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svillamizarm\Downloads\"/>
    </mc:Choice>
  </mc:AlternateContent>
  <xr:revisionPtr revIDLastSave="0" documentId="13_ncr:1_{94DFDF57-D0AC-4E92-825B-0A3125C38A39}" xr6:coauthVersionLast="47" xr6:coauthVersionMax="47" xr10:uidLastSave="{00000000-0000-0000-0000-000000000000}"/>
  <bookViews>
    <workbookView xWindow="-120" yWindow="-120" windowWidth="20730" windowHeight="11160" xr2:uid="{F0BA23FE-CE94-4859-BB04-38AB944E553B}"/>
  </bookViews>
  <sheets>
    <sheet name="PAA V12 del 2026" sheetId="2" r:id="rId1"/>
    <sheet name="Hoja1" sheetId="5" state="hidden" r:id="rId2"/>
    <sheet name="Actualiaciones" sheetId="4" r:id="rId3"/>
    <sheet name="Resumen Auxiliar" sheetId="3" state="hidden" r:id="rId4"/>
  </sheets>
  <externalReferences>
    <externalReference r:id="rId5"/>
    <externalReference r:id="rId6"/>
  </externalReferences>
  <definedNames>
    <definedName name="_xlnm._FilterDatabase" localSheetId="0" hidden="1">'PAA V12 del 2026'!$A$16:$AM$342</definedName>
    <definedName name="_xlnm.Print_Area" localSheetId="0">'PAA V12 del 2026'!$A$1:$AM$342</definedName>
    <definedName name="_xlnm.Print_Titles" localSheetId="0">'PAA V12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5" i="4" l="1"/>
  <c r="K4" i="4"/>
  <c r="T337" i="2" l="1"/>
  <c r="U337" i="2" s="1"/>
  <c r="M337" i="2"/>
  <c r="I8" i="4" l="1"/>
  <c r="J8" i="4"/>
  <c r="K8" i="4"/>
  <c r="H8" i="4"/>
  <c r="H83" i="2"/>
  <c r="K10" i="4" l="1"/>
  <c r="T90" i="2"/>
  <c r="U90" i="2" s="1"/>
  <c r="M90" i="2"/>
  <c r="M336" i="2" l="1"/>
  <c r="H115" i="2"/>
  <c r="H6" i="5" l="1"/>
  <c r="T335" i="2"/>
  <c r="U335" i="2" s="1"/>
  <c r="T334" i="2"/>
  <c r="U334" i="2" s="1"/>
  <c r="M334" i="2"/>
  <c r="T333" i="2"/>
  <c r="U333" i="2" s="1"/>
  <c r="M333" i="2"/>
  <c r="T332" i="2"/>
  <c r="U332" i="2" s="1"/>
  <c r="M332" i="2"/>
  <c r="T331" i="2"/>
  <c r="U331" i="2" s="1"/>
  <c r="M331" i="2"/>
  <c r="T330" i="2"/>
  <c r="U330" i="2" s="1"/>
  <c r="M330" i="2"/>
  <c r="T329" i="2"/>
  <c r="U329" i="2" s="1"/>
  <c r="M329" i="2"/>
  <c r="T328" i="2"/>
  <c r="U328" i="2" s="1"/>
  <c r="M328" i="2"/>
  <c r="T327" i="2"/>
  <c r="U327" i="2" s="1"/>
  <c r="M327" i="2"/>
  <c r="T326" i="2"/>
  <c r="U326" i="2" s="1"/>
  <c r="M326" i="2"/>
  <c r="T325" i="2"/>
  <c r="U325" i="2" s="1"/>
  <c r="M325" i="2"/>
  <c r="T324" i="2"/>
  <c r="U324" i="2" s="1"/>
  <c r="M324" i="2"/>
  <c r="T323" i="2"/>
  <c r="U323" i="2" s="1"/>
  <c r="M323" i="2"/>
  <c r="T322" i="2"/>
  <c r="U322" i="2" s="1"/>
  <c r="M322" i="2"/>
  <c r="T321" i="2"/>
  <c r="U321" i="2" s="1"/>
  <c r="M321" i="2"/>
  <c r="T320" i="2"/>
  <c r="U320" i="2" s="1"/>
  <c r="T319" i="2"/>
  <c r="U319" i="2" s="1"/>
  <c r="T318" i="2"/>
  <c r="U318" i="2" s="1"/>
  <c r="T317" i="2"/>
  <c r="U317" i="2" s="1"/>
  <c r="M317" i="2"/>
  <c r="T316" i="2"/>
  <c r="U316" i="2" s="1"/>
  <c r="T315" i="2"/>
  <c r="U315" i="2" s="1"/>
  <c r="M315" i="2"/>
  <c r="T314" i="2"/>
  <c r="U314" i="2" s="1"/>
  <c r="M314" i="2"/>
  <c r="T312" i="2"/>
  <c r="U312" i="2" s="1"/>
  <c r="M312" i="2"/>
  <c r="H311" i="2"/>
  <c r="T310" i="2"/>
  <c r="U310" i="2" s="1"/>
  <c r="M310" i="2"/>
  <c r="T309" i="2"/>
  <c r="U309" i="2" s="1"/>
  <c r="M309" i="2"/>
  <c r="T308" i="2"/>
  <c r="U308" i="2" s="1"/>
  <c r="M308" i="2"/>
  <c r="T307" i="2"/>
  <c r="U307" i="2" s="1"/>
  <c r="M307" i="2"/>
  <c r="T306" i="2"/>
  <c r="U306" i="2" s="1"/>
  <c r="M306" i="2"/>
  <c r="T305" i="2"/>
  <c r="U305" i="2" s="1"/>
  <c r="M305" i="2"/>
  <c r="T304" i="2"/>
  <c r="U304" i="2" s="1"/>
  <c r="M304" i="2"/>
  <c r="T303" i="2"/>
  <c r="U303" i="2" s="1"/>
  <c r="M303" i="2"/>
  <c r="T302" i="2"/>
  <c r="U302" i="2" s="1"/>
  <c r="M302" i="2"/>
  <c r="T301" i="2"/>
  <c r="U301" i="2" s="1"/>
  <c r="M301" i="2"/>
  <c r="T300" i="2"/>
  <c r="U300" i="2" s="1"/>
  <c r="M300" i="2"/>
  <c r="T299" i="2"/>
  <c r="U299" i="2" s="1"/>
  <c r="M299" i="2"/>
  <c r="M298" i="2"/>
  <c r="T297" i="2"/>
  <c r="U297" i="2" s="1"/>
  <c r="M297" i="2"/>
  <c r="T296" i="2"/>
  <c r="U296" i="2" s="1"/>
  <c r="M296" i="2"/>
  <c r="T295" i="2"/>
  <c r="U295" i="2" s="1"/>
  <c r="M295" i="2"/>
  <c r="T294" i="2"/>
  <c r="U294" i="2" s="1"/>
  <c r="M294" i="2"/>
  <c r="T293" i="2"/>
  <c r="U293" i="2" s="1"/>
  <c r="M293" i="2"/>
  <c r="T292" i="2"/>
  <c r="U292" i="2" s="1"/>
  <c r="M292" i="2"/>
  <c r="T290" i="2"/>
  <c r="U290" i="2" s="1"/>
  <c r="M290" i="2"/>
  <c r="T289" i="2"/>
  <c r="U289" i="2" s="1"/>
  <c r="M289" i="2"/>
  <c r="T288" i="2"/>
  <c r="U288" i="2" s="1"/>
  <c r="M288" i="2"/>
  <c r="T287" i="2"/>
  <c r="U287" i="2" s="1"/>
  <c r="M287" i="2"/>
  <c r="T281" i="2"/>
  <c r="U281" i="2" s="1"/>
  <c r="M281" i="2"/>
  <c r="T280" i="2"/>
  <c r="U280" i="2" s="1"/>
  <c r="M280" i="2"/>
  <c r="H280" i="2"/>
  <c r="T278" i="2"/>
  <c r="U278" i="2" s="1"/>
  <c r="M278" i="2"/>
  <c r="T277" i="2"/>
  <c r="U277" i="2" s="1"/>
  <c r="T274" i="2"/>
  <c r="U274" i="2" s="1"/>
  <c r="M274" i="2"/>
  <c r="T270" i="2"/>
  <c r="U270" i="2" s="1"/>
  <c r="M270" i="2"/>
  <c r="T269" i="2"/>
  <c r="U269" i="2" s="1"/>
  <c r="M269" i="2"/>
  <c r="T268" i="2"/>
  <c r="U268" i="2" s="1"/>
  <c r="M268" i="2"/>
  <c r="T267" i="2"/>
  <c r="U267" i="2" s="1"/>
  <c r="M267" i="2"/>
  <c r="T266" i="2"/>
  <c r="U266" i="2" s="1"/>
  <c r="M266" i="2"/>
  <c r="M265" i="2"/>
  <c r="H265" i="2"/>
  <c r="T265" i="2" s="1"/>
  <c r="U265" i="2" s="1"/>
  <c r="T264" i="2"/>
  <c r="U264" i="2" s="1"/>
  <c r="M264" i="2"/>
  <c r="T263" i="2"/>
  <c r="U263" i="2" s="1"/>
  <c r="M263" i="2"/>
  <c r="T262" i="2"/>
  <c r="U262" i="2" s="1"/>
  <c r="M262" i="2"/>
  <c r="T261" i="2"/>
  <c r="U261" i="2" s="1"/>
  <c r="M261" i="2"/>
  <c r="T260" i="2"/>
  <c r="U260" i="2" s="1"/>
  <c r="M260" i="2"/>
  <c r="T259" i="2"/>
  <c r="U259" i="2" s="1"/>
  <c r="M259" i="2"/>
  <c r="T258" i="2"/>
  <c r="U258" i="2" s="1"/>
  <c r="M258" i="2"/>
  <c r="T257" i="2"/>
  <c r="U257" i="2" s="1"/>
  <c r="M257" i="2"/>
  <c r="T256" i="2"/>
  <c r="U256" i="2" s="1"/>
  <c r="M256" i="2"/>
  <c r="M255" i="2"/>
  <c r="H255" i="2"/>
  <c r="T255" i="2" s="1"/>
  <c r="U255" i="2" s="1"/>
  <c r="T254" i="2"/>
  <c r="U254" i="2" s="1"/>
  <c r="M254" i="2"/>
  <c r="H254" i="2"/>
  <c r="T253" i="2"/>
  <c r="U253" i="2" s="1"/>
  <c r="M253" i="2"/>
  <c r="T251" i="2"/>
  <c r="U251" i="2" s="1"/>
  <c r="M251" i="2"/>
  <c r="T250" i="2"/>
  <c r="U250" i="2" s="1"/>
  <c r="M250" i="2"/>
  <c r="T249" i="2"/>
  <c r="U249" i="2" s="1"/>
  <c r="M249" i="2"/>
  <c r="T248" i="2"/>
  <c r="U248" i="2" s="1"/>
  <c r="M248" i="2"/>
  <c r="T246" i="2"/>
  <c r="U246" i="2" s="1"/>
  <c r="M246" i="2"/>
  <c r="T245" i="2"/>
  <c r="U245" i="2" s="1"/>
  <c r="M245" i="2"/>
  <c r="T244" i="2"/>
  <c r="U244" i="2" s="1"/>
  <c r="M244" i="2"/>
  <c r="T243" i="2"/>
  <c r="U243" i="2" s="1"/>
  <c r="M243" i="2"/>
  <c r="T241" i="2"/>
  <c r="U241" i="2" s="1"/>
  <c r="M241" i="2"/>
  <c r="M240" i="2"/>
  <c r="H240" i="2"/>
  <c r="T240" i="2" s="1"/>
  <c r="U240" i="2" s="1"/>
  <c r="T239" i="2"/>
  <c r="U239" i="2" s="1"/>
  <c r="M239" i="2"/>
  <c r="T238" i="2"/>
  <c r="U238" i="2" s="1"/>
  <c r="M238" i="2"/>
  <c r="T237" i="2"/>
  <c r="U237" i="2" s="1"/>
  <c r="T229" i="2"/>
  <c r="U229" i="2" s="1"/>
  <c r="M229" i="2"/>
  <c r="T225" i="2"/>
  <c r="U225" i="2" s="1"/>
  <c r="M225" i="2"/>
  <c r="T224" i="2"/>
  <c r="U224" i="2" s="1"/>
  <c r="M224" i="2"/>
  <c r="T223" i="2"/>
  <c r="U223" i="2" s="1"/>
  <c r="M223" i="2"/>
  <c r="T222" i="2"/>
  <c r="U222" i="2" s="1"/>
  <c r="M222" i="2"/>
  <c r="T221" i="2"/>
  <c r="U221" i="2" s="1"/>
  <c r="M221" i="2"/>
  <c r="T220" i="2"/>
  <c r="U220" i="2" s="1"/>
  <c r="M220" i="2"/>
  <c r="T219" i="2"/>
  <c r="U219" i="2" s="1"/>
  <c r="M219" i="2"/>
  <c r="T218" i="2"/>
  <c r="U218" i="2" s="1"/>
  <c r="M218" i="2"/>
  <c r="T217" i="2"/>
  <c r="U217" i="2" s="1"/>
  <c r="M217" i="2"/>
  <c r="T216" i="2"/>
  <c r="U216" i="2" s="1"/>
  <c r="M216" i="2"/>
  <c r="T215" i="2"/>
  <c r="U215" i="2" s="1"/>
  <c r="M215" i="2"/>
  <c r="H215" i="2"/>
  <c r="T214" i="2"/>
  <c r="U214" i="2" s="1"/>
  <c r="M214" i="2"/>
  <c r="T213" i="2"/>
  <c r="U213" i="2" s="1"/>
  <c r="M213" i="2"/>
  <c r="T212" i="2"/>
  <c r="U212" i="2" s="1"/>
  <c r="M212" i="2"/>
  <c r="T211" i="2"/>
  <c r="U211" i="2" s="1"/>
  <c r="M211" i="2"/>
  <c r="T209" i="2"/>
  <c r="U209" i="2" s="1"/>
  <c r="M209" i="2"/>
  <c r="T208" i="2"/>
  <c r="U208" i="2" s="1"/>
  <c r="M208" i="2"/>
  <c r="T206" i="2"/>
  <c r="U206" i="2" s="1"/>
  <c r="M206" i="2"/>
  <c r="T203" i="2"/>
  <c r="U203" i="2" s="1"/>
  <c r="M203" i="2"/>
  <c r="T200" i="2"/>
  <c r="U200" i="2" s="1"/>
  <c r="M200" i="2"/>
  <c r="T199" i="2"/>
  <c r="U199" i="2" s="1"/>
  <c r="M199" i="2"/>
  <c r="M198" i="2"/>
  <c r="T197" i="2"/>
  <c r="U197" i="2" s="1"/>
  <c r="M197" i="2"/>
  <c r="T196" i="2"/>
  <c r="U196" i="2" s="1"/>
  <c r="M196" i="2"/>
  <c r="T195" i="2"/>
  <c r="U195" i="2" s="1"/>
  <c r="M195" i="2"/>
  <c r="T194" i="2"/>
  <c r="U194" i="2" s="1"/>
  <c r="M194" i="2"/>
  <c r="T193" i="2"/>
  <c r="U193" i="2" s="1"/>
  <c r="M193" i="2"/>
  <c r="T192" i="2"/>
  <c r="U192" i="2" s="1"/>
  <c r="M192" i="2"/>
  <c r="T191" i="2"/>
  <c r="U191" i="2" s="1"/>
  <c r="M191" i="2"/>
  <c r="T190" i="2"/>
  <c r="U190" i="2" s="1"/>
  <c r="M190" i="2"/>
  <c r="H189" i="2"/>
  <c r="T189" i="2" s="1"/>
  <c r="U189" i="2" s="1"/>
  <c r="T188" i="2"/>
  <c r="U188" i="2" s="1"/>
  <c r="M188" i="2"/>
  <c r="M187" i="2"/>
  <c r="H187" i="2"/>
  <c r="T187" i="2" s="1"/>
  <c r="U187" i="2" s="1"/>
  <c r="T186" i="2"/>
  <c r="U186" i="2" s="1"/>
  <c r="M186" i="2"/>
  <c r="T185" i="2"/>
  <c r="U185" i="2" s="1"/>
  <c r="M185" i="2"/>
  <c r="T184" i="2"/>
  <c r="U184" i="2" s="1"/>
  <c r="H184" i="2"/>
  <c r="M183" i="2"/>
  <c r="H183" i="2"/>
  <c r="T183" i="2" s="1"/>
  <c r="U183" i="2" s="1"/>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3" i="2"/>
  <c r="U173" i="2" s="1"/>
  <c r="M173" i="2"/>
  <c r="T172" i="2"/>
  <c r="U172" i="2" s="1"/>
  <c r="M172" i="2"/>
  <c r="T171" i="2"/>
  <c r="U171" i="2" s="1"/>
  <c r="M171" i="2"/>
  <c r="T169" i="2"/>
  <c r="U169" i="2" s="1"/>
  <c r="M169" i="2"/>
  <c r="T168" i="2"/>
  <c r="U168" i="2" s="1"/>
  <c r="M168" i="2"/>
  <c r="T167" i="2"/>
  <c r="U167" i="2" s="1"/>
  <c r="M167" i="2"/>
  <c r="T166" i="2"/>
  <c r="U166" i="2" s="1"/>
  <c r="M166" i="2"/>
  <c r="T165" i="2"/>
  <c r="U165" i="2" s="1"/>
  <c r="M165" i="2"/>
  <c r="M164" i="2"/>
  <c r="H164" i="2"/>
  <c r="T164" i="2" s="1"/>
  <c r="U164" i="2" s="1"/>
  <c r="M163" i="2"/>
  <c r="H163" i="2"/>
  <c r="T163" i="2" s="1"/>
  <c r="U163" i="2" s="1"/>
  <c r="T162" i="2"/>
  <c r="U162" i="2" s="1"/>
  <c r="M162" i="2"/>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T152" i="2"/>
  <c r="U152" i="2" s="1"/>
  <c r="M152" i="2"/>
  <c r="T151" i="2"/>
  <c r="U151" i="2" s="1"/>
  <c r="M151" i="2"/>
  <c r="T150" i="2"/>
  <c r="U150" i="2" s="1"/>
  <c r="M150" i="2"/>
  <c r="M149" i="2"/>
  <c r="H149" i="2"/>
  <c r="T149" i="2" s="1"/>
  <c r="U149" i="2" s="1"/>
  <c r="T148" i="2"/>
  <c r="U148" i="2" s="1"/>
  <c r="T147" i="2"/>
  <c r="U147" i="2" s="1"/>
  <c r="T146" i="2"/>
  <c r="U146" i="2" s="1"/>
  <c r="M146" i="2"/>
  <c r="T145" i="2"/>
  <c r="U145" i="2" s="1"/>
  <c r="M145" i="2"/>
  <c r="T144" i="2"/>
  <c r="U144" i="2" s="1"/>
  <c r="M144" i="2"/>
  <c r="T142" i="2"/>
  <c r="U142" i="2" s="1"/>
  <c r="M142" i="2"/>
  <c r="T141" i="2"/>
  <c r="U141" i="2" s="1"/>
  <c r="M141" i="2"/>
  <c r="T139" i="2"/>
  <c r="U139" i="2" s="1"/>
  <c r="M139" i="2"/>
  <c r="T138" i="2"/>
  <c r="U138" i="2" s="1"/>
  <c r="M138" i="2"/>
  <c r="T135" i="2"/>
  <c r="U135" i="2" s="1"/>
  <c r="M135" i="2"/>
  <c r="H134" i="2"/>
  <c r="M133" i="2"/>
  <c r="H133" i="2"/>
  <c r="H132" i="2"/>
  <c r="M131" i="2"/>
  <c r="H131" i="2"/>
  <c r="M130" i="2"/>
  <c r="H130" i="2"/>
  <c r="T130" i="2" s="1"/>
  <c r="U130" i="2" s="1"/>
  <c r="M129" i="2"/>
  <c r="H129" i="2"/>
  <c r="T129" i="2" s="1"/>
  <c r="U129" i="2" s="1"/>
  <c r="T128" i="2"/>
  <c r="U128" i="2" s="1"/>
  <c r="M128" i="2"/>
  <c r="H127" i="2"/>
  <c r="H126" i="2"/>
  <c r="M125" i="2"/>
  <c r="H125" i="2"/>
  <c r="T123" i="2"/>
  <c r="U123" i="2" s="1"/>
  <c r="M123" i="2"/>
  <c r="T120" i="2"/>
  <c r="U120" i="2" s="1"/>
  <c r="M120" i="2"/>
  <c r="T119" i="2"/>
  <c r="U119" i="2" s="1"/>
  <c r="M119" i="2"/>
  <c r="T118" i="2"/>
  <c r="U118" i="2" s="1"/>
  <c r="M118" i="2"/>
  <c r="T117" i="2"/>
  <c r="U117" i="2" s="1"/>
  <c r="M117" i="2"/>
  <c r="T116" i="2"/>
  <c r="U116" i="2" s="1"/>
  <c r="M116" i="2"/>
  <c r="T115" i="2"/>
  <c r="U115" i="2" s="1"/>
  <c r="M115" i="2"/>
  <c r="T114" i="2"/>
  <c r="U114" i="2" s="1"/>
  <c r="M114" i="2"/>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T105" i="2"/>
  <c r="U105" i="2" s="1"/>
  <c r="M105" i="2"/>
  <c r="T104" i="2"/>
  <c r="U104" i="2" s="1"/>
  <c r="M104" i="2"/>
  <c r="M103" i="2"/>
  <c r="H103" i="2"/>
  <c r="T103" i="2" s="1"/>
  <c r="U103" i="2" s="1"/>
  <c r="T102" i="2"/>
  <c r="U102" i="2" s="1"/>
  <c r="M102" i="2"/>
  <c r="T101" i="2"/>
  <c r="U101" i="2" s="1"/>
  <c r="M101" i="2"/>
  <c r="T100" i="2"/>
  <c r="U100" i="2" s="1"/>
  <c r="M100" i="2"/>
  <c r="T99" i="2"/>
  <c r="U99" i="2" s="1"/>
  <c r="M99" i="2"/>
  <c r="T98" i="2"/>
  <c r="U98" i="2" s="1"/>
  <c r="M98" i="2"/>
  <c r="T97" i="2"/>
  <c r="U97" i="2" s="1"/>
  <c r="M97" i="2"/>
  <c r="T96" i="2"/>
  <c r="U96" i="2" s="1"/>
  <c r="M96" i="2"/>
  <c r="T95" i="2"/>
  <c r="U95" i="2" s="1"/>
  <c r="M95" i="2"/>
  <c r="T94" i="2"/>
  <c r="U94" i="2" s="1"/>
  <c r="M94" i="2"/>
  <c r="T93" i="2"/>
  <c r="U93" i="2" s="1"/>
  <c r="M93" i="2"/>
  <c r="T92" i="2"/>
  <c r="U92" i="2" s="1"/>
  <c r="M92" i="2"/>
  <c r="H92" i="2"/>
  <c r="T91" i="2"/>
  <c r="U91" i="2" s="1"/>
  <c r="T89" i="2"/>
  <c r="U89" i="2" s="1"/>
  <c r="M89" i="2"/>
  <c r="T88" i="2"/>
  <c r="U88" i="2" s="1"/>
  <c r="M88" i="2"/>
  <c r="T87" i="2"/>
  <c r="U87" i="2" s="1"/>
  <c r="M87" i="2"/>
  <c r="T86" i="2"/>
  <c r="U86" i="2" s="1"/>
  <c r="M86" i="2"/>
  <c r="T85" i="2"/>
  <c r="U85" i="2" s="1"/>
  <c r="M85" i="2"/>
  <c r="T84" i="2"/>
  <c r="U84" i="2" s="1"/>
  <c r="M84" i="2"/>
  <c r="T83" i="2"/>
  <c r="U83" i="2" s="1"/>
  <c r="M83" i="2"/>
  <c r="T82" i="2"/>
  <c r="U82" i="2" s="1"/>
  <c r="M82" i="2"/>
  <c r="M81" i="2"/>
  <c r="H81" i="2"/>
  <c r="T81" i="2" s="1"/>
  <c r="U81" i="2" s="1"/>
  <c r="T80" i="2"/>
  <c r="U80" i="2" s="1"/>
  <c r="M80" i="2"/>
  <c r="T79" i="2"/>
  <c r="U79" i="2" s="1"/>
  <c r="M79" i="2"/>
  <c r="T78" i="2"/>
  <c r="U78" i="2" s="1"/>
  <c r="M78" i="2"/>
  <c r="T77" i="2"/>
  <c r="U77" i="2" s="1"/>
  <c r="M77" i="2"/>
  <c r="T76" i="2"/>
  <c r="U76" i="2" s="1"/>
  <c r="M76" i="2"/>
  <c r="T75" i="2"/>
  <c r="U75" i="2" s="1"/>
  <c r="M75" i="2"/>
  <c r="T74" i="2"/>
  <c r="U74" i="2" s="1"/>
  <c r="M74" i="2"/>
  <c r="T73" i="2"/>
  <c r="U73" i="2" s="1"/>
  <c r="M73" i="2"/>
  <c r="U72" i="2"/>
  <c r="T71" i="2"/>
  <c r="U71" i="2" s="1"/>
  <c r="M71" i="2"/>
  <c r="M72" i="2" s="1"/>
  <c r="T70" i="2"/>
  <c r="U70" i="2" s="1"/>
  <c r="M70" i="2"/>
  <c r="M69" i="2"/>
  <c r="H69" i="2"/>
  <c r="T69" i="2" s="1"/>
  <c r="U69" i="2" s="1"/>
  <c r="T68" i="2"/>
  <c r="U68" i="2" s="1"/>
  <c r="M67" i="2"/>
  <c r="H67" i="2"/>
  <c r="T67" i="2" s="1"/>
  <c r="U67" i="2" s="1"/>
  <c r="T66" i="2"/>
  <c r="U66" i="2" s="1"/>
  <c r="M66" i="2"/>
  <c r="H66" i="2"/>
  <c r="M65" i="2"/>
  <c r="H65" i="2"/>
  <c r="T65" i="2" s="1"/>
  <c r="U65" i="2" s="1"/>
  <c r="T64" i="2"/>
  <c r="U64" i="2" s="1"/>
  <c r="H64" i="2"/>
  <c r="T63" i="2"/>
  <c r="U63" i="2" s="1"/>
  <c r="M63" i="2"/>
  <c r="H63" i="2"/>
  <c r="T62" i="2"/>
  <c r="U62" i="2" s="1"/>
  <c r="M62" i="2"/>
  <c r="M59" i="2"/>
  <c r="T58" i="2"/>
  <c r="U58" i="2" s="1"/>
  <c r="M58" i="2"/>
  <c r="T57" i="2"/>
  <c r="U57" i="2" s="1"/>
  <c r="M57" i="2"/>
  <c r="T56" i="2"/>
  <c r="U56" i="2" s="1"/>
  <c r="M56" i="2"/>
  <c r="T55" i="2"/>
  <c r="U55" i="2" s="1"/>
  <c r="M55" i="2"/>
  <c r="M54" i="2"/>
  <c r="H54" i="2"/>
  <c r="T54" i="2" s="1"/>
  <c r="U54" i="2" s="1"/>
  <c r="T53" i="2"/>
  <c r="U53" i="2" s="1"/>
  <c r="M53" i="2"/>
  <c r="T52" i="2"/>
  <c r="U52" i="2" s="1"/>
  <c r="M52" i="2"/>
  <c r="T51" i="2"/>
  <c r="U51" i="2" s="1"/>
  <c r="M51" i="2"/>
  <c r="T50" i="2"/>
  <c r="U50" i="2" s="1"/>
  <c r="M50" i="2"/>
  <c r="M49" i="2"/>
  <c r="H49" i="2"/>
  <c r="T49" i="2" s="1"/>
  <c r="U49" i="2" s="1"/>
  <c r="T48" i="2"/>
  <c r="U48" i="2" s="1"/>
  <c r="M48" i="2"/>
  <c r="T47" i="2"/>
  <c r="U47" i="2" s="1"/>
  <c r="M47" i="2"/>
  <c r="T46" i="2"/>
  <c r="U46" i="2" s="1"/>
  <c r="M46" i="2"/>
  <c r="T45" i="2"/>
  <c r="U45" i="2" s="1"/>
  <c r="M45" i="2"/>
  <c r="M44" i="2"/>
  <c r="H44" i="2"/>
  <c r="T44" i="2" s="1"/>
  <c r="U44" i="2" s="1"/>
  <c r="T43" i="2"/>
  <c r="U43" i="2" s="1"/>
  <c r="M43" i="2"/>
  <c r="M42" i="2"/>
  <c r="H42" i="2"/>
  <c r="T42" i="2" s="1"/>
  <c r="U42" i="2" s="1"/>
  <c r="T41" i="2"/>
  <c r="U41" i="2" s="1"/>
  <c r="M41" i="2"/>
  <c r="T40" i="2"/>
  <c r="U40" i="2" s="1"/>
  <c r="M40" i="2"/>
  <c r="T39" i="2"/>
  <c r="U39" i="2" s="1"/>
  <c r="M39" i="2"/>
  <c r="H39" i="2"/>
  <c r="T38" i="2"/>
  <c r="U38" i="2" s="1"/>
  <c r="M38" i="2"/>
  <c r="M37" i="2"/>
  <c r="H37" i="2"/>
  <c r="T37" i="2" s="1"/>
  <c r="U37" i="2" s="1"/>
  <c r="T36" i="2"/>
  <c r="U36" i="2" s="1"/>
  <c r="M36" i="2"/>
  <c r="M35" i="2"/>
  <c r="H35" i="2"/>
  <c r="T35" i="2" s="1"/>
  <c r="U35" i="2" s="1"/>
  <c r="T34" i="2"/>
  <c r="U34" i="2" s="1"/>
  <c r="M34" i="2"/>
  <c r="H34" i="2"/>
  <c r="T33" i="2"/>
  <c r="U33" i="2" s="1"/>
  <c r="M33" i="2"/>
  <c r="H33" i="2"/>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M22" i="2"/>
  <c r="H22" i="2"/>
  <c r="T22" i="2" s="1"/>
  <c r="U22" i="2" s="1"/>
  <c r="T21" i="2"/>
  <c r="U21" i="2" s="1"/>
  <c r="M21" i="2"/>
  <c r="T20" i="2"/>
  <c r="U20" i="2" s="1"/>
  <c r="M20" i="2"/>
  <c r="T19" i="2"/>
  <c r="U19" i="2" s="1"/>
  <c r="M19" i="2"/>
  <c r="T18" i="2"/>
  <c r="U18" i="2" s="1"/>
  <c r="M18" i="2"/>
  <c r="T17" i="2"/>
  <c r="U17" i="2" s="1"/>
  <c r="M17" i="2"/>
  <c r="T131" i="2" l="1"/>
  <c r="U131" i="2" s="1"/>
  <c r="T125" i="2"/>
  <c r="U125" i="2" s="1"/>
  <c r="T133" i="2"/>
  <c r="U13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E91"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6"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7"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5"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T131" authorId="3" shapeId="0" xr:uid="{F94E51EE-E7EE-43E4-A291-1AC20FBEE01C}">
      <text>
        <r>
          <rPr>
            <b/>
            <sz val="9"/>
            <color indexed="81"/>
            <rFont val="Tahoma"/>
            <family val="2"/>
          </rPr>
          <t xml:space="preserve">CTO 820 DE 2025 EJECUTADO
$ 118.830.947 </t>
        </r>
      </text>
    </comment>
    <comment ref="U131" authorId="3" shapeId="0" xr:uid="{1D2961E7-7C67-4CE3-907C-4B24FFEF2DCB}">
      <text>
        <r>
          <rPr>
            <b/>
            <sz val="9"/>
            <color indexed="81"/>
            <rFont val="Tahoma"/>
            <family val="2"/>
          </rPr>
          <t xml:space="preserve">CTO 820 DE 2025 EJECUTADO
$ 118.830.947 </t>
        </r>
      </text>
    </comment>
    <comment ref="L140"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4"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3"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4"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08"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3"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4"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5"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16"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1"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2"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38"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3"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59"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3"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65"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66"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299"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07"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3" authorId="0" shapeId="0" xr:uid="{7E06C858-38C7-4CD9-A9E4-284737AD0128}">
      <text>
        <r>
          <rPr>
            <sz val="9"/>
            <color indexed="81"/>
            <rFont val="Tahoma"/>
            <family val="2"/>
          </rPr>
          <t xml:space="preserve">
SI: Modificación
NUEVO: Agregar ITEM
ELIMINAR</t>
        </r>
      </text>
    </comment>
  </commentList>
</comments>
</file>

<file path=xl/sharedStrings.xml><?xml version="1.0" encoding="utf-8"?>
<sst xmlns="http://schemas.openxmlformats.org/spreadsheetml/2006/main" count="8986" uniqueCount="747">
  <si>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</si>
  <si>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</si>
  <si>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</si>
  <si>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</si>
  <si>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</si>
  <si>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</si>
  <si>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</si>
  <si>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</si>
  <si>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</si>
  <si>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</si>
  <si>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</si>
  <si>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</si>
  <si>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</si>
  <si>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</si>
  <si>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</si>
  <si>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</si>
  <si>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</si>
  <si>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</si>
  <si>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</si>
  <si>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</si>
  <si>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</si>
  <si>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</si>
  <si>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</si>
  <si>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</si>
  <si>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</si>
  <si>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</si>
  <si>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</si>
  <si>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</si>
  <si>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</si>
  <si>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</si>
  <si>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</si>
  <si>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</si>
  <si>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</si>
  <si>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</si>
  <si>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</si>
  <si>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</si>
  <si>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</si>
  <si>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</si>
  <si>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</si>
  <si>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</si>
  <si>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</si>
  <si>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</si>
  <si>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</si>
  <si>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</si>
  <si>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</si>
  <si>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</si>
  <si>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</si>
  <si>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</si>
  <si>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</si>
  <si>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</si>
  <si>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</si>
  <si>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</si>
  <si>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</si>
  <si>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</si>
  <si>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</si>
  <si>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</si>
  <si>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</si>
  <si>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</si>
  <si>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</si>
  <si>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</si>
  <si>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</si>
  <si>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</si>
  <si>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</si>
  <si>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</si>
  <si>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</si>
  <si>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</si>
  <si>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</si>
  <si>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</si>
  <si>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</si>
  <si>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</si>
  <si>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</si>
  <si>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</si>
  <si>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</si>
  <si>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</si>
  <si>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</si>
  <si>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</si>
  <si>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</si>
  <si>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</si>
  <si>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</si>
  <si>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</si>
  <si>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</si>
  <si>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</si>
  <si>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</si>
  <si>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</si>
  <si>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</si>
  <si>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</si>
  <si>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</si>
  <si>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</si>
  <si>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</si>
  <si>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</si>
  <si>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</si>
  <si>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</si>
  <si>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</si>
  <si>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</si>
  <si>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</si>
  <si>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</si>
  <si>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</si>
  <si>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</si>
  <si>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</si>
  <si>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</si>
  <si>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</si>
  <si>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</si>
  <si>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</si>
  <si>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</si>
  <si>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</si>
  <si>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</si>
  <si>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</si>
  <si>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</si>
  <si>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</si>
  <si>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</si>
  <si>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</si>
  <si>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</si>
  <si>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</si>
  <si>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</si>
  <si>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</si>
  <si>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</si>
  <si>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</si>
  <si>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</si>
  <si>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</si>
  <si>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</si>
  <si>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</si>
  <si>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</si>
  <si>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</si>
  <si>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</si>
  <si>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</si>
  <si>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</si>
  <si>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</si>
  <si>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</si>
  <si>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</si>
  <si>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</si>
  <si>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</si>
  <si>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</si>
  <si>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</si>
  <si>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</si>
  <si>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</si>
  <si>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</si>
  <si>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</si>
  <si>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</si>
  <si>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</si>
  <si>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</si>
  <si>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</si>
  <si>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</si>
  <si>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</si>
  <si>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</si>
  <si>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</si>
  <si>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</si>
  <si>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</si>
  <si>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</si>
  <si>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</si>
  <si>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</si>
  <si>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</si>
  <si>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</si>
  <si>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</si>
  <si>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</si>
  <si>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</si>
  <si>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</si>
  <si>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</si>
  <si>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</si>
  <si>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</si>
  <si>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</si>
  <si>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</si>
  <si>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</si>
  <si>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</si>
  <si>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</si>
  <si>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</si>
  <si>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</si>
  <si>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</si>
  <si>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</si>
  <si>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</si>
  <si>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</si>
  <si>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</si>
  <si>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</si>
  <si>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</si>
  <si>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</si>
  <si>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</si>
  <si>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</si>
  <si>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</si>
  <si>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</si>
  <si>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</si>
  <si>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</si>
  <si>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</si>
  <si>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</si>
  <si>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</si>
  <si>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</si>
  <si>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</si>
  <si>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</si>
  <si>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</si>
  <si>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</si>
  <si>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</si>
  <si>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</si>
  <si>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</si>
  <si>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</si>
  <si>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</si>
  <si>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</si>
  <si>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</si>
  <si>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</si>
  <si>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 xml:space="preserve">Amparar el pago de la cuota de sostenimiento de la Red Colombiana de Posgrados- RCP,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</si>
  <si>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</si>
  <si>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</si>
  <si>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</si>
  <si>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</si>
  <si>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</si>
  <si>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</si>
  <si>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</si>
  <si>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</si>
  <si>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</si>
  <si>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</si>
  <si>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</si>
  <si>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</si>
  <si>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</si>
  <si>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</si>
  <si>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</si>
  <si>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</si>
  <si>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</si>
  <si>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</si>
  <si>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</si>
  <si>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</si>
  <si>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</si>
  <si>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</si>
  <si>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</si>
  <si>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</si>
  <si>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</si>
  <si>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</si>
  <si>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</si>
  <si>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</si>
  <si>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</si>
  <si>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</si>
  <si>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</si>
  <si>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</si>
  <si>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</si>
  <si>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</si>
  <si>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</si>
  <si>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</si>
  <si>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</si>
  <si>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</si>
  <si>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</si>
  <si>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</si>
  <si>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</si>
  <si>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</si>
  <si>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</si>
  <si>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</si>
  <si>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</si>
  <si>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</si>
  <si>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</si>
  <si>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</si>
  <si>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</si>
  <si>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</si>
  <si>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</si>
  <si>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</si>
  <si>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</si>
  <si>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</si>
  <si>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</si>
  <si>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</si>
  <si>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</si>
  <si>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</si>
  <si>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</si>
  <si>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</si>
  <si>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</si>
  <si>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</si>
  <si>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</si>
  <si>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</si>
  <si>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</si>
  <si>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</si>
  <si>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</si>
  <si>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</si>
  <si>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</si>
  <si>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</si>
  <si>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</si>
  <si>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</si>
  <si>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</si>
  <si>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</si>
  <si>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</si>
  <si>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</si>
  <si>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</si>
  <si>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</si>
  <si>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</si>
  <si>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</si>
  <si>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</si>
  <si>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</si>
  <si>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</si>
  <si>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</si>
  <si>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</si>
  <si>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</si>
  <si>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</si>
  <si>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</si>
  <si>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</si>
  <si>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</si>
  <si>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</si>
  <si>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</si>
  <si>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</si>
  <si>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</si>
  <si>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</si>
  <si>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</si>
  <si>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</si>
  <si>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</si>
  <si>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</si>
  <si>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</si>
  <si>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</si>
  <si>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</si>
  <si>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</si>
  <si>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</si>
  <si>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</si>
  <si>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</si>
  <si>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</si>
  <si>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</si>
  <si>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</si>
  <si>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</si>
  <si>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</si>
  <si>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</si>
  <si>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</si>
  <si>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</si>
  <si>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</si>
  <si>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</si>
  <si>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</si>
  <si>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</si>
  <si>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</si>
  <si>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</si>
  <si>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</si>
  <si>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</si>
  <si>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</si>
  <si>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</si>
  <si>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</si>
  <si>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</si>
  <si>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</si>
  <si>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</si>
  <si>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</si>
  <si>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</si>
  <si>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</si>
  <si>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</si>
  <si>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</si>
  <si>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</si>
  <si>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</si>
  <si>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</si>
  <si>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</si>
  <si>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</si>
  <si>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</si>
  <si>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</si>
  <si>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</si>
  <si>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</si>
  <si>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</si>
  <si>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</si>
  <si>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</si>
  <si>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</si>
  <si>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</si>
  <si>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</si>
  <si>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</si>
  <si>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</si>
  <si>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</si>
  <si>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</si>
  <si>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</si>
  <si>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</si>
  <si>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</si>
  <si>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</si>
  <si>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</si>
  <si>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</si>
  <si>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</si>
  <si>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</si>
  <si>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</si>
  <si>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</si>
  <si>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</si>
  <si>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</si>
  <si>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</si>
  <si>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</si>
  <si>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</si>
  <si>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</si>
  <si>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</si>
  <si>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</si>
  <si>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</si>
  <si>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</si>
  <si>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</si>
  <si>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</si>
  <si>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</si>
  <si>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</si>
  <si>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</si>
  <si>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</si>
  <si>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</si>
  <si>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</si>
  <si>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</si>
  <si>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</si>
  <si>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</si>
  <si>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</si>
  <si>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</si>
  <si>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</si>
  <si>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</si>
  <si>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</si>
  <si>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</si>
  <si>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</si>
  <si>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</si>
  <si>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</si>
  <si>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</si>
  <si>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</si>
  <si>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</si>
  <si>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</si>
  <si>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</si>
  <si>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</si>
  <si>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</si>
  <si>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</si>
  <si>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</si>
  <si>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</si>
  <si>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</si>
  <si>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</si>
  <si>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</si>
  <si>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</si>
  <si>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</si>
  <si>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</si>
  <si>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</si>
  <si>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</si>
  <si>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</si>
  <si>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</si>
  <si>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</si>
  <si>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</si>
  <si>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</si>
  <si>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</si>
  <si>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</si>
  <si>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</si>
  <si>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</si>
  <si>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</si>
  <si>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</si>
  <si>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</si>
  <si>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</si>
  <si>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</si>
  <si>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</si>
  <si>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</si>
  <si>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</si>
  <si>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</si>
  <si>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</si>
  <si>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</si>
  <si>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</si>
  <si>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</si>
  <si>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</si>
  <si>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</si>
  <si>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</si>
  <si>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</si>
  <si>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</si>
  <si>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</si>
  <si>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</si>
  <si>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</si>
  <si>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</si>
  <si>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</si>
  <si>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</si>
  <si>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</si>
  <si>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</si>
  <si>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</si>
  <si>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</si>
  <si>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</si>
  <si>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</si>
  <si>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</si>
  <si>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</si>
  <si>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</si>
  <si>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</si>
  <si>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</si>
  <si>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</si>
  <si>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</si>
  <si>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</si>
  <si>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</si>
  <si>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</si>
  <si>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</si>
  <si>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</si>
  <si>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</si>
  <si>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</si>
  <si>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</si>
  <si>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</si>
  <si>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</si>
  <si>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</si>
  <si>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</si>
  <si>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</si>
  <si>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</si>
  <si>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</si>
  <si>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</si>
  <si>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</si>
  <si>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</si>
  <si>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</si>
  <si>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</si>
  <si>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</si>
  <si>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</si>
  <si>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</si>
  <si>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</si>
  <si>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</si>
  <si>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</si>
  <si>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</si>
  <si>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</si>
  <si>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</si>
  <si>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</si>
  <si>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</si>
  <si>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</si>
  <si>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</si>
  <si>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</si>
  <si>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</si>
  <si>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</si>
  <si>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</si>
  <si>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</si>
  <si>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</si>
  <si>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</si>
  <si>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</si>
  <si>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</si>
  <si>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</si>
  <si>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</si>
  <si>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</si>
  <si>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</si>
  <si>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</si>
  <si>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</si>
  <si>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</si>
  <si>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</si>
  <si>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</si>
  <si>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</si>
  <si>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</si>
  <si>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</si>
  <si>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</si>
  <si>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</si>
  <si>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</si>
  <si>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</si>
  <si>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</si>
  <si>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</si>
  <si>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</si>
  <si>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</si>
  <si>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</si>
  <si>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</si>
  <si>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</si>
  <si>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</si>
  <si>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</si>
  <si>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</si>
  <si>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</si>
  <si>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</si>
  <si>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</si>
  <si>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</si>
  <si>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</si>
  <si>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</si>
  <si>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</si>
  <si>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</si>
  <si>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</si>
  <si>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</si>
  <si>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</si>
  <si>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</si>
  <si>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</si>
  <si>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</si>
  <si>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</si>
  <si>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</si>
  <si>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</si>
  <si>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</si>
  <si>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</si>
  <si>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</si>
  <si>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</si>
  <si>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</si>
  <si>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</si>
  <si>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</si>
  <si>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</si>
  <si>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</si>
  <si>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</si>
  <si>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</si>
  <si>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</si>
  <si>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</si>
  <si>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</si>
  <si>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</si>
  <si>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</si>
  <si>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</si>
  <si>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</si>
  <si>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</si>
  <si>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</si>
  <si>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</si>
  <si>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</si>
  <si>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</si>
  <si>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</si>
  <si>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</si>
  <si>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</si>
  <si>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</si>
  <si>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</si>
  <si>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</si>
  <si>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</si>
  <si>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</si>
  <si>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</si>
  <si>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</si>
  <si>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</si>
  <si>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</si>
  <si>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</si>
  <si>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</si>
  <si>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</si>
  <si>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</si>
  <si>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</si>
  <si>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</si>
  <si>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</si>
  <si>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</si>
  <si>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</si>
  <si>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</si>
  <si>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</si>
  <si>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</si>
  <si>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</si>
  <si>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</si>
  <si>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</si>
  <si>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</si>
  <si>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</si>
  <si>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</si>
  <si>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</si>
  <si>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</si>
  <si>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</si>
  <si>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</si>
  <si>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</si>
  <si>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</si>
  <si>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</si>
  <si>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</si>
  <si>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</si>
  <si>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</si>
  <si>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</si>
  <si>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</si>
  <si>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</si>
  <si>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</si>
  <si>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</si>
  <si>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</si>
  <si>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</si>
  <si>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</si>
  <si>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</si>
  <si>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</si>
  <si>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</si>
  <si>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</si>
  <si>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</si>
  <si>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</si>
  <si>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</si>
  <si>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</si>
  <si>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</si>
  <si>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</si>
  <si>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</si>
  <si>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</si>
  <si>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</si>
  <si>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</si>
  <si>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</si>
  <si>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</si>
  <si>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</si>
  <si>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</si>
  <si>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</si>
  <si>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</si>
  <si>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</si>
  <si>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</si>
  <si>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</si>
  <si>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</si>
  <si>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</si>
  <si>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</si>
  <si>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</si>
  <si>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</si>
  <si>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</si>
  <si>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</si>
  <si>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</si>
  <si>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</si>
  <si>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</si>
  <si>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</si>
  <si>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</si>
  <si>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</si>
  <si>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</si>
  <si>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</si>
  <si>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</si>
  <si>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</si>
  <si>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</si>
  <si>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</si>
  <si>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</si>
  <si>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</si>
  <si>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</si>
  <si>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</si>
  <si>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</si>
  <si>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</si>
  <si>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</si>
  <si>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</si>
  <si>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</si>
  <si>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</si>
  <si>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</si>
  <si>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</si>
  <si>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</si>
  <si>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</si>
  <si>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</si>
  <si>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</si>
  <si>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</si>
  <si>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</si>
  <si>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</si>
  <si>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</si>
  <si>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</si>
  <si>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</si>
  <si>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</si>
  <si>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</si>
  <si>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</si>
  <si>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</si>
  <si>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</si>
  <si>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</si>
  <si>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</si>
  <si>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______________________________________________</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</si>
  <si>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</si>
  <si>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</si>
  <si>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</si>
  <si>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</si>
  <si>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</si>
  <si>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</si>
  <si>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</si>
  <si>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</si>
  <si>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</si>
  <si>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</si>
  <si>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Si</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</si>
  <si>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</si>
  <si>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</si>
  <si>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</si>
  <si>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</si>
  <si>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</si>
  <si>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</si>
  <si>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</si>
  <si>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</si>
  <si>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</si>
  <si>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</si>
  <si>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</si>
  <si>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</si>
  <si>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No aplica</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</si>
  <si>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</si>
  <si>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</si>
  <si>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</si>
  <si>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</si>
  <si>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</si>
  <si>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FUN-149</t>
  </si>
  <si>
    <t>26131500; 26131800</t>
  </si>
  <si>
    <t>Adquirir equipos de sistema de alimentación ininterrumpida (UPS) para la protección y respaldo eléctrico de los equipos tecnológicos de la Universidad Pedagógica Nacional.</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</si>
  <si>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</si>
  <si>
    <t>FUN-150</t>
  </si>
  <si>
    <t>Prestar los servicios para la demarcación y mantenimiento de las canchas deportivas de las Instalaciones de Valmaría -UPN.</t>
  </si>
  <si>
    <t>Otros muebles N.C.P</t>
  </si>
  <si>
    <t>FUN-151</t>
  </si>
  <si>
    <t>NAIO PALOMINO</t>
  </si>
  <si>
    <t>Firma</t>
  </si>
  <si>
    <t>seis meses</t>
  </si>
  <si>
    <t>ALIANZA COLOMBOFRANCESA</t>
  </si>
  <si>
    <t>inicia</t>
  </si>
  <si>
    <t xml:space="preserve">Termina </t>
  </si>
  <si>
    <t>IDC CONSTRUCCIONES S.A.S.</t>
  </si>
  <si>
    <t>2.1.2.02.01.000</t>
  </si>
  <si>
    <t>Agricultura, Silvicultura y productos de la pesca.</t>
  </si>
  <si>
    <t>Maquinaria de informática, y sus partes, piezas y accesorios </t>
  </si>
  <si>
    <t>Minerales, electricidad, gas y agua.</t>
  </si>
  <si>
    <t>Productos alimenticios, bebidas y tabaco, textiles, prendas de vestir y productos de cuero.</t>
  </si>
  <si>
    <t>Otros bienes transportables (excepto productos metálicos, maquinaria y equipo).</t>
  </si>
  <si>
    <t>Productos metálicos y paquetes de Software</t>
  </si>
  <si>
    <t>Servicios de alojamiento; servicios de suministro de comidas y bebidas; servicios de transporte; y servicios de distribución de electricidad, gas y agua.</t>
  </si>
  <si>
    <t>Servicios prestados a las empresas y servicios de producción.</t>
  </si>
  <si>
    <t>CAJA MENOR IPN</t>
  </si>
  <si>
    <t>POA 1331 - CAJA MENOR IPN</t>
  </si>
  <si>
    <t xml:space="preserve">2.1.8.01.14 </t>
  </si>
  <si>
    <t>Transferencia Fondo de Desarrollo de la Educación superior FODESEP - Artículo 91 Ley 30 de 1992</t>
  </si>
  <si>
    <t>xxxxx</t>
  </si>
  <si>
    <t>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t>
  </si>
  <si>
    <t xml:space="preserve">2.1.2.01.01.004.01.01.04 </t>
  </si>
  <si>
    <t>Amparar el pago de los gastos de alquiler de equipos para el adecuado y correcto desarrollo de las Ceremonias de grados ordinarios 2025-2 que tendrán lugar en Compensar Av. 68.</t>
  </si>
  <si>
    <t>FUN-152</t>
  </si>
  <si>
    <t>Resolución 151: El rubro 2.1.2.02.01.004 cuenta con una asignación
 inicial en el POA por valor de $714.000; por lo tanto, no es posible realizar una adición superior al 50 % de dicho valor. En consecuencia, para efectos de la programación de la apropiación, esta se registra en el FUN 152.</t>
  </si>
  <si>
    <t>PAA Versión No.12 - 2026</t>
  </si>
  <si>
    <t>Adición a la orden de compra no. 008 del 2026  cuyo objeto es "Adquirir equipos de comunicación para las aulas académicas y sus respectivos soportes y bases para su instalación con el fin de contribuir con el bienestar de los estudiantes del Instituto Pedagógico Nacional"</t>
  </si>
  <si>
    <t>52161500;52161505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</si>
</sst>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 numFmtId="167" formatCode="&quot;$&quot;\ #,##0.00"/>
  </numFmts>
  <fonts count="21" x14ac:knownFonts="1">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
      <sz val="10"/>
      <color rgb="FFFF0000"/>
      <name val="Arial"/>
      <family val="2"/>
    </font>
    <font>
      <sz val="7"/>
      <name val="Arial"/>
      <family val="2"/>
    </font>
  </fonts>
  <fills count="20">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s>
  <borders count="21">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198">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4" applyNumberFormat="1" applyFont="1" applyFill="1" applyBorder="1" applyAlignment="1" applyProtection="1">
      <alignment horizontal="center" vertical="center" wrapText="1"/>
    </xf>
    <xf numFmtId="0" fontId="2" fillId="2" borderId="0" xfId="1" applyNumberFormat="1" applyFont="1" applyFill="1" applyBorder="1" applyAlignment="1" applyProtection="1">
      <alignment horizontal="center" vertical="center" wrapText="1"/>
    </xf>
    <xf numFmtId="0" fontId="2" fillId="2" borderId="0" xfId="0" applyFont="1" applyFill="1" applyAlignment="1" applyProtection="1">
      <alignment horizontal="center" vertical="center" wrapText="1"/>
      <protection locked="0"/>
    </xf>
    <xf numFmtId="164" fontId="2" fillId="2" borderId="0" xfId="0" applyNumberFormat="1" applyFont="1" applyFill="1" applyAlignment="1">
      <alignment horizontal="center" vertical="center" wrapText="1"/>
    </xf>
    <xf numFmtId="0" fontId="15" fillId="2" borderId="0" xfId="6" applyFont="1" applyFill="1" applyBorder="1" applyAlignment="1" applyProtection="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0" fontId="5" fillId="3" borderId="17" xfId="2" applyFont="1" applyFill="1" applyBorder="1" applyAlignment="1" applyProtection="1">
      <alignment horizontal="center" vertical="center" wrapText="1"/>
    </xf>
    <xf numFmtId="0" fontId="5" fillId="6" borderId="17" xfId="2" applyFont="1" applyFill="1" applyBorder="1" applyAlignment="1" applyProtection="1">
      <alignment horizontal="center" vertical="center" wrapText="1"/>
    </xf>
    <xf numFmtId="5" fontId="0" fillId="0" borderId="0" xfId="0" applyNumberFormat="1"/>
    <xf numFmtId="5" fontId="2" fillId="10" borderId="18" xfId="1" applyNumberFormat="1" applyFont="1" applyFill="1" applyBorder="1" applyAlignment="1" applyProtection="1">
      <alignment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9" xfId="0" applyFont="1" applyFill="1" applyBorder="1" applyAlignment="1">
      <alignment horizontal="center" vertical="center" wrapText="1"/>
    </xf>
    <xf numFmtId="0" fontId="18" fillId="13" borderId="17" xfId="4" applyNumberFormat="1" applyFont="1" applyFill="1" applyBorder="1" applyAlignment="1" applyProtection="1">
      <alignment horizontal="center" vertical="center" wrapText="1"/>
    </xf>
    <xf numFmtId="0" fontId="2" fillId="13" borderId="18" xfId="4" applyNumberFormat="1" applyFont="1" applyFill="1" applyBorder="1" applyAlignment="1" applyProtection="1">
      <alignment horizontal="center" vertical="center"/>
    </xf>
    <xf numFmtId="14" fontId="0" fillId="0" borderId="17" xfId="0" applyNumberFormat="1" applyBorder="1" applyAlignment="1">
      <alignment horizontal="center" vertical="center"/>
    </xf>
    <xf numFmtId="164" fontId="0" fillId="0" borderId="17" xfId="0" applyNumberFormat="1" applyBorder="1" applyAlignment="1">
      <alignment horizontal="right" vertical="center"/>
    </xf>
    <xf numFmtId="0" fontId="19" fillId="10" borderId="17" xfId="0" applyFont="1" applyFill="1" applyBorder="1" applyAlignment="1">
      <alignment horizontal="center" vertical="center" wrapText="1"/>
    </xf>
    <xf numFmtId="5" fontId="2" fillId="10" borderId="17" xfId="1" applyNumberFormat="1" applyFont="1" applyFill="1" applyBorder="1" applyAlignment="1" applyProtection="1">
      <alignment horizontal="right" vertical="center" wrapText="1"/>
    </xf>
    <xf numFmtId="0" fontId="20" fillId="14" borderId="17" xfId="0" applyFont="1" applyFill="1" applyBorder="1" applyAlignment="1">
      <alignment horizontal="center" vertical="center" wrapText="1"/>
    </xf>
    <xf numFmtId="0" fontId="20" fillId="2" borderId="17" xfId="0" applyFont="1" applyFill="1" applyBorder="1" applyAlignment="1">
      <alignment horizontal="center" vertical="center" wrapText="1"/>
    </xf>
    <xf numFmtId="5" fontId="2" fillId="13" borderId="17" xfId="4" applyNumberFormat="1" applyFont="1" applyFill="1" applyBorder="1" applyAlignment="1" applyProtection="1">
      <alignment horizontal="center" vertical="center" wrapText="1"/>
    </xf>
    <xf numFmtId="167" fontId="2" fillId="12" borderId="17" xfId="0" applyNumberFormat="1" applyFont="1" applyFill="1" applyBorder="1" applyAlignment="1">
      <alignment horizontal="center" vertical="center" wrapText="1"/>
    </xf>
    <xf numFmtId="167" fontId="2" fillId="13" borderId="18" xfId="4" applyNumberFormat="1" applyFont="1" applyFill="1" applyBorder="1" applyAlignment="1" applyProtection="1">
      <alignment horizontal="center" vertical="center" wrapText="1"/>
    </xf>
    <xf numFmtId="6" fontId="2" fillId="2" borderId="0" xfId="1" applyNumberFormat="1" applyFont="1" applyFill="1" applyBorder="1" applyAlignment="1" applyProtection="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2" fillId="2" borderId="0" xfId="0" applyFont="1" applyFill="1" applyAlignment="1">
      <alignment horizontal="center" vertical="center" wrapText="1"/>
    </xf>
    <xf numFmtId="0" fontId="17" fillId="3" borderId="4"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0" fontId="2" fillId="10" borderId="18"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xf numFmtId="0" fontId="2" fillId="10" borderId="18"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2" borderId="18"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0" fontId="12" fillId="2" borderId="0" xfId="0" applyFont="1" applyFill="1" applyAlignment="1">
      <alignment horizontal="center" wrapText="1"/>
    </xf>
    <xf numFmtId="0" fontId="2" fillId="10" borderId="17" xfId="1" applyNumberFormat="1" applyFont="1" applyFill="1" applyBorder="1" applyAlignment="1" applyProtection="1">
      <alignment horizontal="center" vertical="center" wrapText="1"/>
    </xf>
    <xf numFmtId="0" fontId="2" fillId="13" borderId="18" xfId="4" applyNumberFormat="1" applyFont="1" applyFill="1" applyBorder="1" applyAlignment="1" applyProtection="1">
      <alignment horizontal="center" vertical="center" wrapText="1"/>
    </xf>
    <xf numFmtId="0" fontId="2" fillId="13" borderId="20" xfId="4" applyNumberFormat="1" applyFont="1" applyFill="1" applyBorder="1" applyAlignment="1" applyProtection="1">
      <alignment horizontal="center" vertical="center" wrapText="1"/>
    </xf>
    <xf numFmtId="164" fontId="0" fillId="0" borderId="17" xfId="0" applyNumberFormat="1" applyBorder="1" applyAlignment="1">
      <alignment horizontal="right" vertical="center"/>
    </xf>
    <xf numFmtId="0" fontId="0" fillId="0" borderId="17" xfId="0" applyBorder="1" applyAlignment="1">
      <alignment horizontal="center" vertical="center" wrapText="1"/>
    </xf>
    <xf numFmtId="0" fontId="0" fillId="0" borderId="17" xfId="0" applyBorder="1" applyAlignment="1">
      <alignment horizontal="center" vertical="center"/>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dimension ref="A1:XFA342"/>
  <sheetViews>
    <sheetView tabSelected="1" view="pageBreakPreview" topLeftCell="P8" zoomScaleNormal="100" zoomScaleSheetLayoutView="100" workbookViewId="0">
      <selection activeCell="Y343" sqref="Y343"/>
    </sheetView>
  </sheetViews>
  <sheetFormatPr baseColWidth="10" defaultColWidth="53.140625" defaultRowHeight="36" customHeight="1" x14ac:dyDescent="0.15"/>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60.140625" style="41" customWidth="1"/>
    <col min="7" max="7" width="57.5703125" style="41" customWidth="1"/>
    <col min="8" max="8" width="14.140625" style="49" customWidth="1"/>
    <col min="9" max="9" width="9.85546875" style="42" customWidth="1"/>
    <col min="10" max="10" width="12" style="42" customWidth="1"/>
    <col min="11" max="11" width="15.5703125" style="41" bestFit="1" customWidth="1"/>
    <col min="12" max="12" width="44.7109375" style="42" customWidth="1"/>
    <col min="13" max="13" width="54.28515625" style="41" customWidth="1"/>
    <col min="14" max="15" width="9.28515625" style="2" customWidth="1"/>
    <col min="16" max="16" width="11.140625" style="2" bestFit="1" customWidth="1"/>
    <col min="17" max="17" width="12.42578125" style="2" customWidth="1"/>
    <col min="18" max="18" width="15.5703125" style="2" bestFit="1" customWidth="1"/>
    <col min="19" max="19" width="13" style="101"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x14ac:dyDescent="0.15">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x14ac:dyDescent="0.25">
      <c r="A2" s="53"/>
      <c r="B2" s="61"/>
      <c r="C2"/>
      <c r="D2" s="8"/>
      <c r="E2" s="9"/>
      <c r="F2" s="9"/>
      <c r="G2" s="9"/>
      <c r="H2" s="44"/>
      <c r="I2" s="3"/>
      <c r="J2" s="3"/>
      <c r="K2" s="3"/>
      <c r="L2" s="3"/>
      <c r="M2" s="3"/>
      <c r="N2" s="53"/>
      <c r="O2" s="53"/>
      <c r="P2" s="53"/>
      <c r="Q2" s="53"/>
      <c r="R2" s="53"/>
      <c r="S2" s="53"/>
      <c r="T2" s="62"/>
      <c r="U2" s="62"/>
      <c r="V2" s="3"/>
      <c r="W2" s="3"/>
      <c r="X2" s="53"/>
      <c r="Y2" s="53"/>
      <c r="Z2" s="53"/>
      <c r="AA2" s="53"/>
      <c r="AB2" s="53"/>
      <c r="AC2" s="53"/>
      <c r="AD2" s="53"/>
      <c r="AE2" s="53"/>
      <c r="AF2" s="53"/>
      <c r="AG2" s="53"/>
      <c r="AH2" s="53"/>
      <c r="AI2" s="53"/>
      <c r="AJ2" s="63"/>
      <c r="AK2" s="60"/>
      <c r="AL2" s="60"/>
      <c r="AM2" s="60"/>
    </row>
    <row r="3" spans="1:39" s="17" customFormat="1" ht="12.75" customHeight="1" x14ac:dyDescent="0.15">
      <c r="A3" s="6"/>
      <c r="B3" s="134" t="s">
        <v>28</v>
      </c>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6"/>
      <c r="AK3" s="4"/>
      <c r="AL3" s="4"/>
      <c r="AM3" s="4"/>
    </row>
    <row r="4" spans="1:39" s="17" customFormat="1" ht="27.75" customHeight="1" x14ac:dyDescent="0.15">
      <c r="A4" s="6"/>
      <c r="B4" s="134"/>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6"/>
      <c r="AK4" s="103"/>
      <c r="AL4" s="103"/>
      <c r="AM4" s="103"/>
    </row>
    <row r="5" spans="1:39" s="15" customFormat="1" ht="12.75" customHeight="1" x14ac:dyDescent="0.15">
      <c r="A5" s="6"/>
      <c r="B5" s="5"/>
      <c r="C5" s="6"/>
      <c r="D5" s="6"/>
      <c r="E5" s="7"/>
      <c r="F5" s="7"/>
      <c r="G5" s="7"/>
      <c r="H5" s="104"/>
      <c r="I5" s="7"/>
      <c r="J5" s="7"/>
      <c r="K5" s="7"/>
      <c r="L5" s="7"/>
      <c r="M5" s="7"/>
      <c r="N5" s="7"/>
      <c r="O5" s="7"/>
      <c r="S5" s="6"/>
      <c r="T5" s="50"/>
      <c r="U5" s="50"/>
      <c r="V5" s="16"/>
      <c r="W5" s="16"/>
      <c r="AD5" s="6"/>
      <c r="AE5" s="6"/>
      <c r="AF5" s="6"/>
      <c r="AG5" s="6"/>
      <c r="AH5" s="6"/>
      <c r="AI5" s="6"/>
      <c r="AJ5" s="10"/>
      <c r="AK5" s="11"/>
      <c r="AL5" s="11"/>
      <c r="AM5" s="11"/>
    </row>
    <row r="6" spans="1:39" s="15" customFormat="1" ht="12.75" customHeight="1" x14ac:dyDescent="0.15">
      <c r="A6" s="6"/>
      <c r="B6" s="5"/>
      <c r="C6" s="6"/>
      <c r="D6" s="6"/>
      <c r="E6" s="7"/>
      <c r="F6" s="7"/>
      <c r="G6" s="7"/>
      <c r="H6" s="104"/>
      <c r="I6" s="7"/>
      <c r="J6" s="7"/>
      <c r="K6" s="7"/>
      <c r="L6" s="7"/>
      <c r="M6" s="7"/>
      <c r="S6" s="6"/>
      <c r="T6" s="50"/>
      <c r="U6" s="50"/>
      <c r="V6" s="16"/>
      <c r="W6" s="16"/>
      <c r="Z6" s="131" t="s">
        <v>29</v>
      </c>
      <c r="AA6" s="132"/>
      <c r="AB6" s="6"/>
      <c r="AC6" s="6"/>
      <c r="AD6" s="6"/>
      <c r="AE6" s="6"/>
      <c r="AF6" s="6"/>
      <c r="AG6" s="6"/>
      <c r="AH6" s="6"/>
      <c r="AI6" s="6"/>
      <c r="AJ6" s="10"/>
      <c r="AK6" s="11"/>
      <c r="AL6" s="11"/>
      <c r="AM6" s="11"/>
    </row>
    <row r="7" spans="1:39" s="15" customFormat="1" ht="12.75" customHeight="1" x14ac:dyDescent="0.15">
      <c r="A7" s="6"/>
      <c r="B7" s="5"/>
      <c r="C7" s="6"/>
      <c r="D7" s="6"/>
      <c r="E7" s="7"/>
      <c r="F7" s="6"/>
      <c r="G7" s="7"/>
      <c r="H7" s="104"/>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x14ac:dyDescent="0.15">
      <c r="A8" s="6"/>
      <c r="B8" s="5"/>
      <c r="C8" s="6"/>
      <c r="D8" s="6"/>
      <c r="E8" s="7"/>
      <c r="F8" s="6"/>
      <c r="G8" s="7"/>
      <c r="H8" s="104"/>
      <c r="I8" s="7"/>
      <c r="J8" s="7"/>
      <c r="K8" s="7"/>
      <c r="L8" s="7"/>
      <c r="M8" s="7"/>
      <c r="N8" s="6"/>
      <c r="O8" s="6"/>
      <c r="P8" s="6"/>
      <c r="Q8" s="6"/>
      <c r="R8" s="6"/>
      <c r="S8" s="6"/>
      <c r="T8" s="50"/>
      <c r="U8" s="50"/>
      <c r="V8" s="7"/>
      <c r="W8" s="7"/>
      <c r="X8" s="6"/>
      <c r="Y8" s="6"/>
      <c r="Z8" s="131" t="s">
        <v>31</v>
      </c>
      <c r="AA8" s="132"/>
      <c r="AB8" s="6"/>
      <c r="AC8" s="6"/>
      <c r="AD8" s="6"/>
      <c r="AE8" s="6"/>
      <c r="AF8" s="6"/>
      <c r="AG8" s="6"/>
      <c r="AH8" s="6"/>
      <c r="AI8" s="6"/>
      <c r="AJ8" s="10"/>
      <c r="AK8" s="11"/>
      <c r="AL8" s="11"/>
      <c r="AM8" s="11"/>
    </row>
    <row r="9" spans="1:39" s="15" customFormat="1" ht="12.75" customHeight="1" x14ac:dyDescent="0.15">
      <c r="A9" s="6"/>
      <c r="B9" s="14"/>
      <c r="E9" s="16"/>
      <c r="F9" s="6"/>
      <c r="G9" s="7"/>
      <c r="H9" s="104"/>
      <c r="I9" s="7"/>
      <c r="J9" s="7"/>
      <c r="K9" s="7"/>
      <c r="L9" s="7"/>
      <c r="M9" s="7"/>
      <c r="N9" s="6"/>
      <c r="O9" s="6"/>
      <c r="P9" s="6"/>
      <c r="Q9" s="6"/>
      <c r="R9" s="6"/>
      <c r="S9" s="6"/>
      <c r="T9" s="50"/>
      <c r="U9" s="50"/>
      <c r="V9" s="7"/>
      <c r="W9" s="7"/>
      <c r="X9" s="6"/>
      <c r="Y9" s="6"/>
      <c r="Z9" s="105" t="s">
        <v>32</v>
      </c>
      <c r="AA9" s="13"/>
      <c r="AB9" s="6"/>
      <c r="AC9" s="6"/>
      <c r="AD9" s="6"/>
      <c r="AE9" s="6"/>
      <c r="AF9" s="6"/>
      <c r="AG9" s="6"/>
      <c r="AH9" s="6"/>
      <c r="AI9" s="6"/>
      <c r="AJ9" s="10"/>
      <c r="AK9" s="11"/>
      <c r="AL9" s="11"/>
      <c r="AM9" s="11"/>
    </row>
    <row r="10" spans="1:39" s="17" customFormat="1" ht="16.5" customHeight="1" x14ac:dyDescent="0.15">
      <c r="A10" s="6"/>
      <c r="B10" s="14"/>
      <c r="C10" s="15"/>
      <c r="D10" s="15"/>
      <c r="E10" s="16"/>
      <c r="F10" s="6"/>
      <c r="G10" s="7"/>
      <c r="H10" s="104"/>
      <c r="I10" s="7"/>
      <c r="J10" s="7"/>
      <c r="K10" s="7"/>
      <c r="L10" s="7"/>
      <c r="M10" s="7"/>
      <c r="N10" s="6"/>
      <c r="O10" s="6"/>
      <c r="P10" s="6"/>
      <c r="Q10" s="6"/>
      <c r="R10" s="6"/>
      <c r="S10" s="6"/>
      <c r="T10" s="50"/>
      <c r="U10" s="50"/>
      <c r="V10" s="7"/>
      <c r="W10" s="7"/>
      <c r="X10" s="6"/>
      <c r="Y10" s="6"/>
      <c r="Z10" s="131" t="s">
        <v>33</v>
      </c>
      <c r="AA10" s="132"/>
      <c r="AB10" s="6"/>
      <c r="AC10" s="6"/>
      <c r="AD10" s="6"/>
      <c r="AE10" s="6"/>
      <c r="AF10" s="6"/>
      <c r="AG10" s="6"/>
      <c r="AH10" s="6"/>
      <c r="AI10" s="6"/>
      <c r="AJ10" s="10"/>
      <c r="AK10" s="11"/>
      <c r="AL10" s="11"/>
      <c r="AM10" s="11"/>
    </row>
    <row r="11" spans="1:39" s="17" customFormat="1" ht="12.75" customHeight="1" x14ac:dyDescent="0.15">
      <c r="A11" s="6"/>
      <c r="B11" s="14"/>
      <c r="C11" s="15"/>
      <c r="D11" s="15"/>
      <c r="E11" s="16"/>
      <c r="F11" s="6"/>
      <c r="G11" s="7"/>
      <c r="H11" s="104"/>
      <c r="I11" s="7"/>
      <c r="J11" s="7"/>
      <c r="K11" s="7"/>
      <c r="L11" s="7"/>
      <c r="M11" s="7"/>
      <c r="N11" s="6"/>
      <c r="O11" s="6"/>
      <c r="P11" s="6"/>
      <c r="Q11" s="6"/>
      <c r="R11" s="6"/>
      <c r="S11" s="6"/>
      <c r="T11" s="50"/>
      <c r="U11" s="50"/>
      <c r="V11" s="7"/>
      <c r="W11" s="7"/>
      <c r="X11" s="6"/>
      <c r="Y11" s="6"/>
      <c r="Z11" s="131" t="s">
        <v>744</v>
      </c>
      <c r="AA11" s="132"/>
      <c r="AB11" s="6"/>
      <c r="AC11" s="6"/>
      <c r="AD11" s="6"/>
      <c r="AE11" s="6"/>
      <c r="AF11" s="6"/>
      <c r="AG11" s="6"/>
      <c r="AH11" s="6"/>
      <c r="AI11" s="6"/>
      <c r="AJ11" s="10"/>
      <c r="AK11" s="11"/>
      <c r="AL11" s="11"/>
      <c r="AM11" s="11"/>
    </row>
    <row r="12" spans="1:39" s="8" customFormat="1" ht="12.75" customHeight="1" x14ac:dyDescent="0.15">
      <c r="A12" s="53"/>
      <c r="B12" s="61"/>
      <c r="E12" s="9"/>
      <c r="F12" s="53"/>
      <c r="G12" s="3"/>
      <c r="H12" s="45"/>
      <c r="I12" s="3"/>
      <c r="J12" s="3"/>
      <c r="K12" s="3"/>
      <c r="L12" s="3"/>
      <c r="M12" s="3"/>
      <c r="N12" s="53"/>
      <c r="O12" s="53"/>
      <c r="P12" s="53"/>
      <c r="Q12" s="53"/>
      <c r="R12" s="53"/>
      <c r="S12" s="53"/>
      <c r="T12" s="62"/>
      <c r="U12" s="62"/>
      <c r="V12" s="3"/>
      <c r="W12" s="3"/>
      <c r="X12" s="53"/>
      <c r="Y12" s="53"/>
      <c r="Z12" s="53"/>
      <c r="AA12" s="53"/>
      <c r="AB12" s="53"/>
      <c r="AC12" s="53"/>
      <c r="AD12" s="53"/>
      <c r="AE12" s="53"/>
      <c r="AF12" s="53"/>
      <c r="AG12" s="53"/>
      <c r="AH12" s="53"/>
      <c r="AI12" s="53"/>
      <c r="AJ12" s="63"/>
      <c r="AK12" s="60"/>
      <c r="AL12" s="60"/>
      <c r="AM12" s="60"/>
    </row>
    <row r="13" spans="1:39" s="8" customFormat="1" ht="12.75" customHeight="1" thickBot="1" x14ac:dyDescent="0.2">
      <c r="A13" s="53"/>
      <c r="B13" s="61"/>
      <c r="E13" s="9"/>
      <c r="F13" s="53"/>
      <c r="G13" s="3"/>
      <c r="H13" s="45"/>
      <c r="I13" s="3"/>
      <c r="J13" s="64"/>
      <c r="K13" s="3"/>
      <c r="L13" s="3"/>
      <c r="M13" s="3"/>
      <c r="N13" s="53"/>
      <c r="O13" s="53"/>
      <c r="P13" s="53"/>
      <c r="Q13" s="53"/>
      <c r="R13" s="53"/>
      <c r="S13" s="53"/>
      <c r="T13" s="62"/>
      <c r="U13" s="62"/>
      <c r="V13" s="3"/>
      <c r="W13" s="3"/>
      <c r="X13" s="53"/>
      <c r="Y13" s="53"/>
      <c r="Z13" s="53"/>
      <c r="AA13" s="53"/>
      <c r="AB13" s="53"/>
      <c r="AC13" s="53"/>
      <c r="AD13" s="53"/>
      <c r="AE13" s="53"/>
      <c r="AF13" s="53"/>
      <c r="AG13" s="53"/>
      <c r="AH13" s="53"/>
      <c r="AI13" s="53"/>
      <c r="AJ13" s="63"/>
      <c r="AK13" s="60"/>
      <c r="AL13" s="60"/>
      <c r="AM13" s="60"/>
    </row>
    <row r="14" spans="1:39" ht="12.75" customHeight="1" x14ac:dyDescent="0.15">
      <c r="A14" s="53"/>
      <c r="B14" s="61"/>
      <c r="C14" s="8"/>
      <c r="D14" s="8"/>
      <c r="E14" s="9"/>
      <c r="F14" s="53"/>
      <c r="G14" s="3"/>
      <c r="H14" s="45"/>
      <c r="I14" s="3"/>
      <c r="J14" s="3"/>
      <c r="K14" s="3"/>
      <c r="L14" s="3"/>
      <c r="M14" s="3"/>
      <c r="N14" s="53"/>
      <c r="O14" s="53"/>
      <c r="P14" s="53"/>
      <c r="Q14" s="53"/>
      <c r="R14" s="53"/>
      <c r="S14" s="53"/>
      <c r="T14" s="62"/>
      <c r="U14" s="62"/>
      <c r="V14" s="3"/>
      <c r="W14" s="3"/>
      <c r="X14" s="53"/>
      <c r="Y14" s="53"/>
      <c r="Z14" s="53"/>
      <c r="AA14" s="53"/>
      <c r="AB14" s="53"/>
      <c r="AC14" s="53"/>
      <c r="AD14" s="53"/>
      <c r="AE14" s="137" t="s">
        <v>35</v>
      </c>
      <c r="AF14" s="138"/>
      <c r="AG14" s="139"/>
      <c r="AH14" s="140" t="s">
        <v>36</v>
      </c>
      <c r="AI14" s="141"/>
      <c r="AJ14" s="142"/>
      <c r="AK14" s="65"/>
      <c r="AL14" s="65"/>
      <c r="AM14" s="65"/>
    </row>
    <row r="15" spans="1:39" ht="12.75" customHeight="1" thickBot="1" x14ac:dyDescent="0.2">
      <c r="A15" s="53"/>
      <c r="B15" s="61"/>
      <c r="C15" s="8"/>
      <c r="D15" s="8"/>
      <c r="E15" s="9"/>
      <c r="F15" s="53"/>
      <c r="G15" s="3"/>
      <c r="H15" s="45"/>
      <c r="I15" s="18"/>
      <c r="J15" s="18"/>
      <c r="K15" s="3"/>
      <c r="L15" s="3"/>
      <c r="M15" s="3"/>
      <c r="N15" s="53"/>
      <c r="O15" s="53"/>
      <c r="P15" s="53"/>
      <c r="Q15" s="53"/>
      <c r="R15" s="53"/>
      <c r="S15" s="53"/>
      <c r="T15" s="62"/>
      <c r="U15" s="62"/>
      <c r="V15" s="3"/>
      <c r="W15" s="3"/>
      <c r="X15" s="53"/>
      <c r="Y15" s="53"/>
      <c r="Z15" s="53"/>
      <c r="AA15" s="53"/>
      <c r="AB15" s="53"/>
      <c r="AC15" s="53"/>
      <c r="AD15" s="53"/>
      <c r="AE15" s="66"/>
      <c r="AF15" s="67"/>
      <c r="AG15" s="67"/>
      <c r="AH15" s="68"/>
      <c r="AI15" s="69"/>
      <c r="AJ15" s="70"/>
      <c r="AK15" s="65"/>
      <c r="AL15" s="65"/>
      <c r="AM15" s="65"/>
    </row>
    <row r="16" spans="1:39" s="17" customFormat="1" ht="78.75" customHeight="1" x14ac:dyDescent="0.15">
      <c r="A16" s="6"/>
      <c r="B16" s="19" t="s">
        <v>37</v>
      </c>
      <c r="C16" s="20" t="s">
        <v>38</v>
      </c>
      <c r="D16" s="20" t="s">
        <v>39</v>
      </c>
      <c r="E16" s="20" t="s">
        <v>40</v>
      </c>
      <c r="F16" s="20" t="s">
        <v>41</v>
      </c>
      <c r="G16" s="20" t="s">
        <v>42</v>
      </c>
      <c r="H16" s="46" t="s">
        <v>43</v>
      </c>
      <c r="I16" s="20" t="s">
        <v>44</v>
      </c>
      <c r="J16" s="20" t="s">
        <v>45</v>
      </c>
      <c r="K16" s="22" t="s">
        <v>46</v>
      </c>
      <c r="L16" s="22" t="s">
        <v>47</v>
      </c>
      <c r="M16" s="22" t="s">
        <v>48</v>
      </c>
      <c r="N16" s="22" t="s">
        <v>49</v>
      </c>
      <c r="O16" s="22" t="s">
        <v>50</v>
      </c>
      <c r="P16" s="22" t="s">
        <v>51</v>
      </c>
      <c r="Q16" s="22" t="s">
        <v>52</v>
      </c>
      <c r="R16" s="22" t="s">
        <v>53</v>
      </c>
      <c r="S16" s="102" t="s">
        <v>54</v>
      </c>
      <c r="T16" s="102" t="s">
        <v>55</v>
      </c>
      <c r="U16" s="102"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x14ac:dyDescent="0.15">
      <c r="A17" s="53"/>
      <c r="B17" s="28" t="s">
        <v>3</v>
      </c>
      <c r="C17" s="52" t="s">
        <v>71</v>
      </c>
      <c r="D17" s="52" t="s">
        <v>72</v>
      </c>
      <c r="E17" s="52" t="s">
        <v>73</v>
      </c>
      <c r="F17" s="52" t="s">
        <v>74</v>
      </c>
      <c r="G17" s="52" t="s">
        <v>75</v>
      </c>
      <c r="H17" s="47">
        <v>15000000</v>
      </c>
      <c r="I17" s="52" t="s">
        <v>76</v>
      </c>
      <c r="J17" s="29" t="s">
        <v>76</v>
      </c>
      <c r="K17" s="71" t="s">
        <v>77</v>
      </c>
      <c r="L17" s="72" t="s">
        <v>78</v>
      </c>
      <c r="M17" s="52" t="str">
        <f t="shared" ref="M17:M59" si="0">G17</f>
        <v>Gastos por Caja Menor</v>
      </c>
      <c r="N17" s="31">
        <v>1</v>
      </c>
      <c r="O17" s="31">
        <v>1</v>
      </c>
      <c r="P17" s="73">
        <v>11</v>
      </c>
      <c r="Q17" s="74" t="s">
        <v>79</v>
      </c>
      <c r="R17" s="74" t="s">
        <v>80</v>
      </c>
      <c r="S17" s="52" t="s">
        <v>1</v>
      </c>
      <c r="T17" s="75">
        <f>H17</f>
        <v>15000000</v>
      </c>
      <c r="U17" s="76">
        <f t="shared" ref="U17:U146" si="1">T17</f>
        <v>15000000</v>
      </c>
      <c r="V17" s="31" t="s">
        <v>76</v>
      </c>
      <c r="W17" s="31" t="s">
        <v>81</v>
      </c>
      <c r="X17" s="77" t="s">
        <v>82</v>
      </c>
      <c r="Y17" s="32" t="s">
        <v>83</v>
      </c>
      <c r="Z17" s="33" t="s">
        <v>3</v>
      </c>
      <c r="AA17" s="30" t="s">
        <v>84</v>
      </c>
      <c r="AB17" s="78" t="s">
        <v>85</v>
      </c>
      <c r="AC17" s="31" t="s">
        <v>76</v>
      </c>
      <c r="AD17" s="31" t="s">
        <v>86</v>
      </c>
      <c r="AE17" s="79" t="s">
        <v>87</v>
      </c>
      <c r="AF17" s="79" t="s">
        <v>88</v>
      </c>
      <c r="AG17" s="79" t="s">
        <v>89</v>
      </c>
      <c r="AH17" s="79" t="s">
        <v>90</v>
      </c>
      <c r="AI17" s="79" t="s">
        <v>90</v>
      </c>
      <c r="AJ17" s="79" t="s">
        <v>90</v>
      </c>
      <c r="AK17" s="80"/>
      <c r="AL17" s="80"/>
      <c r="AM17" s="80"/>
    </row>
    <row r="18" spans="1:39" ht="26.25" customHeight="1" x14ac:dyDescent="0.15">
      <c r="A18" s="53"/>
      <c r="B18" s="28" t="s">
        <v>3</v>
      </c>
      <c r="C18" s="52" t="s">
        <v>71</v>
      </c>
      <c r="D18" s="52" t="s">
        <v>72</v>
      </c>
      <c r="E18" s="52" t="s">
        <v>91</v>
      </c>
      <c r="F18" s="52" t="s">
        <v>92</v>
      </c>
      <c r="G18" s="52" t="s">
        <v>75</v>
      </c>
      <c r="H18" s="47">
        <v>8000000</v>
      </c>
      <c r="I18" s="52" t="s">
        <v>76</v>
      </c>
      <c r="J18" s="29" t="s">
        <v>76</v>
      </c>
      <c r="K18" s="71" t="s">
        <v>77</v>
      </c>
      <c r="L18" s="72" t="s">
        <v>78</v>
      </c>
      <c r="M18" s="52" t="str">
        <f t="shared" si="0"/>
        <v>Gastos por Caja Menor</v>
      </c>
      <c r="N18" s="31">
        <v>1</v>
      </c>
      <c r="O18" s="31">
        <v>1</v>
      </c>
      <c r="P18" s="73">
        <v>11</v>
      </c>
      <c r="Q18" s="74" t="s">
        <v>79</v>
      </c>
      <c r="R18" s="74" t="s">
        <v>80</v>
      </c>
      <c r="S18" s="52" t="s">
        <v>1</v>
      </c>
      <c r="T18" s="75">
        <f>H18</f>
        <v>8000000</v>
      </c>
      <c r="U18" s="76">
        <f t="shared" si="1"/>
        <v>8000000</v>
      </c>
      <c r="V18" s="31" t="s">
        <v>76</v>
      </c>
      <c r="W18" s="31" t="s">
        <v>81</v>
      </c>
      <c r="X18" s="77" t="s">
        <v>82</v>
      </c>
      <c r="Y18" s="32" t="s">
        <v>83</v>
      </c>
      <c r="Z18" s="33" t="s">
        <v>3</v>
      </c>
      <c r="AA18" s="30" t="s">
        <v>84</v>
      </c>
      <c r="AB18" s="78" t="s">
        <v>85</v>
      </c>
      <c r="AC18" s="31" t="s">
        <v>76</v>
      </c>
      <c r="AD18" s="31" t="s">
        <v>86</v>
      </c>
      <c r="AE18" s="79" t="s">
        <v>87</v>
      </c>
      <c r="AF18" s="79" t="s">
        <v>88</v>
      </c>
      <c r="AG18" s="79" t="s">
        <v>89</v>
      </c>
      <c r="AH18" s="79" t="s">
        <v>90</v>
      </c>
      <c r="AI18" s="79" t="s">
        <v>90</v>
      </c>
      <c r="AJ18" s="79" t="s">
        <v>90</v>
      </c>
      <c r="AK18" s="80"/>
      <c r="AL18" s="80"/>
      <c r="AM18" s="80"/>
    </row>
    <row r="19" spans="1:39" ht="26.25" customHeight="1" x14ac:dyDescent="0.15">
      <c r="A19" s="53"/>
      <c r="B19" s="28" t="s">
        <v>3</v>
      </c>
      <c r="C19" s="52" t="s">
        <v>71</v>
      </c>
      <c r="D19" s="52" t="s">
        <v>72</v>
      </c>
      <c r="E19" s="52" t="s">
        <v>93</v>
      </c>
      <c r="F19" s="52" t="s">
        <v>94</v>
      </c>
      <c r="G19" s="52" t="s">
        <v>75</v>
      </c>
      <c r="H19" s="47">
        <v>2000000</v>
      </c>
      <c r="I19" s="52" t="s">
        <v>76</v>
      </c>
      <c r="J19" s="29" t="s">
        <v>76</v>
      </c>
      <c r="K19" s="71" t="s">
        <v>77</v>
      </c>
      <c r="L19" s="72" t="s">
        <v>78</v>
      </c>
      <c r="M19" s="52" t="str">
        <f t="shared" si="0"/>
        <v>Gastos por Caja Menor</v>
      </c>
      <c r="N19" s="31">
        <v>1</v>
      </c>
      <c r="O19" s="31">
        <v>1</v>
      </c>
      <c r="P19" s="73">
        <v>11</v>
      </c>
      <c r="Q19" s="74" t="s">
        <v>79</v>
      </c>
      <c r="R19" s="74" t="s">
        <v>80</v>
      </c>
      <c r="S19" s="52" t="s">
        <v>1</v>
      </c>
      <c r="T19" s="75">
        <f t="shared" ref="T19:T51" si="2">H19</f>
        <v>2000000</v>
      </c>
      <c r="U19" s="76">
        <f t="shared" si="1"/>
        <v>2000000</v>
      </c>
      <c r="V19" s="31" t="s">
        <v>76</v>
      </c>
      <c r="W19" s="31" t="s">
        <v>81</v>
      </c>
      <c r="X19" s="77" t="s">
        <v>82</v>
      </c>
      <c r="Y19" s="32" t="s">
        <v>83</v>
      </c>
      <c r="Z19" s="33" t="s">
        <v>3</v>
      </c>
      <c r="AA19" s="30" t="s">
        <v>84</v>
      </c>
      <c r="AB19" s="78" t="s">
        <v>85</v>
      </c>
      <c r="AC19" s="31" t="s">
        <v>76</v>
      </c>
      <c r="AD19" s="31" t="s">
        <v>86</v>
      </c>
      <c r="AE19" s="79" t="s">
        <v>87</v>
      </c>
      <c r="AF19" s="79" t="s">
        <v>88</v>
      </c>
      <c r="AG19" s="79" t="s">
        <v>89</v>
      </c>
      <c r="AH19" s="79" t="s">
        <v>90</v>
      </c>
      <c r="AI19" s="79" t="s">
        <v>90</v>
      </c>
      <c r="AJ19" s="79" t="s">
        <v>90</v>
      </c>
      <c r="AK19" s="80"/>
      <c r="AL19" s="80"/>
      <c r="AM19" s="80"/>
    </row>
    <row r="20" spans="1:39" s="34" customFormat="1" ht="26.25" customHeight="1" x14ac:dyDescent="0.15">
      <c r="A20" s="53"/>
      <c r="B20" s="28" t="s">
        <v>3</v>
      </c>
      <c r="C20" s="52" t="s">
        <v>71</v>
      </c>
      <c r="D20" s="52" t="s">
        <v>72</v>
      </c>
      <c r="E20" s="52" t="s">
        <v>95</v>
      </c>
      <c r="F20" s="52" t="s">
        <v>96</v>
      </c>
      <c r="G20" s="52" t="s">
        <v>75</v>
      </c>
      <c r="H20" s="47">
        <v>5260000</v>
      </c>
      <c r="I20" s="52" t="s">
        <v>76</v>
      </c>
      <c r="J20" s="29" t="s">
        <v>76</v>
      </c>
      <c r="K20" s="71" t="s">
        <v>77</v>
      </c>
      <c r="L20" s="72" t="s">
        <v>78</v>
      </c>
      <c r="M20" s="52" t="str">
        <f t="shared" si="0"/>
        <v>Gastos por Caja Menor</v>
      </c>
      <c r="N20" s="31">
        <v>1</v>
      </c>
      <c r="O20" s="31">
        <v>1</v>
      </c>
      <c r="P20" s="73">
        <v>11</v>
      </c>
      <c r="Q20" s="74" t="s">
        <v>79</v>
      </c>
      <c r="R20" s="74" t="s">
        <v>80</v>
      </c>
      <c r="S20" s="52" t="s">
        <v>1</v>
      </c>
      <c r="T20" s="75">
        <f t="shared" si="2"/>
        <v>5260000</v>
      </c>
      <c r="U20" s="76">
        <f t="shared" si="1"/>
        <v>5260000</v>
      </c>
      <c r="V20" s="31" t="s">
        <v>76</v>
      </c>
      <c r="W20" s="31" t="s">
        <v>81</v>
      </c>
      <c r="X20" s="77" t="s">
        <v>82</v>
      </c>
      <c r="Y20" s="32" t="s">
        <v>83</v>
      </c>
      <c r="Z20" s="33" t="s">
        <v>3</v>
      </c>
      <c r="AA20" s="30" t="s">
        <v>84</v>
      </c>
      <c r="AB20" s="78" t="s">
        <v>85</v>
      </c>
      <c r="AC20" s="31" t="s">
        <v>76</v>
      </c>
      <c r="AD20" s="31" t="s">
        <v>86</v>
      </c>
      <c r="AE20" s="79" t="s">
        <v>87</v>
      </c>
      <c r="AF20" s="79" t="s">
        <v>88</v>
      </c>
      <c r="AG20" s="79" t="s">
        <v>89</v>
      </c>
      <c r="AH20" s="79" t="s">
        <v>90</v>
      </c>
      <c r="AI20" s="79" t="s">
        <v>90</v>
      </c>
      <c r="AJ20" s="79" t="s">
        <v>90</v>
      </c>
      <c r="AK20" s="80"/>
      <c r="AL20" s="80"/>
      <c r="AM20" s="80"/>
    </row>
    <row r="21" spans="1:39" ht="26.25" customHeight="1" x14ac:dyDescent="0.15">
      <c r="A21" s="53"/>
      <c r="B21" s="28" t="s">
        <v>3</v>
      </c>
      <c r="C21" s="52" t="s">
        <v>71</v>
      </c>
      <c r="D21" s="52" t="s">
        <v>72</v>
      </c>
      <c r="E21" s="52" t="s">
        <v>97</v>
      </c>
      <c r="F21" s="52" t="s">
        <v>98</v>
      </c>
      <c r="G21" s="52" t="s">
        <v>75</v>
      </c>
      <c r="H21" s="47">
        <v>4208000</v>
      </c>
      <c r="I21" s="52" t="s">
        <v>76</v>
      </c>
      <c r="J21" s="29" t="s">
        <v>76</v>
      </c>
      <c r="K21" s="71" t="s">
        <v>77</v>
      </c>
      <c r="L21" s="72" t="s">
        <v>78</v>
      </c>
      <c r="M21" s="52" t="str">
        <f t="shared" si="0"/>
        <v>Gastos por Caja Menor</v>
      </c>
      <c r="N21" s="31">
        <v>1</v>
      </c>
      <c r="O21" s="31">
        <v>1</v>
      </c>
      <c r="P21" s="73">
        <v>11</v>
      </c>
      <c r="Q21" s="74" t="s">
        <v>79</v>
      </c>
      <c r="R21" s="74" t="s">
        <v>80</v>
      </c>
      <c r="S21" s="52" t="s">
        <v>1</v>
      </c>
      <c r="T21" s="75">
        <f t="shared" si="2"/>
        <v>4208000</v>
      </c>
      <c r="U21" s="76">
        <f t="shared" si="1"/>
        <v>4208000</v>
      </c>
      <c r="V21" s="31" t="s">
        <v>76</v>
      </c>
      <c r="W21" s="31" t="s">
        <v>81</v>
      </c>
      <c r="X21" s="77" t="s">
        <v>82</v>
      </c>
      <c r="Y21" s="32" t="s">
        <v>83</v>
      </c>
      <c r="Z21" s="33" t="s">
        <v>3</v>
      </c>
      <c r="AA21" s="30" t="s">
        <v>84</v>
      </c>
      <c r="AB21" s="78" t="s">
        <v>85</v>
      </c>
      <c r="AC21" s="31" t="s">
        <v>76</v>
      </c>
      <c r="AD21" s="31" t="s">
        <v>86</v>
      </c>
      <c r="AE21" s="79" t="s">
        <v>87</v>
      </c>
      <c r="AF21" s="79" t="s">
        <v>88</v>
      </c>
      <c r="AG21" s="79" t="s">
        <v>89</v>
      </c>
      <c r="AH21" s="79" t="s">
        <v>90</v>
      </c>
      <c r="AI21" s="79" t="s">
        <v>90</v>
      </c>
      <c r="AJ21" s="79" t="s">
        <v>90</v>
      </c>
      <c r="AK21" s="80"/>
      <c r="AL21" s="80"/>
      <c r="AM21" s="80"/>
    </row>
    <row r="22" spans="1:39" ht="26.25" customHeight="1" x14ac:dyDescent="0.15">
      <c r="A22" s="53"/>
      <c r="B22" s="28" t="s">
        <v>3</v>
      </c>
      <c r="C22" s="52" t="s">
        <v>71</v>
      </c>
      <c r="D22" s="52" t="s">
        <v>72</v>
      </c>
      <c r="E22" s="52" t="s">
        <v>99</v>
      </c>
      <c r="F22" s="52" t="s">
        <v>100</v>
      </c>
      <c r="G22" s="52" t="s">
        <v>75</v>
      </c>
      <c r="H22" s="47">
        <f>10000000-1800000</f>
        <v>8200000</v>
      </c>
      <c r="I22" s="52" t="s">
        <v>76</v>
      </c>
      <c r="J22" s="29" t="s">
        <v>430</v>
      </c>
      <c r="K22" s="71" t="s">
        <v>77</v>
      </c>
      <c r="L22" s="72" t="s">
        <v>78</v>
      </c>
      <c r="M22" s="52" t="str">
        <f t="shared" si="0"/>
        <v>Gastos por Caja Menor</v>
      </c>
      <c r="N22" s="31">
        <v>1</v>
      </c>
      <c r="O22" s="31">
        <v>1</v>
      </c>
      <c r="P22" s="73">
        <v>11</v>
      </c>
      <c r="Q22" s="74" t="s">
        <v>79</v>
      </c>
      <c r="R22" s="74" t="s">
        <v>80</v>
      </c>
      <c r="S22" s="52" t="s">
        <v>1</v>
      </c>
      <c r="T22" s="75">
        <f t="shared" si="2"/>
        <v>8200000</v>
      </c>
      <c r="U22" s="76">
        <f t="shared" si="1"/>
        <v>8200000</v>
      </c>
      <c r="V22" s="31" t="s">
        <v>76</v>
      </c>
      <c r="W22" s="31" t="s">
        <v>81</v>
      </c>
      <c r="X22" s="77" t="s">
        <v>82</v>
      </c>
      <c r="Y22" s="32" t="s">
        <v>83</v>
      </c>
      <c r="Z22" s="33" t="s">
        <v>3</v>
      </c>
      <c r="AA22" s="30" t="s">
        <v>84</v>
      </c>
      <c r="AB22" s="78" t="s">
        <v>85</v>
      </c>
      <c r="AC22" s="31" t="s">
        <v>76</v>
      </c>
      <c r="AD22" s="31" t="s">
        <v>86</v>
      </c>
      <c r="AE22" s="79" t="s">
        <v>87</v>
      </c>
      <c r="AF22" s="79" t="s">
        <v>88</v>
      </c>
      <c r="AG22" s="79" t="s">
        <v>89</v>
      </c>
      <c r="AH22" s="79" t="s">
        <v>90</v>
      </c>
      <c r="AI22" s="79" t="s">
        <v>90</v>
      </c>
      <c r="AJ22" s="79" t="s">
        <v>90</v>
      </c>
      <c r="AK22" s="80"/>
      <c r="AL22" s="80"/>
      <c r="AM22" s="80"/>
    </row>
    <row r="23" spans="1:39" ht="26.25" customHeight="1" x14ac:dyDescent="0.15">
      <c r="A23" s="53"/>
      <c r="B23" s="28" t="s">
        <v>3</v>
      </c>
      <c r="C23" s="52" t="s">
        <v>71</v>
      </c>
      <c r="D23" s="52" t="s">
        <v>72</v>
      </c>
      <c r="E23" s="52" t="s">
        <v>101</v>
      </c>
      <c r="F23" s="52" t="s">
        <v>102</v>
      </c>
      <c r="G23" s="52" t="s">
        <v>75</v>
      </c>
      <c r="H23" s="47">
        <v>3156000</v>
      </c>
      <c r="I23" s="52" t="s">
        <v>76</v>
      </c>
      <c r="J23" s="29" t="s">
        <v>76</v>
      </c>
      <c r="K23" s="71" t="s">
        <v>77</v>
      </c>
      <c r="L23" s="72" t="s">
        <v>78</v>
      </c>
      <c r="M23" s="52" t="str">
        <f t="shared" si="0"/>
        <v>Gastos por Caja Menor</v>
      </c>
      <c r="N23" s="31">
        <v>1</v>
      </c>
      <c r="O23" s="31">
        <v>1</v>
      </c>
      <c r="P23" s="73">
        <v>11</v>
      </c>
      <c r="Q23" s="74" t="s">
        <v>79</v>
      </c>
      <c r="R23" s="74" t="s">
        <v>80</v>
      </c>
      <c r="S23" s="52" t="s">
        <v>1</v>
      </c>
      <c r="T23" s="75">
        <f t="shared" si="2"/>
        <v>3156000</v>
      </c>
      <c r="U23" s="76">
        <f t="shared" si="1"/>
        <v>3156000</v>
      </c>
      <c r="V23" s="31" t="s">
        <v>76</v>
      </c>
      <c r="W23" s="31" t="s">
        <v>81</v>
      </c>
      <c r="X23" s="77" t="s">
        <v>82</v>
      </c>
      <c r="Y23" s="32" t="s">
        <v>83</v>
      </c>
      <c r="Z23" s="33" t="s">
        <v>3</v>
      </c>
      <c r="AA23" s="30" t="s">
        <v>84</v>
      </c>
      <c r="AB23" s="78" t="s">
        <v>85</v>
      </c>
      <c r="AC23" s="31" t="s">
        <v>76</v>
      </c>
      <c r="AD23" s="31" t="s">
        <v>86</v>
      </c>
      <c r="AE23" s="79" t="s">
        <v>87</v>
      </c>
      <c r="AF23" s="79" t="s">
        <v>88</v>
      </c>
      <c r="AG23" s="79" t="s">
        <v>89</v>
      </c>
      <c r="AH23" s="79" t="s">
        <v>90</v>
      </c>
      <c r="AI23" s="79" t="s">
        <v>90</v>
      </c>
      <c r="AJ23" s="79" t="s">
        <v>90</v>
      </c>
      <c r="AK23" s="80"/>
      <c r="AL23" s="80"/>
      <c r="AM23" s="80"/>
    </row>
    <row r="24" spans="1:39" ht="26.25" customHeight="1" x14ac:dyDescent="0.15">
      <c r="A24" s="53"/>
      <c r="B24" s="28" t="s">
        <v>3</v>
      </c>
      <c r="C24" s="52" t="s">
        <v>71</v>
      </c>
      <c r="D24" s="52" t="s">
        <v>72</v>
      </c>
      <c r="E24" s="52" t="s">
        <v>103</v>
      </c>
      <c r="F24" s="52" t="s">
        <v>104</v>
      </c>
      <c r="G24" s="52" t="s">
        <v>75</v>
      </c>
      <c r="H24" s="47">
        <v>5260000</v>
      </c>
      <c r="I24" s="52" t="s">
        <v>76</v>
      </c>
      <c r="J24" s="29" t="s">
        <v>76</v>
      </c>
      <c r="K24" s="71" t="s">
        <v>77</v>
      </c>
      <c r="L24" s="72" t="s">
        <v>78</v>
      </c>
      <c r="M24" s="52" t="str">
        <f t="shared" si="0"/>
        <v>Gastos por Caja Menor</v>
      </c>
      <c r="N24" s="31">
        <v>1</v>
      </c>
      <c r="O24" s="31">
        <v>1</v>
      </c>
      <c r="P24" s="73">
        <v>11</v>
      </c>
      <c r="Q24" s="74" t="s">
        <v>79</v>
      </c>
      <c r="R24" s="74" t="s">
        <v>80</v>
      </c>
      <c r="S24" s="52" t="s">
        <v>1</v>
      </c>
      <c r="T24" s="75">
        <f t="shared" si="2"/>
        <v>5260000</v>
      </c>
      <c r="U24" s="76">
        <f t="shared" si="1"/>
        <v>5260000</v>
      </c>
      <c r="V24" s="31" t="s">
        <v>76</v>
      </c>
      <c r="W24" s="31" t="s">
        <v>81</v>
      </c>
      <c r="X24" s="77" t="s">
        <v>82</v>
      </c>
      <c r="Y24" s="32" t="s">
        <v>83</v>
      </c>
      <c r="Z24" s="33" t="s">
        <v>3</v>
      </c>
      <c r="AA24" s="30" t="s">
        <v>84</v>
      </c>
      <c r="AB24" s="78" t="s">
        <v>85</v>
      </c>
      <c r="AC24" s="31" t="s">
        <v>76</v>
      </c>
      <c r="AD24" s="31" t="s">
        <v>86</v>
      </c>
      <c r="AE24" s="79" t="s">
        <v>87</v>
      </c>
      <c r="AF24" s="79" t="s">
        <v>88</v>
      </c>
      <c r="AG24" s="79" t="s">
        <v>89</v>
      </c>
      <c r="AH24" s="79" t="s">
        <v>90</v>
      </c>
      <c r="AI24" s="79" t="s">
        <v>90</v>
      </c>
      <c r="AJ24" s="79" t="s">
        <v>90</v>
      </c>
      <c r="AK24" s="80"/>
      <c r="AL24" s="80"/>
      <c r="AM24" s="80"/>
    </row>
    <row r="25" spans="1:39" ht="26.25" customHeight="1" x14ac:dyDescent="0.15">
      <c r="A25" s="53"/>
      <c r="B25" s="28" t="s">
        <v>3</v>
      </c>
      <c r="C25" s="52" t="s">
        <v>71</v>
      </c>
      <c r="D25" s="52" t="s">
        <v>72</v>
      </c>
      <c r="E25" s="52" t="s">
        <v>105</v>
      </c>
      <c r="F25" s="52" t="s">
        <v>106</v>
      </c>
      <c r="G25" s="52" t="s">
        <v>75</v>
      </c>
      <c r="H25" s="47">
        <v>6312000</v>
      </c>
      <c r="I25" s="52" t="s">
        <v>76</v>
      </c>
      <c r="J25" s="29" t="s">
        <v>76</v>
      </c>
      <c r="K25" s="71" t="s">
        <v>77</v>
      </c>
      <c r="L25" s="72" t="s">
        <v>78</v>
      </c>
      <c r="M25" s="52" t="str">
        <f t="shared" si="0"/>
        <v>Gastos por Caja Menor</v>
      </c>
      <c r="N25" s="31">
        <v>1</v>
      </c>
      <c r="O25" s="31">
        <v>1</v>
      </c>
      <c r="P25" s="73">
        <v>11</v>
      </c>
      <c r="Q25" s="74" t="s">
        <v>79</v>
      </c>
      <c r="R25" s="74" t="s">
        <v>80</v>
      </c>
      <c r="S25" s="52" t="s">
        <v>1</v>
      </c>
      <c r="T25" s="75">
        <f t="shared" si="2"/>
        <v>6312000</v>
      </c>
      <c r="U25" s="76">
        <f t="shared" si="1"/>
        <v>6312000</v>
      </c>
      <c r="V25" s="31" t="s">
        <v>76</v>
      </c>
      <c r="W25" s="31" t="s">
        <v>81</v>
      </c>
      <c r="X25" s="77" t="s">
        <v>82</v>
      </c>
      <c r="Y25" s="32" t="s">
        <v>83</v>
      </c>
      <c r="Z25" s="33" t="s">
        <v>3</v>
      </c>
      <c r="AA25" s="30" t="s">
        <v>84</v>
      </c>
      <c r="AB25" s="78" t="s">
        <v>85</v>
      </c>
      <c r="AC25" s="31" t="s">
        <v>76</v>
      </c>
      <c r="AD25" s="31" t="s">
        <v>86</v>
      </c>
      <c r="AE25" s="79" t="s">
        <v>87</v>
      </c>
      <c r="AF25" s="79" t="s">
        <v>88</v>
      </c>
      <c r="AG25" s="79" t="s">
        <v>89</v>
      </c>
      <c r="AH25" s="79" t="s">
        <v>90</v>
      </c>
      <c r="AI25" s="79" t="s">
        <v>90</v>
      </c>
      <c r="AJ25" s="79" t="s">
        <v>90</v>
      </c>
      <c r="AK25" s="80"/>
      <c r="AL25" s="80"/>
      <c r="AM25" s="80"/>
    </row>
    <row r="26" spans="1:39" s="34" customFormat="1" ht="26.25" customHeight="1" x14ac:dyDescent="0.15">
      <c r="A26" s="53"/>
      <c r="B26" s="28" t="s">
        <v>3</v>
      </c>
      <c r="C26" s="52" t="s">
        <v>71</v>
      </c>
      <c r="D26" s="52" t="s">
        <v>72</v>
      </c>
      <c r="E26" s="52" t="s">
        <v>107</v>
      </c>
      <c r="F26" s="52" t="s">
        <v>108</v>
      </c>
      <c r="G26" s="52" t="s">
        <v>75</v>
      </c>
      <c r="H26" s="47">
        <v>4000000</v>
      </c>
      <c r="I26" s="52" t="s">
        <v>76</v>
      </c>
      <c r="J26" s="29" t="s">
        <v>76</v>
      </c>
      <c r="K26" s="71" t="s">
        <v>77</v>
      </c>
      <c r="L26" s="72" t="s">
        <v>78</v>
      </c>
      <c r="M26" s="52" t="str">
        <f t="shared" si="0"/>
        <v>Gastos por Caja Menor</v>
      </c>
      <c r="N26" s="31">
        <v>1</v>
      </c>
      <c r="O26" s="31">
        <v>1</v>
      </c>
      <c r="P26" s="73">
        <v>11</v>
      </c>
      <c r="Q26" s="74" t="s">
        <v>79</v>
      </c>
      <c r="R26" s="74" t="s">
        <v>80</v>
      </c>
      <c r="S26" s="52" t="s">
        <v>1</v>
      </c>
      <c r="T26" s="75">
        <f t="shared" si="2"/>
        <v>4000000</v>
      </c>
      <c r="U26" s="76">
        <f t="shared" si="1"/>
        <v>4000000</v>
      </c>
      <c r="V26" s="31" t="s">
        <v>76</v>
      </c>
      <c r="W26" s="31" t="s">
        <v>81</v>
      </c>
      <c r="X26" s="77" t="s">
        <v>82</v>
      </c>
      <c r="Y26" s="32" t="s">
        <v>83</v>
      </c>
      <c r="Z26" s="33" t="s">
        <v>3</v>
      </c>
      <c r="AA26" s="30" t="s">
        <v>84</v>
      </c>
      <c r="AB26" s="78" t="s">
        <v>85</v>
      </c>
      <c r="AC26" s="31" t="s">
        <v>76</v>
      </c>
      <c r="AD26" s="31" t="s">
        <v>86</v>
      </c>
      <c r="AE26" s="79" t="s">
        <v>87</v>
      </c>
      <c r="AF26" s="79" t="s">
        <v>88</v>
      </c>
      <c r="AG26" s="79" t="s">
        <v>89</v>
      </c>
      <c r="AH26" s="79" t="s">
        <v>90</v>
      </c>
      <c r="AI26" s="79" t="s">
        <v>90</v>
      </c>
      <c r="AJ26" s="79" t="s">
        <v>90</v>
      </c>
      <c r="AK26" s="80"/>
      <c r="AL26" s="80"/>
      <c r="AM26" s="80"/>
    </row>
    <row r="27" spans="1:39" ht="26.25" customHeight="1" x14ac:dyDescent="0.15">
      <c r="A27" s="53"/>
      <c r="B27" s="28" t="s">
        <v>3</v>
      </c>
      <c r="C27" s="52" t="s">
        <v>71</v>
      </c>
      <c r="D27" s="52" t="s">
        <v>72</v>
      </c>
      <c r="E27" s="52" t="s">
        <v>109</v>
      </c>
      <c r="F27" s="52" t="s">
        <v>110</v>
      </c>
      <c r="G27" s="52" t="s">
        <v>75</v>
      </c>
      <c r="H27" s="47">
        <v>5260000</v>
      </c>
      <c r="I27" s="52" t="s">
        <v>76</v>
      </c>
      <c r="J27" s="29" t="s">
        <v>76</v>
      </c>
      <c r="K27" s="71" t="s">
        <v>77</v>
      </c>
      <c r="L27" s="72" t="s">
        <v>78</v>
      </c>
      <c r="M27" s="52" t="str">
        <f t="shared" si="0"/>
        <v>Gastos por Caja Menor</v>
      </c>
      <c r="N27" s="31">
        <v>1</v>
      </c>
      <c r="O27" s="31">
        <v>1</v>
      </c>
      <c r="P27" s="73">
        <v>11</v>
      </c>
      <c r="Q27" s="74" t="s">
        <v>79</v>
      </c>
      <c r="R27" s="74" t="s">
        <v>80</v>
      </c>
      <c r="S27" s="52" t="s">
        <v>1</v>
      </c>
      <c r="T27" s="75">
        <f t="shared" si="2"/>
        <v>5260000</v>
      </c>
      <c r="U27" s="76">
        <f t="shared" si="1"/>
        <v>5260000</v>
      </c>
      <c r="V27" s="31" t="s">
        <v>76</v>
      </c>
      <c r="W27" s="31" t="s">
        <v>81</v>
      </c>
      <c r="X27" s="77" t="s">
        <v>82</v>
      </c>
      <c r="Y27" s="32" t="s">
        <v>83</v>
      </c>
      <c r="Z27" s="33" t="s">
        <v>3</v>
      </c>
      <c r="AA27" s="30" t="s">
        <v>84</v>
      </c>
      <c r="AB27" s="78" t="s">
        <v>85</v>
      </c>
      <c r="AC27" s="31" t="s">
        <v>76</v>
      </c>
      <c r="AD27" s="31" t="s">
        <v>86</v>
      </c>
      <c r="AE27" s="79" t="s">
        <v>87</v>
      </c>
      <c r="AF27" s="79" t="s">
        <v>88</v>
      </c>
      <c r="AG27" s="79" t="s">
        <v>89</v>
      </c>
      <c r="AH27" s="79" t="s">
        <v>90</v>
      </c>
      <c r="AI27" s="79" t="s">
        <v>90</v>
      </c>
      <c r="AJ27" s="79" t="s">
        <v>90</v>
      </c>
      <c r="AK27" s="80"/>
      <c r="AL27" s="80"/>
      <c r="AM27" s="80"/>
    </row>
    <row r="28" spans="1:39" ht="38.25" customHeight="1" x14ac:dyDescent="0.15">
      <c r="A28" s="53"/>
      <c r="B28" s="28" t="s">
        <v>3</v>
      </c>
      <c r="C28" s="52" t="s">
        <v>71</v>
      </c>
      <c r="D28" s="52" t="s">
        <v>72</v>
      </c>
      <c r="E28" s="52" t="s">
        <v>111</v>
      </c>
      <c r="F28" s="52" t="s">
        <v>112</v>
      </c>
      <c r="G28" s="52" t="s">
        <v>75</v>
      </c>
      <c r="H28" s="47">
        <v>5260000</v>
      </c>
      <c r="I28" s="52" t="s">
        <v>76</v>
      </c>
      <c r="J28" s="29" t="s">
        <v>76</v>
      </c>
      <c r="K28" s="71" t="s">
        <v>77</v>
      </c>
      <c r="L28" s="72" t="s">
        <v>78</v>
      </c>
      <c r="M28" s="52" t="str">
        <f t="shared" si="0"/>
        <v>Gastos por Caja Menor</v>
      </c>
      <c r="N28" s="31">
        <v>1</v>
      </c>
      <c r="O28" s="31">
        <v>1</v>
      </c>
      <c r="P28" s="73">
        <v>11</v>
      </c>
      <c r="Q28" s="74" t="s">
        <v>79</v>
      </c>
      <c r="R28" s="74" t="s">
        <v>80</v>
      </c>
      <c r="S28" s="52" t="s">
        <v>1</v>
      </c>
      <c r="T28" s="75">
        <f t="shared" si="2"/>
        <v>5260000</v>
      </c>
      <c r="U28" s="76">
        <f t="shared" si="1"/>
        <v>5260000</v>
      </c>
      <c r="V28" s="31" t="s">
        <v>76</v>
      </c>
      <c r="W28" s="31" t="s">
        <v>81</v>
      </c>
      <c r="X28" s="77" t="s">
        <v>82</v>
      </c>
      <c r="Y28" s="32" t="s">
        <v>83</v>
      </c>
      <c r="Z28" s="33" t="s">
        <v>3</v>
      </c>
      <c r="AA28" s="30" t="s">
        <v>84</v>
      </c>
      <c r="AB28" s="78" t="s">
        <v>85</v>
      </c>
      <c r="AC28" s="31" t="s">
        <v>76</v>
      </c>
      <c r="AD28" s="31" t="s">
        <v>86</v>
      </c>
      <c r="AE28" s="79" t="s">
        <v>87</v>
      </c>
      <c r="AF28" s="79" t="s">
        <v>88</v>
      </c>
      <c r="AG28" s="79" t="s">
        <v>89</v>
      </c>
      <c r="AH28" s="79" t="s">
        <v>90</v>
      </c>
      <c r="AI28" s="79" t="s">
        <v>90</v>
      </c>
      <c r="AJ28" s="79" t="s">
        <v>90</v>
      </c>
      <c r="AK28" s="80"/>
      <c r="AL28" s="80"/>
      <c r="AM28" s="80"/>
    </row>
    <row r="29" spans="1:39" ht="26.25" customHeight="1" x14ac:dyDescent="0.15">
      <c r="A29" s="53"/>
      <c r="B29" s="28" t="s">
        <v>3</v>
      </c>
      <c r="C29" s="52" t="s">
        <v>71</v>
      </c>
      <c r="D29" s="52" t="s">
        <v>72</v>
      </c>
      <c r="E29" s="52" t="s">
        <v>113</v>
      </c>
      <c r="F29" s="52" t="s">
        <v>114</v>
      </c>
      <c r="G29" s="52" t="s">
        <v>75</v>
      </c>
      <c r="H29" s="47">
        <v>3000000</v>
      </c>
      <c r="I29" s="52" t="s">
        <v>76</v>
      </c>
      <c r="J29" s="29" t="s">
        <v>76</v>
      </c>
      <c r="K29" s="71" t="s">
        <v>77</v>
      </c>
      <c r="L29" s="72" t="s">
        <v>78</v>
      </c>
      <c r="M29" s="52" t="str">
        <f t="shared" si="0"/>
        <v>Gastos por Caja Menor</v>
      </c>
      <c r="N29" s="31">
        <v>1</v>
      </c>
      <c r="O29" s="31">
        <v>1</v>
      </c>
      <c r="P29" s="73">
        <v>11</v>
      </c>
      <c r="Q29" s="74" t="s">
        <v>79</v>
      </c>
      <c r="R29" s="74" t="s">
        <v>80</v>
      </c>
      <c r="S29" s="52" t="s">
        <v>1</v>
      </c>
      <c r="T29" s="75">
        <f t="shared" si="2"/>
        <v>3000000</v>
      </c>
      <c r="U29" s="76">
        <f t="shared" si="1"/>
        <v>3000000</v>
      </c>
      <c r="V29" s="31" t="s">
        <v>76</v>
      </c>
      <c r="W29" s="31" t="s">
        <v>81</v>
      </c>
      <c r="X29" s="77" t="s">
        <v>82</v>
      </c>
      <c r="Y29" s="32" t="s">
        <v>83</v>
      </c>
      <c r="Z29" s="33" t="s">
        <v>3</v>
      </c>
      <c r="AA29" s="30" t="s">
        <v>84</v>
      </c>
      <c r="AB29" s="78" t="s">
        <v>85</v>
      </c>
      <c r="AC29" s="31" t="s">
        <v>76</v>
      </c>
      <c r="AD29" s="31" t="s">
        <v>86</v>
      </c>
      <c r="AE29" s="79" t="s">
        <v>87</v>
      </c>
      <c r="AF29" s="79" t="s">
        <v>88</v>
      </c>
      <c r="AG29" s="79" t="s">
        <v>89</v>
      </c>
      <c r="AH29" s="79" t="s">
        <v>90</v>
      </c>
      <c r="AI29" s="79" t="s">
        <v>90</v>
      </c>
      <c r="AJ29" s="79" t="s">
        <v>90</v>
      </c>
      <c r="AK29" s="80"/>
      <c r="AL29" s="80"/>
      <c r="AM29" s="80"/>
    </row>
    <row r="30" spans="1:39" ht="26.25" customHeight="1" x14ac:dyDescent="0.15">
      <c r="A30" s="53"/>
      <c r="B30" s="28" t="s">
        <v>3</v>
      </c>
      <c r="C30" s="52" t="s">
        <v>71</v>
      </c>
      <c r="D30" s="52" t="s">
        <v>72</v>
      </c>
      <c r="E30" s="52" t="s">
        <v>115</v>
      </c>
      <c r="F30" s="52" t="s">
        <v>116</v>
      </c>
      <c r="G30" s="52" t="s">
        <v>75</v>
      </c>
      <c r="H30" s="47">
        <v>5000000</v>
      </c>
      <c r="I30" s="52" t="s">
        <v>76</v>
      </c>
      <c r="J30" s="29" t="s">
        <v>76</v>
      </c>
      <c r="K30" s="71" t="s">
        <v>77</v>
      </c>
      <c r="L30" s="72" t="s">
        <v>78</v>
      </c>
      <c r="M30" s="52" t="str">
        <f t="shared" si="0"/>
        <v>Gastos por Caja Menor</v>
      </c>
      <c r="N30" s="31">
        <v>1</v>
      </c>
      <c r="O30" s="31">
        <v>1</v>
      </c>
      <c r="P30" s="73">
        <v>11</v>
      </c>
      <c r="Q30" s="74" t="s">
        <v>79</v>
      </c>
      <c r="R30" s="74" t="s">
        <v>80</v>
      </c>
      <c r="S30" s="52" t="s">
        <v>1</v>
      </c>
      <c r="T30" s="75">
        <f t="shared" si="2"/>
        <v>5000000</v>
      </c>
      <c r="U30" s="76">
        <f t="shared" si="1"/>
        <v>5000000</v>
      </c>
      <c r="V30" s="31" t="s">
        <v>76</v>
      </c>
      <c r="W30" s="31" t="s">
        <v>81</v>
      </c>
      <c r="X30" s="77" t="s">
        <v>82</v>
      </c>
      <c r="Y30" s="32" t="s">
        <v>83</v>
      </c>
      <c r="Z30" s="33" t="s">
        <v>3</v>
      </c>
      <c r="AA30" s="30" t="s">
        <v>84</v>
      </c>
      <c r="AB30" s="78" t="s">
        <v>85</v>
      </c>
      <c r="AC30" s="31" t="s">
        <v>76</v>
      </c>
      <c r="AD30" s="31" t="s">
        <v>86</v>
      </c>
      <c r="AE30" s="79" t="s">
        <v>87</v>
      </c>
      <c r="AF30" s="79" t="s">
        <v>88</v>
      </c>
      <c r="AG30" s="79" t="s">
        <v>89</v>
      </c>
      <c r="AH30" s="79" t="s">
        <v>90</v>
      </c>
      <c r="AI30" s="79" t="s">
        <v>90</v>
      </c>
      <c r="AJ30" s="79" t="s">
        <v>90</v>
      </c>
      <c r="AK30" s="80"/>
      <c r="AL30" s="80"/>
      <c r="AM30" s="80"/>
    </row>
    <row r="31" spans="1:39" ht="26.25" customHeight="1" x14ac:dyDescent="0.15">
      <c r="A31" s="53"/>
      <c r="B31" s="28" t="s">
        <v>3</v>
      </c>
      <c r="C31" s="52" t="s">
        <v>71</v>
      </c>
      <c r="D31" s="52" t="s">
        <v>72</v>
      </c>
      <c r="E31" s="52" t="s">
        <v>117</v>
      </c>
      <c r="F31" s="52" t="s">
        <v>118</v>
      </c>
      <c r="G31" s="52" t="s">
        <v>75</v>
      </c>
      <c r="H31" s="47">
        <v>3000000</v>
      </c>
      <c r="I31" s="52" t="s">
        <v>76</v>
      </c>
      <c r="J31" s="29" t="s">
        <v>76</v>
      </c>
      <c r="K31" s="71" t="s">
        <v>77</v>
      </c>
      <c r="L31" s="72" t="s">
        <v>78</v>
      </c>
      <c r="M31" s="52" t="str">
        <f t="shared" si="0"/>
        <v>Gastos por Caja Menor</v>
      </c>
      <c r="N31" s="31">
        <v>1</v>
      </c>
      <c r="O31" s="31">
        <v>1</v>
      </c>
      <c r="P31" s="73">
        <v>11</v>
      </c>
      <c r="Q31" s="74" t="s">
        <v>79</v>
      </c>
      <c r="R31" s="74" t="s">
        <v>80</v>
      </c>
      <c r="S31" s="52" t="s">
        <v>1</v>
      </c>
      <c r="T31" s="75">
        <f t="shared" si="2"/>
        <v>3000000</v>
      </c>
      <c r="U31" s="76">
        <f t="shared" si="1"/>
        <v>3000000</v>
      </c>
      <c r="V31" s="31" t="s">
        <v>76</v>
      </c>
      <c r="W31" s="31" t="s">
        <v>81</v>
      </c>
      <c r="X31" s="77" t="s">
        <v>82</v>
      </c>
      <c r="Y31" s="32" t="s">
        <v>83</v>
      </c>
      <c r="Z31" s="33" t="s">
        <v>3</v>
      </c>
      <c r="AA31" s="30" t="s">
        <v>84</v>
      </c>
      <c r="AB31" s="78" t="s">
        <v>85</v>
      </c>
      <c r="AC31" s="31" t="s">
        <v>76</v>
      </c>
      <c r="AD31" s="31" t="s">
        <v>86</v>
      </c>
      <c r="AE31" s="79" t="s">
        <v>87</v>
      </c>
      <c r="AF31" s="79" t="s">
        <v>88</v>
      </c>
      <c r="AG31" s="79" t="s">
        <v>89</v>
      </c>
      <c r="AH31" s="79" t="s">
        <v>90</v>
      </c>
      <c r="AI31" s="79" t="s">
        <v>90</v>
      </c>
      <c r="AJ31" s="79" t="s">
        <v>90</v>
      </c>
      <c r="AK31" s="80"/>
      <c r="AL31" s="80"/>
      <c r="AM31" s="80"/>
    </row>
    <row r="32" spans="1:39" ht="26.25" customHeight="1" x14ac:dyDescent="0.15">
      <c r="A32" s="53"/>
      <c r="B32" s="28" t="s">
        <v>3</v>
      </c>
      <c r="C32" s="52" t="s">
        <v>71</v>
      </c>
      <c r="D32" s="52" t="s">
        <v>72</v>
      </c>
      <c r="E32" s="52" t="s">
        <v>119</v>
      </c>
      <c r="F32" s="52" t="s">
        <v>120</v>
      </c>
      <c r="G32" s="52" t="s">
        <v>75</v>
      </c>
      <c r="H32" s="47">
        <v>3000000</v>
      </c>
      <c r="I32" s="52" t="s">
        <v>76</v>
      </c>
      <c r="J32" s="29" t="s">
        <v>76</v>
      </c>
      <c r="K32" s="71" t="s">
        <v>77</v>
      </c>
      <c r="L32" s="72" t="s">
        <v>78</v>
      </c>
      <c r="M32" s="52" t="str">
        <f t="shared" si="0"/>
        <v>Gastos por Caja Menor</v>
      </c>
      <c r="N32" s="31">
        <v>1</v>
      </c>
      <c r="O32" s="31">
        <v>1</v>
      </c>
      <c r="P32" s="73">
        <v>11</v>
      </c>
      <c r="Q32" s="74" t="s">
        <v>79</v>
      </c>
      <c r="R32" s="74" t="s">
        <v>80</v>
      </c>
      <c r="S32" s="52" t="s">
        <v>1</v>
      </c>
      <c r="T32" s="75">
        <f t="shared" si="2"/>
        <v>3000000</v>
      </c>
      <c r="U32" s="76">
        <f t="shared" si="1"/>
        <v>3000000</v>
      </c>
      <c r="V32" s="31" t="s">
        <v>76</v>
      </c>
      <c r="W32" s="31" t="s">
        <v>81</v>
      </c>
      <c r="X32" s="77" t="s">
        <v>82</v>
      </c>
      <c r="Y32" s="32" t="s">
        <v>83</v>
      </c>
      <c r="Z32" s="33" t="s">
        <v>3</v>
      </c>
      <c r="AA32" s="30" t="s">
        <v>84</v>
      </c>
      <c r="AB32" s="78" t="s">
        <v>85</v>
      </c>
      <c r="AC32" s="31" t="s">
        <v>76</v>
      </c>
      <c r="AD32" s="31" t="s">
        <v>86</v>
      </c>
      <c r="AE32" s="79" t="s">
        <v>87</v>
      </c>
      <c r="AF32" s="79" t="s">
        <v>88</v>
      </c>
      <c r="AG32" s="79" t="s">
        <v>89</v>
      </c>
      <c r="AH32" s="79" t="s">
        <v>90</v>
      </c>
      <c r="AI32" s="79" t="s">
        <v>90</v>
      </c>
      <c r="AJ32" s="79" t="s">
        <v>90</v>
      </c>
      <c r="AK32" s="80"/>
      <c r="AL32" s="80"/>
      <c r="AM32" s="80"/>
    </row>
    <row r="33" spans="1:39" ht="26.25" customHeight="1" x14ac:dyDescent="0.15">
      <c r="A33" s="53"/>
      <c r="B33" s="28" t="s">
        <v>3</v>
      </c>
      <c r="C33" s="52" t="s">
        <v>71</v>
      </c>
      <c r="D33" s="52" t="s">
        <v>72</v>
      </c>
      <c r="E33" s="52" t="s">
        <v>121</v>
      </c>
      <c r="F33" s="52" t="s">
        <v>122</v>
      </c>
      <c r="G33" s="52" t="s">
        <v>75</v>
      </c>
      <c r="H33" s="47">
        <f>17000000-2400000</f>
        <v>14600000</v>
      </c>
      <c r="I33" s="52" t="s">
        <v>76</v>
      </c>
      <c r="J33" s="29" t="s">
        <v>76</v>
      </c>
      <c r="K33" s="71" t="s">
        <v>77</v>
      </c>
      <c r="L33" s="72" t="s">
        <v>78</v>
      </c>
      <c r="M33" s="52" t="str">
        <f t="shared" si="0"/>
        <v>Gastos por Caja Menor</v>
      </c>
      <c r="N33" s="31">
        <v>1</v>
      </c>
      <c r="O33" s="31">
        <v>1</v>
      </c>
      <c r="P33" s="73">
        <v>11</v>
      </c>
      <c r="Q33" s="74" t="s">
        <v>79</v>
      </c>
      <c r="R33" s="74" t="s">
        <v>80</v>
      </c>
      <c r="S33" s="52" t="s">
        <v>1</v>
      </c>
      <c r="T33" s="75">
        <f t="shared" si="2"/>
        <v>14600000</v>
      </c>
      <c r="U33" s="76">
        <f t="shared" si="1"/>
        <v>14600000</v>
      </c>
      <c r="V33" s="31" t="s">
        <v>76</v>
      </c>
      <c r="W33" s="31" t="s">
        <v>81</v>
      </c>
      <c r="X33" s="77" t="s">
        <v>82</v>
      </c>
      <c r="Y33" s="32" t="s">
        <v>83</v>
      </c>
      <c r="Z33" s="33" t="s">
        <v>3</v>
      </c>
      <c r="AA33" s="30" t="s">
        <v>84</v>
      </c>
      <c r="AB33" s="78" t="s">
        <v>85</v>
      </c>
      <c r="AC33" s="31" t="s">
        <v>76</v>
      </c>
      <c r="AD33" s="31" t="s">
        <v>86</v>
      </c>
      <c r="AE33" s="79" t="s">
        <v>87</v>
      </c>
      <c r="AF33" s="79" t="s">
        <v>88</v>
      </c>
      <c r="AG33" s="79" t="s">
        <v>89</v>
      </c>
      <c r="AH33" s="79" t="s">
        <v>90</v>
      </c>
      <c r="AI33" s="79" t="s">
        <v>90</v>
      </c>
      <c r="AJ33" s="79" t="s">
        <v>90</v>
      </c>
      <c r="AK33" s="80"/>
      <c r="AL33" s="80"/>
      <c r="AM33" s="80"/>
    </row>
    <row r="34" spans="1:39" s="34" customFormat="1" ht="26.25" customHeight="1" x14ac:dyDescent="0.15">
      <c r="A34" s="53"/>
      <c r="B34" s="28" t="s">
        <v>3</v>
      </c>
      <c r="C34" s="52" t="s">
        <v>71</v>
      </c>
      <c r="D34" s="52" t="s">
        <v>72</v>
      </c>
      <c r="E34" s="52" t="s">
        <v>123</v>
      </c>
      <c r="F34" s="52" t="s">
        <v>124</v>
      </c>
      <c r="G34" s="52" t="s">
        <v>75</v>
      </c>
      <c r="H34" s="47">
        <f>6000000-900000</f>
        <v>5100000</v>
      </c>
      <c r="I34" s="52" t="s">
        <v>76</v>
      </c>
      <c r="J34" s="29" t="s">
        <v>76</v>
      </c>
      <c r="K34" s="71" t="s">
        <v>77</v>
      </c>
      <c r="L34" s="72" t="s">
        <v>78</v>
      </c>
      <c r="M34" s="52" t="str">
        <f t="shared" si="0"/>
        <v>Gastos por Caja Menor</v>
      </c>
      <c r="N34" s="31">
        <v>1</v>
      </c>
      <c r="O34" s="31">
        <v>1</v>
      </c>
      <c r="P34" s="73">
        <v>11</v>
      </c>
      <c r="Q34" s="74" t="s">
        <v>79</v>
      </c>
      <c r="R34" s="74" t="s">
        <v>80</v>
      </c>
      <c r="S34" s="52" t="s">
        <v>1</v>
      </c>
      <c r="T34" s="75">
        <f t="shared" si="2"/>
        <v>5100000</v>
      </c>
      <c r="U34" s="76">
        <f t="shared" si="1"/>
        <v>5100000</v>
      </c>
      <c r="V34" s="31" t="s">
        <v>76</v>
      </c>
      <c r="W34" s="31" t="s">
        <v>81</v>
      </c>
      <c r="X34" s="77" t="s">
        <v>82</v>
      </c>
      <c r="Y34" s="32" t="s">
        <v>83</v>
      </c>
      <c r="Z34" s="33" t="s">
        <v>3</v>
      </c>
      <c r="AA34" s="30" t="s">
        <v>84</v>
      </c>
      <c r="AB34" s="78" t="s">
        <v>85</v>
      </c>
      <c r="AC34" s="31" t="s">
        <v>76</v>
      </c>
      <c r="AD34" s="31" t="s">
        <v>86</v>
      </c>
      <c r="AE34" s="79" t="s">
        <v>87</v>
      </c>
      <c r="AF34" s="79" t="s">
        <v>88</v>
      </c>
      <c r="AG34" s="79" t="s">
        <v>89</v>
      </c>
      <c r="AH34" s="79" t="s">
        <v>90</v>
      </c>
      <c r="AI34" s="79" t="s">
        <v>90</v>
      </c>
      <c r="AJ34" s="79" t="s">
        <v>90</v>
      </c>
      <c r="AK34" s="80"/>
      <c r="AL34" s="80"/>
      <c r="AM34" s="80"/>
    </row>
    <row r="35" spans="1:39" s="35" customFormat="1" ht="26.25" customHeight="1" x14ac:dyDescent="0.15">
      <c r="A35" s="53"/>
      <c r="B35" s="28" t="s">
        <v>3</v>
      </c>
      <c r="C35" s="52" t="s">
        <v>71</v>
      </c>
      <c r="D35" s="52" t="s">
        <v>72</v>
      </c>
      <c r="E35" s="52" t="s">
        <v>125</v>
      </c>
      <c r="F35" s="52" t="s">
        <v>126</v>
      </c>
      <c r="G35" s="52" t="s">
        <v>75</v>
      </c>
      <c r="H35" s="47">
        <f>26300000-7500000</f>
        <v>18800000</v>
      </c>
      <c r="I35" s="52" t="s">
        <v>76</v>
      </c>
      <c r="J35" s="29" t="s">
        <v>76</v>
      </c>
      <c r="K35" s="71" t="s">
        <v>77</v>
      </c>
      <c r="L35" s="72" t="s">
        <v>78</v>
      </c>
      <c r="M35" s="52" t="str">
        <f t="shared" si="0"/>
        <v>Gastos por Caja Menor</v>
      </c>
      <c r="N35" s="31">
        <v>1</v>
      </c>
      <c r="O35" s="31">
        <v>1</v>
      </c>
      <c r="P35" s="73">
        <v>11</v>
      </c>
      <c r="Q35" s="74" t="s">
        <v>79</v>
      </c>
      <c r="R35" s="74" t="s">
        <v>80</v>
      </c>
      <c r="S35" s="52" t="s">
        <v>1</v>
      </c>
      <c r="T35" s="75">
        <f t="shared" si="2"/>
        <v>18800000</v>
      </c>
      <c r="U35" s="76">
        <f t="shared" si="1"/>
        <v>18800000</v>
      </c>
      <c r="V35" s="31" t="s">
        <v>76</v>
      </c>
      <c r="W35" s="31" t="s">
        <v>81</v>
      </c>
      <c r="X35" s="77" t="s">
        <v>82</v>
      </c>
      <c r="Y35" s="32" t="s">
        <v>83</v>
      </c>
      <c r="Z35" s="33" t="s">
        <v>3</v>
      </c>
      <c r="AA35" s="30" t="s">
        <v>84</v>
      </c>
      <c r="AB35" s="78" t="s">
        <v>85</v>
      </c>
      <c r="AC35" s="31" t="s">
        <v>76</v>
      </c>
      <c r="AD35" s="31" t="s">
        <v>86</v>
      </c>
      <c r="AE35" s="79" t="s">
        <v>87</v>
      </c>
      <c r="AF35" s="79" t="s">
        <v>88</v>
      </c>
      <c r="AG35" s="79" t="s">
        <v>89</v>
      </c>
      <c r="AH35" s="79" t="s">
        <v>90</v>
      </c>
      <c r="AI35" s="79" t="s">
        <v>90</v>
      </c>
      <c r="AJ35" s="79" t="s">
        <v>90</v>
      </c>
      <c r="AK35" s="80"/>
      <c r="AL35" s="80"/>
      <c r="AM35" s="80"/>
    </row>
    <row r="36" spans="1:39" s="35" customFormat="1" ht="26.25" customHeight="1" x14ac:dyDescent="0.15">
      <c r="A36" s="53"/>
      <c r="B36" s="28" t="s">
        <v>3</v>
      </c>
      <c r="C36" s="52" t="s">
        <v>127</v>
      </c>
      <c r="D36" s="52" t="s">
        <v>128</v>
      </c>
      <c r="E36" s="52" t="s">
        <v>125</v>
      </c>
      <c r="F36" s="52" t="s">
        <v>126</v>
      </c>
      <c r="G36" s="52" t="s">
        <v>75</v>
      </c>
      <c r="H36" s="47">
        <v>1000000</v>
      </c>
      <c r="I36" s="52" t="s">
        <v>76</v>
      </c>
      <c r="J36" s="29" t="s">
        <v>430</v>
      </c>
      <c r="K36" s="71" t="s">
        <v>77</v>
      </c>
      <c r="L36" s="72" t="s">
        <v>78</v>
      </c>
      <c r="M36" s="52" t="str">
        <f t="shared" si="0"/>
        <v>Gastos por Caja Menor</v>
      </c>
      <c r="N36" s="31">
        <v>1</v>
      </c>
      <c r="O36" s="31">
        <v>1</v>
      </c>
      <c r="P36" s="73">
        <v>11</v>
      </c>
      <c r="Q36" s="74" t="s">
        <v>79</v>
      </c>
      <c r="R36" s="74" t="s">
        <v>80</v>
      </c>
      <c r="S36" s="81" t="s">
        <v>1</v>
      </c>
      <c r="T36" s="75">
        <f t="shared" si="2"/>
        <v>1000000</v>
      </c>
      <c r="U36" s="76">
        <f>T36</f>
        <v>1000000</v>
      </c>
      <c r="V36" s="31" t="s">
        <v>76</v>
      </c>
      <c r="W36" s="31" t="s">
        <v>81</v>
      </c>
      <c r="X36" s="77" t="s">
        <v>82</v>
      </c>
      <c r="Y36" s="32" t="s">
        <v>83</v>
      </c>
      <c r="Z36" s="33" t="s">
        <v>3</v>
      </c>
      <c r="AA36" s="30" t="s">
        <v>84</v>
      </c>
      <c r="AB36" s="78" t="s">
        <v>85</v>
      </c>
      <c r="AC36" s="31" t="s">
        <v>76</v>
      </c>
      <c r="AD36" s="31" t="s">
        <v>86</v>
      </c>
      <c r="AE36" s="79" t="s">
        <v>87</v>
      </c>
      <c r="AF36" s="79" t="s">
        <v>88</v>
      </c>
      <c r="AG36" s="79" t="s">
        <v>89</v>
      </c>
      <c r="AH36" s="79" t="s">
        <v>90</v>
      </c>
      <c r="AI36" s="79" t="s">
        <v>90</v>
      </c>
      <c r="AJ36" s="79" t="s">
        <v>90</v>
      </c>
      <c r="AK36" s="80"/>
      <c r="AL36" s="80"/>
      <c r="AM36" s="80"/>
    </row>
    <row r="37" spans="1:39" s="35" customFormat="1" ht="26.25" customHeight="1" x14ac:dyDescent="0.15">
      <c r="A37" s="53"/>
      <c r="B37" s="28" t="s">
        <v>3</v>
      </c>
      <c r="C37" s="52" t="s">
        <v>71</v>
      </c>
      <c r="D37" s="52" t="s">
        <v>72</v>
      </c>
      <c r="E37" s="52" t="s">
        <v>26</v>
      </c>
      <c r="F37" s="52" t="s">
        <v>18</v>
      </c>
      <c r="G37" s="52" t="s">
        <v>75</v>
      </c>
      <c r="H37" s="47">
        <f>105200000-13500000</f>
        <v>91700000</v>
      </c>
      <c r="I37" s="52" t="s">
        <v>76</v>
      </c>
      <c r="J37" s="29" t="s">
        <v>76</v>
      </c>
      <c r="K37" s="71" t="s">
        <v>77</v>
      </c>
      <c r="L37" s="72" t="s">
        <v>78</v>
      </c>
      <c r="M37" s="52" t="str">
        <f t="shared" si="0"/>
        <v>Gastos por Caja Menor</v>
      </c>
      <c r="N37" s="31">
        <v>1</v>
      </c>
      <c r="O37" s="31">
        <v>1</v>
      </c>
      <c r="P37" s="73">
        <v>11</v>
      </c>
      <c r="Q37" s="74" t="s">
        <v>79</v>
      </c>
      <c r="R37" s="74" t="s">
        <v>80</v>
      </c>
      <c r="S37" s="52" t="s">
        <v>1</v>
      </c>
      <c r="T37" s="75">
        <f t="shared" si="2"/>
        <v>91700000</v>
      </c>
      <c r="U37" s="76">
        <f t="shared" si="1"/>
        <v>91700000</v>
      </c>
      <c r="V37" s="31" t="s">
        <v>76</v>
      </c>
      <c r="W37" s="31" t="s">
        <v>81</v>
      </c>
      <c r="X37" s="77" t="s">
        <v>82</v>
      </c>
      <c r="Y37" s="32" t="s">
        <v>83</v>
      </c>
      <c r="Z37" s="33" t="s">
        <v>3</v>
      </c>
      <c r="AA37" s="30" t="s">
        <v>84</v>
      </c>
      <c r="AB37" s="78" t="s">
        <v>85</v>
      </c>
      <c r="AC37" s="31" t="s">
        <v>76</v>
      </c>
      <c r="AD37" s="31" t="s">
        <v>86</v>
      </c>
      <c r="AE37" s="79" t="s">
        <v>87</v>
      </c>
      <c r="AF37" s="79" t="s">
        <v>88</v>
      </c>
      <c r="AG37" s="79" t="s">
        <v>89</v>
      </c>
      <c r="AH37" s="79" t="s">
        <v>90</v>
      </c>
      <c r="AI37" s="79" t="s">
        <v>90</v>
      </c>
      <c r="AJ37" s="79" t="s">
        <v>90</v>
      </c>
      <c r="AK37" s="80"/>
      <c r="AL37" s="80"/>
      <c r="AM37" s="80"/>
    </row>
    <row r="38" spans="1:39" s="35" customFormat="1" ht="26.25" customHeight="1" x14ac:dyDescent="0.15">
      <c r="A38" s="53"/>
      <c r="B38" s="28" t="s">
        <v>3</v>
      </c>
      <c r="C38" s="52" t="s">
        <v>127</v>
      </c>
      <c r="D38" s="52" t="s">
        <v>128</v>
      </c>
      <c r="E38" s="52" t="s">
        <v>26</v>
      </c>
      <c r="F38" s="52" t="s">
        <v>18</v>
      </c>
      <c r="G38" s="52" t="s">
        <v>75</v>
      </c>
      <c r="H38" s="47">
        <v>3156000</v>
      </c>
      <c r="I38" s="52" t="s">
        <v>76</v>
      </c>
      <c r="J38" s="29" t="s">
        <v>76</v>
      </c>
      <c r="K38" s="71" t="s">
        <v>77</v>
      </c>
      <c r="L38" s="72" t="s">
        <v>78</v>
      </c>
      <c r="M38" s="52" t="str">
        <f t="shared" si="0"/>
        <v>Gastos por Caja Menor</v>
      </c>
      <c r="N38" s="31">
        <v>1</v>
      </c>
      <c r="O38" s="31">
        <v>1</v>
      </c>
      <c r="P38" s="73">
        <v>11</v>
      </c>
      <c r="Q38" s="74" t="s">
        <v>79</v>
      </c>
      <c r="R38" s="74" t="s">
        <v>80</v>
      </c>
      <c r="S38" s="81" t="s">
        <v>1</v>
      </c>
      <c r="T38" s="75">
        <f t="shared" si="2"/>
        <v>3156000</v>
      </c>
      <c r="U38" s="76">
        <f>T38</f>
        <v>3156000</v>
      </c>
      <c r="V38" s="31" t="s">
        <v>76</v>
      </c>
      <c r="W38" s="31" t="s">
        <v>81</v>
      </c>
      <c r="X38" s="77" t="s">
        <v>82</v>
      </c>
      <c r="Y38" s="32" t="s">
        <v>83</v>
      </c>
      <c r="Z38" s="33" t="s">
        <v>3</v>
      </c>
      <c r="AA38" s="30" t="s">
        <v>84</v>
      </c>
      <c r="AB38" s="78" t="s">
        <v>85</v>
      </c>
      <c r="AC38" s="31" t="s">
        <v>76</v>
      </c>
      <c r="AD38" s="31" t="s">
        <v>86</v>
      </c>
      <c r="AE38" s="79" t="s">
        <v>87</v>
      </c>
      <c r="AF38" s="79" t="s">
        <v>88</v>
      </c>
      <c r="AG38" s="79" t="s">
        <v>89</v>
      </c>
      <c r="AH38" s="79" t="s">
        <v>90</v>
      </c>
      <c r="AI38" s="79" t="s">
        <v>90</v>
      </c>
      <c r="AJ38" s="79" t="s">
        <v>90</v>
      </c>
      <c r="AK38" s="80"/>
      <c r="AL38" s="80"/>
      <c r="AM38" s="80"/>
    </row>
    <row r="39" spans="1:39" s="35" customFormat="1" ht="26.25" customHeight="1" x14ac:dyDescent="0.15">
      <c r="A39" s="53"/>
      <c r="B39" s="28" t="s">
        <v>3</v>
      </c>
      <c r="C39" s="52" t="s">
        <v>71</v>
      </c>
      <c r="D39" s="52" t="s">
        <v>72</v>
      </c>
      <c r="E39" s="52" t="s">
        <v>129</v>
      </c>
      <c r="F39" s="52" t="s">
        <v>130</v>
      </c>
      <c r="G39" s="52" t="s">
        <v>75</v>
      </c>
      <c r="H39" s="47">
        <f>74490000-13500000</f>
        <v>60990000</v>
      </c>
      <c r="I39" s="52" t="s">
        <v>76</v>
      </c>
      <c r="J39" s="29" t="s">
        <v>76</v>
      </c>
      <c r="K39" s="71" t="s">
        <v>77</v>
      </c>
      <c r="L39" s="72" t="s">
        <v>78</v>
      </c>
      <c r="M39" s="52" t="str">
        <f t="shared" si="0"/>
        <v>Gastos por Caja Menor</v>
      </c>
      <c r="N39" s="31">
        <v>1</v>
      </c>
      <c r="O39" s="31">
        <v>1</v>
      </c>
      <c r="P39" s="73">
        <v>11</v>
      </c>
      <c r="Q39" s="74" t="s">
        <v>79</v>
      </c>
      <c r="R39" s="74" t="s">
        <v>80</v>
      </c>
      <c r="S39" s="52" t="s">
        <v>1</v>
      </c>
      <c r="T39" s="75">
        <f t="shared" si="2"/>
        <v>60990000</v>
      </c>
      <c r="U39" s="76">
        <f t="shared" si="1"/>
        <v>60990000</v>
      </c>
      <c r="V39" s="31" t="s">
        <v>76</v>
      </c>
      <c r="W39" s="31" t="s">
        <v>81</v>
      </c>
      <c r="X39" s="77" t="s">
        <v>82</v>
      </c>
      <c r="Y39" s="32" t="s">
        <v>83</v>
      </c>
      <c r="Z39" s="33" t="s">
        <v>3</v>
      </c>
      <c r="AA39" s="30" t="s">
        <v>84</v>
      </c>
      <c r="AB39" s="78" t="s">
        <v>85</v>
      </c>
      <c r="AC39" s="31" t="s">
        <v>76</v>
      </c>
      <c r="AD39" s="31" t="s">
        <v>86</v>
      </c>
      <c r="AE39" s="79" t="s">
        <v>87</v>
      </c>
      <c r="AF39" s="79" t="s">
        <v>88</v>
      </c>
      <c r="AG39" s="79" t="s">
        <v>89</v>
      </c>
      <c r="AH39" s="79" t="s">
        <v>90</v>
      </c>
      <c r="AI39" s="79" t="s">
        <v>90</v>
      </c>
      <c r="AJ39" s="79" t="s">
        <v>90</v>
      </c>
      <c r="AK39" s="80"/>
      <c r="AL39" s="80"/>
      <c r="AM39" s="80"/>
    </row>
    <row r="40" spans="1:39" ht="26.25" customHeight="1" x14ac:dyDescent="0.15">
      <c r="A40" s="53"/>
      <c r="B40" s="28" t="s">
        <v>3</v>
      </c>
      <c r="C40" s="52" t="s">
        <v>127</v>
      </c>
      <c r="D40" s="52" t="s">
        <v>128</v>
      </c>
      <c r="E40" s="52" t="s">
        <v>129</v>
      </c>
      <c r="F40" s="52" t="s">
        <v>130</v>
      </c>
      <c r="G40" s="52" t="s">
        <v>75</v>
      </c>
      <c r="H40" s="47">
        <v>1000000</v>
      </c>
      <c r="I40" s="52" t="s">
        <v>76</v>
      </c>
      <c r="J40" s="29" t="s">
        <v>76</v>
      </c>
      <c r="K40" s="71" t="s">
        <v>77</v>
      </c>
      <c r="L40" s="72" t="s">
        <v>78</v>
      </c>
      <c r="M40" s="52" t="str">
        <f t="shared" si="0"/>
        <v>Gastos por Caja Menor</v>
      </c>
      <c r="N40" s="31">
        <v>1</v>
      </c>
      <c r="O40" s="31">
        <v>1</v>
      </c>
      <c r="P40" s="73">
        <v>11</v>
      </c>
      <c r="Q40" s="74" t="s">
        <v>79</v>
      </c>
      <c r="R40" s="74" t="s">
        <v>80</v>
      </c>
      <c r="S40" s="81" t="s">
        <v>1</v>
      </c>
      <c r="T40" s="75">
        <f t="shared" si="2"/>
        <v>1000000</v>
      </c>
      <c r="U40" s="76">
        <f t="shared" si="1"/>
        <v>1000000</v>
      </c>
      <c r="V40" s="31" t="s">
        <v>76</v>
      </c>
      <c r="W40" s="31" t="s">
        <v>81</v>
      </c>
      <c r="X40" s="77" t="s">
        <v>82</v>
      </c>
      <c r="Y40" s="32" t="s">
        <v>83</v>
      </c>
      <c r="Z40" s="33" t="s">
        <v>3</v>
      </c>
      <c r="AA40" s="30" t="s">
        <v>84</v>
      </c>
      <c r="AB40" s="78" t="s">
        <v>85</v>
      </c>
      <c r="AC40" s="31" t="s">
        <v>76</v>
      </c>
      <c r="AD40" s="31" t="s">
        <v>86</v>
      </c>
      <c r="AE40" s="79" t="s">
        <v>87</v>
      </c>
      <c r="AF40" s="79" t="s">
        <v>88</v>
      </c>
      <c r="AG40" s="79" t="s">
        <v>89</v>
      </c>
      <c r="AH40" s="79" t="s">
        <v>90</v>
      </c>
      <c r="AI40" s="79" t="s">
        <v>90</v>
      </c>
      <c r="AJ40" s="79" t="s">
        <v>90</v>
      </c>
      <c r="AK40" s="80"/>
      <c r="AL40" s="80"/>
      <c r="AM40" s="80"/>
    </row>
    <row r="41" spans="1:39" ht="26.25" customHeight="1" x14ac:dyDescent="0.15">
      <c r="A41" s="53"/>
      <c r="B41" s="28" t="s">
        <v>3</v>
      </c>
      <c r="C41" s="52" t="s">
        <v>71</v>
      </c>
      <c r="D41" s="52" t="s">
        <v>72</v>
      </c>
      <c r="E41" s="52" t="s">
        <v>131</v>
      </c>
      <c r="F41" s="52" t="s">
        <v>132</v>
      </c>
      <c r="G41" s="52" t="s">
        <v>75</v>
      </c>
      <c r="H41" s="47">
        <v>10520000</v>
      </c>
      <c r="I41" s="52" t="s">
        <v>76</v>
      </c>
      <c r="J41" s="29" t="s">
        <v>76</v>
      </c>
      <c r="K41" s="71" t="s">
        <v>77</v>
      </c>
      <c r="L41" s="72" t="s">
        <v>78</v>
      </c>
      <c r="M41" s="52" t="str">
        <f t="shared" si="0"/>
        <v>Gastos por Caja Menor</v>
      </c>
      <c r="N41" s="31">
        <v>1</v>
      </c>
      <c r="O41" s="31">
        <v>1</v>
      </c>
      <c r="P41" s="73">
        <v>11</v>
      </c>
      <c r="Q41" s="74" t="s">
        <v>79</v>
      </c>
      <c r="R41" s="74" t="s">
        <v>80</v>
      </c>
      <c r="S41" s="52" t="s">
        <v>1</v>
      </c>
      <c r="T41" s="75">
        <f t="shared" si="2"/>
        <v>10520000</v>
      </c>
      <c r="U41" s="76">
        <f t="shared" si="1"/>
        <v>10520000</v>
      </c>
      <c r="V41" s="31" t="s">
        <v>76</v>
      </c>
      <c r="W41" s="31" t="s">
        <v>81</v>
      </c>
      <c r="X41" s="77" t="s">
        <v>82</v>
      </c>
      <c r="Y41" s="32" t="s">
        <v>83</v>
      </c>
      <c r="Z41" s="33" t="s">
        <v>3</v>
      </c>
      <c r="AA41" s="30" t="s">
        <v>84</v>
      </c>
      <c r="AB41" s="78" t="s">
        <v>85</v>
      </c>
      <c r="AC41" s="31" t="s">
        <v>76</v>
      </c>
      <c r="AD41" s="31" t="s">
        <v>86</v>
      </c>
      <c r="AE41" s="79" t="s">
        <v>87</v>
      </c>
      <c r="AF41" s="79" t="s">
        <v>88</v>
      </c>
      <c r="AG41" s="79" t="s">
        <v>89</v>
      </c>
      <c r="AH41" s="79" t="s">
        <v>90</v>
      </c>
      <c r="AI41" s="79" t="s">
        <v>90</v>
      </c>
      <c r="AJ41" s="79" t="s">
        <v>90</v>
      </c>
      <c r="AK41" s="80"/>
      <c r="AL41" s="80"/>
      <c r="AM41" s="80"/>
    </row>
    <row r="42" spans="1:39" ht="26.25" customHeight="1" x14ac:dyDescent="0.15">
      <c r="A42" s="53"/>
      <c r="B42" s="28" t="s">
        <v>3</v>
      </c>
      <c r="C42" s="52" t="s">
        <v>71</v>
      </c>
      <c r="D42" s="52" t="s">
        <v>72</v>
      </c>
      <c r="E42" s="52" t="s">
        <v>4</v>
      </c>
      <c r="F42" s="52" t="s">
        <v>6</v>
      </c>
      <c r="G42" s="52" t="s">
        <v>75</v>
      </c>
      <c r="H42" s="47">
        <f>190072651-12000000</f>
        <v>178072651</v>
      </c>
      <c r="I42" s="52" t="s">
        <v>76</v>
      </c>
      <c r="J42" s="29" t="s">
        <v>76</v>
      </c>
      <c r="K42" s="71" t="s">
        <v>77</v>
      </c>
      <c r="L42" s="72" t="s">
        <v>78</v>
      </c>
      <c r="M42" s="52" t="str">
        <f t="shared" si="0"/>
        <v>Gastos por Caja Menor</v>
      </c>
      <c r="N42" s="31">
        <v>1</v>
      </c>
      <c r="O42" s="31">
        <v>1</v>
      </c>
      <c r="P42" s="73">
        <v>11</v>
      </c>
      <c r="Q42" s="74" t="s">
        <v>79</v>
      </c>
      <c r="R42" s="74" t="s">
        <v>80</v>
      </c>
      <c r="S42" s="52" t="s">
        <v>1</v>
      </c>
      <c r="T42" s="75">
        <f t="shared" si="2"/>
        <v>178072651</v>
      </c>
      <c r="U42" s="76">
        <f t="shared" si="1"/>
        <v>178072651</v>
      </c>
      <c r="V42" s="31" t="s">
        <v>76</v>
      </c>
      <c r="W42" s="31" t="s">
        <v>81</v>
      </c>
      <c r="X42" s="77" t="s">
        <v>82</v>
      </c>
      <c r="Y42" s="32" t="s">
        <v>83</v>
      </c>
      <c r="Z42" s="33" t="s">
        <v>3</v>
      </c>
      <c r="AA42" s="30" t="s">
        <v>84</v>
      </c>
      <c r="AB42" s="78" t="s">
        <v>85</v>
      </c>
      <c r="AC42" s="31" t="s">
        <v>76</v>
      </c>
      <c r="AD42" s="31" t="s">
        <v>86</v>
      </c>
      <c r="AE42" s="79" t="s">
        <v>87</v>
      </c>
      <c r="AF42" s="79" t="s">
        <v>88</v>
      </c>
      <c r="AG42" s="79" t="s">
        <v>89</v>
      </c>
      <c r="AH42" s="79" t="s">
        <v>90</v>
      </c>
      <c r="AI42" s="79" t="s">
        <v>90</v>
      </c>
      <c r="AJ42" s="79" t="s">
        <v>90</v>
      </c>
      <c r="AK42" s="80"/>
      <c r="AL42" s="80"/>
      <c r="AM42" s="80"/>
    </row>
    <row r="43" spans="1:39" s="35" customFormat="1" ht="26.25" customHeight="1" x14ac:dyDescent="0.15">
      <c r="A43" s="53"/>
      <c r="B43" s="28" t="s">
        <v>3</v>
      </c>
      <c r="C43" s="52" t="s">
        <v>71</v>
      </c>
      <c r="D43" s="52" t="s">
        <v>72</v>
      </c>
      <c r="E43" s="52" t="s">
        <v>7</v>
      </c>
      <c r="F43" s="52" t="s">
        <v>8</v>
      </c>
      <c r="G43" s="52" t="s">
        <v>75</v>
      </c>
      <c r="H43" s="47">
        <v>32846398</v>
      </c>
      <c r="I43" s="52" t="s">
        <v>76</v>
      </c>
      <c r="J43" s="29" t="s">
        <v>76</v>
      </c>
      <c r="K43" s="71" t="s">
        <v>77</v>
      </c>
      <c r="L43" s="72" t="s">
        <v>78</v>
      </c>
      <c r="M43" s="52" t="str">
        <f t="shared" si="0"/>
        <v>Gastos por Caja Menor</v>
      </c>
      <c r="N43" s="31">
        <v>1</v>
      </c>
      <c r="O43" s="31">
        <v>1</v>
      </c>
      <c r="P43" s="73">
        <v>11</v>
      </c>
      <c r="Q43" s="74" t="s">
        <v>79</v>
      </c>
      <c r="R43" s="74" t="s">
        <v>80</v>
      </c>
      <c r="S43" s="52" t="s">
        <v>1</v>
      </c>
      <c r="T43" s="75">
        <f t="shared" si="2"/>
        <v>32846398</v>
      </c>
      <c r="U43" s="76">
        <f t="shared" si="1"/>
        <v>32846398</v>
      </c>
      <c r="V43" s="31" t="s">
        <v>76</v>
      </c>
      <c r="W43" s="31" t="s">
        <v>81</v>
      </c>
      <c r="X43" s="77" t="s">
        <v>82</v>
      </c>
      <c r="Y43" s="32" t="s">
        <v>83</v>
      </c>
      <c r="Z43" s="33" t="s">
        <v>3</v>
      </c>
      <c r="AA43" s="30" t="s">
        <v>84</v>
      </c>
      <c r="AB43" s="78" t="s">
        <v>85</v>
      </c>
      <c r="AC43" s="31" t="s">
        <v>76</v>
      </c>
      <c r="AD43" s="31" t="s">
        <v>86</v>
      </c>
      <c r="AE43" s="79" t="s">
        <v>87</v>
      </c>
      <c r="AF43" s="79" t="s">
        <v>88</v>
      </c>
      <c r="AG43" s="79" t="s">
        <v>89</v>
      </c>
      <c r="AH43" s="79" t="s">
        <v>90</v>
      </c>
      <c r="AI43" s="79" t="s">
        <v>90</v>
      </c>
      <c r="AJ43" s="79" t="s">
        <v>90</v>
      </c>
      <c r="AK43" s="80"/>
      <c r="AL43" s="80"/>
      <c r="AM43" s="80"/>
    </row>
    <row r="44" spans="1:39" s="35" customFormat="1" ht="26.25" customHeight="1" x14ac:dyDescent="0.15">
      <c r="A44" s="53"/>
      <c r="B44" s="28" t="s">
        <v>3</v>
      </c>
      <c r="C44" s="52" t="s">
        <v>71</v>
      </c>
      <c r="D44" s="52" t="s">
        <v>72</v>
      </c>
      <c r="E44" s="52" t="s">
        <v>9</v>
      </c>
      <c r="F44" s="52" t="s">
        <v>133</v>
      </c>
      <c r="G44" s="52" t="s">
        <v>75</v>
      </c>
      <c r="H44" s="47">
        <f>87172330-16500000</f>
        <v>70672330</v>
      </c>
      <c r="I44" s="52" t="s">
        <v>76</v>
      </c>
      <c r="J44" s="29" t="s">
        <v>76</v>
      </c>
      <c r="K44" s="71" t="s">
        <v>77</v>
      </c>
      <c r="L44" s="72" t="s">
        <v>78</v>
      </c>
      <c r="M44" s="52" t="str">
        <f t="shared" si="0"/>
        <v>Gastos por Caja Menor</v>
      </c>
      <c r="N44" s="31">
        <v>1</v>
      </c>
      <c r="O44" s="31">
        <v>1</v>
      </c>
      <c r="P44" s="73">
        <v>11</v>
      </c>
      <c r="Q44" s="74" t="s">
        <v>79</v>
      </c>
      <c r="R44" s="74" t="s">
        <v>80</v>
      </c>
      <c r="S44" s="52" t="s">
        <v>1</v>
      </c>
      <c r="T44" s="75">
        <f t="shared" si="2"/>
        <v>70672330</v>
      </c>
      <c r="U44" s="76">
        <f>T44</f>
        <v>70672330</v>
      </c>
      <c r="V44" s="31" t="s">
        <v>76</v>
      </c>
      <c r="W44" s="31" t="s">
        <v>81</v>
      </c>
      <c r="X44" s="77" t="s">
        <v>82</v>
      </c>
      <c r="Y44" s="32" t="s">
        <v>83</v>
      </c>
      <c r="Z44" s="33" t="s">
        <v>3</v>
      </c>
      <c r="AA44" s="30" t="s">
        <v>84</v>
      </c>
      <c r="AB44" s="78" t="s">
        <v>85</v>
      </c>
      <c r="AC44" s="31" t="s">
        <v>76</v>
      </c>
      <c r="AD44" s="31" t="s">
        <v>86</v>
      </c>
      <c r="AE44" s="79" t="s">
        <v>87</v>
      </c>
      <c r="AF44" s="79" t="s">
        <v>88</v>
      </c>
      <c r="AG44" s="79" t="s">
        <v>89</v>
      </c>
      <c r="AH44" s="79" t="s">
        <v>90</v>
      </c>
      <c r="AI44" s="79" t="s">
        <v>90</v>
      </c>
      <c r="AJ44" s="79" t="s">
        <v>90</v>
      </c>
      <c r="AK44" s="80"/>
      <c r="AL44" s="80"/>
      <c r="AM44" s="80"/>
    </row>
    <row r="45" spans="1:39" s="35" customFormat="1" ht="26.25" customHeight="1" x14ac:dyDescent="0.15">
      <c r="A45" s="53"/>
      <c r="B45" s="28" t="s">
        <v>3</v>
      </c>
      <c r="C45" s="52" t="s">
        <v>71</v>
      </c>
      <c r="D45" s="52" t="s">
        <v>72</v>
      </c>
      <c r="E45" s="52" t="s">
        <v>11</v>
      </c>
      <c r="F45" s="52" t="s">
        <v>12</v>
      </c>
      <c r="G45" s="52" t="s">
        <v>75</v>
      </c>
      <c r="H45" s="47">
        <v>10520000</v>
      </c>
      <c r="I45" s="52" t="s">
        <v>76</v>
      </c>
      <c r="J45" s="29" t="s">
        <v>76</v>
      </c>
      <c r="K45" s="71" t="s">
        <v>77</v>
      </c>
      <c r="L45" s="72" t="s">
        <v>78</v>
      </c>
      <c r="M45" s="52" t="str">
        <f t="shared" si="0"/>
        <v>Gastos por Caja Menor</v>
      </c>
      <c r="N45" s="31">
        <v>1</v>
      </c>
      <c r="O45" s="31">
        <v>1</v>
      </c>
      <c r="P45" s="73">
        <v>11</v>
      </c>
      <c r="Q45" s="74" t="s">
        <v>79</v>
      </c>
      <c r="R45" s="74" t="s">
        <v>80</v>
      </c>
      <c r="S45" s="52" t="s">
        <v>1</v>
      </c>
      <c r="T45" s="75">
        <f t="shared" si="2"/>
        <v>10520000</v>
      </c>
      <c r="U45" s="76">
        <f t="shared" si="1"/>
        <v>10520000</v>
      </c>
      <c r="V45" s="31" t="s">
        <v>76</v>
      </c>
      <c r="W45" s="31" t="s">
        <v>81</v>
      </c>
      <c r="X45" s="77" t="s">
        <v>82</v>
      </c>
      <c r="Y45" s="32" t="s">
        <v>83</v>
      </c>
      <c r="Z45" s="33" t="s">
        <v>3</v>
      </c>
      <c r="AA45" s="30" t="s">
        <v>84</v>
      </c>
      <c r="AB45" s="78" t="s">
        <v>85</v>
      </c>
      <c r="AC45" s="31" t="s">
        <v>76</v>
      </c>
      <c r="AD45" s="31" t="s">
        <v>86</v>
      </c>
      <c r="AE45" s="79" t="s">
        <v>87</v>
      </c>
      <c r="AF45" s="79" t="s">
        <v>88</v>
      </c>
      <c r="AG45" s="79" t="s">
        <v>89</v>
      </c>
      <c r="AH45" s="79" t="s">
        <v>90</v>
      </c>
      <c r="AI45" s="79" t="s">
        <v>90</v>
      </c>
      <c r="AJ45" s="79" t="s">
        <v>90</v>
      </c>
      <c r="AK45" s="80"/>
      <c r="AL45" s="80"/>
      <c r="AM45" s="80"/>
    </row>
    <row r="46" spans="1:39" s="35" customFormat="1" ht="26.25" customHeight="1" x14ac:dyDescent="0.15">
      <c r="A46" s="53"/>
      <c r="B46" s="28" t="s">
        <v>3</v>
      </c>
      <c r="C46" s="52" t="s">
        <v>134</v>
      </c>
      <c r="D46" s="52" t="s">
        <v>135</v>
      </c>
      <c r="E46" s="52" t="s">
        <v>11</v>
      </c>
      <c r="F46" s="52" t="s">
        <v>12</v>
      </c>
      <c r="G46" s="52" t="s">
        <v>75</v>
      </c>
      <c r="H46" s="47">
        <v>7000000</v>
      </c>
      <c r="I46" s="52" t="s">
        <v>76</v>
      </c>
      <c r="J46" s="29" t="s">
        <v>76</v>
      </c>
      <c r="K46" s="71" t="s">
        <v>77</v>
      </c>
      <c r="L46" s="72" t="s">
        <v>78</v>
      </c>
      <c r="M46" s="52" t="str">
        <f t="shared" si="0"/>
        <v>Gastos por Caja Menor</v>
      </c>
      <c r="N46" s="31">
        <v>1</v>
      </c>
      <c r="O46" s="31">
        <v>1</v>
      </c>
      <c r="P46" s="73">
        <v>11</v>
      </c>
      <c r="Q46" s="74" t="s">
        <v>79</v>
      </c>
      <c r="R46" s="74" t="s">
        <v>80</v>
      </c>
      <c r="S46" s="52" t="s">
        <v>1</v>
      </c>
      <c r="T46" s="75">
        <f t="shared" si="2"/>
        <v>7000000</v>
      </c>
      <c r="U46" s="76">
        <f t="shared" si="1"/>
        <v>7000000</v>
      </c>
      <c r="V46" s="31" t="s">
        <v>76</v>
      </c>
      <c r="W46" s="31" t="s">
        <v>81</v>
      </c>
      <c r="X46" s="77" t="s">
        <v>82</v>
      </c>
      <c r="Y46" s="32" t="s">
        <v>83</v>
      </c>
      <c r="Z46" s="33" t="s">
        <v>3</v>
      </c>
      <c r="AA46" s="30" t="s">
        <v>84</v>
      </c>
      <c r="AB46" s="78" t="s">
        <v>85</v>
      </c>
      <c r="AC46" s="31" t="s">
        <v>76</v>
      </c>
      <c r="AD46" s="31" t="s">
        <v>86</v>
      </c>
      <c r="AE46" s="79" t="s">
        <v>87</v>
      </c>
      <c r="AF46" s="79" t="s">
        <v>88</v>
      </c>
      <c r="AG46" s="79" t="s">
        <v>89</v>
      </c>
      <c r="AH46" s="79" t="s">
        <v>90</v>
      </c>
      <c r="AI46" s="79" t="s">
        <v>90</v>
      </c>
      <c r="AJ46" s="79" t="s">
        <v>90</v>
      </c>
      <c r="AK46" s="80"/>
      <c r="AL46" s="80"/>
      <c r="AM46" s="80"/>
    </row>
    <row r="47" spans="1:39" s="35" customFormat="1" ht="26.25" customHeight="1" x14ac:dyDescent="0.15">
      <c r="A47" s="53"/>
      <c r="B47" s="28" t="s">
        <v>3</v>
      </c>
      <c r="C47" s="52" t="s">
        <v>71</v>
      </c>
      <c r="D47" s="52" t="s">
        <v>72</v>
      </c>
      <c r="E47" s="52" t="s">
        <v>136</v>
      </c>
      <c r="F47" s="52" t="s">
        <v>137</v>
      </c>
      <c r="G47" s="52" t="s">
        <v>75</v>
      </c>
      <c r="H47" s="47">
        <v>950000000</v>
      </c>
      <c r="I47" s="52" t="s">
        <v>76</v>
      </c>
      <c r="J47" s="29" t="s">
        <v>76</v>
      </c>
      <c r="K47" s="71" t="s">
        <v>138</v>
      </c>
      <c r="L47" s="72" t="s">
        <v>78</v>
      </c>
      <c r="M47" s="52" t="str">
        <f t="shared" si="0"/>
        <v>Gastos por Caja Menor</v>
      </c>
      <c r="N47" s="31">
        <v>1</v>
      </c>
      <c r="O47" s="31">
        <v>1</v>
      </c>
      <c r="P47" s="73">
        <v>11</v>
      </c>
      <c r="Q47" s="74" t="s">
        <v>79</v>
      </c>
      <c r="R47" s="74" t="s">
        <v>80</v>
      </c>
      <c r="S47" s="52" t="s">
        <v>1</v>
      </c>
      <c r="T47" s="75">
        <f t="shared" si="2"/>
        <v>950000000</v>
      </c>
      <c r="U47" s="76">
        <f t="shared" si="1"/>
        <v>950000000</v>
      </c>
      <c r="V47" s="31" t="s">
        <v>76</v>
      </c>
      <c r="W47" s="31" t="s">
        <v>81</v>
      </c>
      <c r="X47" s="77" t="s">
        <v>82</v>
      </c>
      <c r="Y47" s="32" t="s">
        <v>83</v>
      </c>
      <c r="Z47" s="33" t="s">
        <v>3</v>
      </c>
      <c r="AA47" s="30" t="s">
        <v>84</v>
      </c>
      <c r="AB47" s="78" t="s">
        <v>85</v>
      </c>
      <c r="AC47" s="31" t="s">
        <v>76</v>
      </c>
      <c r="AD47" s="31" t="s">
        <v>86</v>
      </c>
      <c r="AE47" s="79" t="s">
        <v>87</v>
      </c>
      <c r="AF47" s="79" t="s">
        <v>88</v>
      </c>
      <c r="AG47" s="79" t="s">
        <v>89</v>
      </c>
      <c r="AH47" s="79" t="s">
        <v>90</v>
      </c>
      <c r="AI47" s="79" t="s">
        <v>90</v>
      </c>
      <c r="AJ47" s="79" t="s">
        <v>90</v>
      </c>
      <c r="AK47" s="80"/>
      <c r="AL47" s="80"/>
      <c r="AM47" s="80"/>
    </row>
    <row r="48" spans="1:39" s="35" customFormat="1" ht="26.25" customHeight="1" x14ac:dyDescent="0.15">
      <c r="A48" s="53"/>
      <c r="B48" s="28" t="s">
        <v>3</v>
      </c>
      <c r="C48" s="52" t="s">
        <v>139</v>
      </c>
      <c r="D48" s="52" t="s">
        <v>128</v>
      </c>
      <c r="E48" s="52" t="s">
        <v>13</v>
      </c>
      <c r="F48" s="52" t="s">
        <v>140</v>
      </c>
      <c r="G48" s="52" t="s">
        <v>141</v>
      </c>
      <c r="H48" s="47">
        <v>15000000</v>
      </c>
      <c r="I48" s="52" t="s">
        <v>76</v>
      </c>
      <c r="J48" s="29" t="s">
        <v>76</v>
      </c>
      <c r="K48" s="71" t="s">
        <v>77</v>
      </c>
      <c r="L48" s="72" t="s">
        <v>78</v>
      </c>
      <c r="M48" s="52" t="str">
        <f t="shared" si="0"/>
        <v xml:space="preserve">Amparar los apoyos económicos  </v>
      </c>
      <c r="N48" s="31">
        <v>1</v>
      </c>
      <c r="O48" s="31">
        <v>1</v>
      </c>
      <c r="P48" s="73">
        <v>11</v>
      </c>
      <c r="Q48" s="74" t="s">
        <v>79</v>
      </c>
      <c r="R48" s="74" t="s">
        <v>80</v>
      </c>
      <c r="S48" s="52" t="s">
        <v>14</v>
      </c>
      <c r="T48" s="75">
        <f t="shared" si="2"/>
        <v>15000000</v>
      </c>
      <c r="U48" s="76">
        <f t="shared" si="1"/>
        <v>15000000</v>
      </c>
      <c r="V48" s="31" t="s">
        <v>76</v>
      </c>
      <c r="W48" s="31" t="s">
        <v>81</v>
      </c>
      <c r="X48" s="77" t="s">
        <v>82</v>
      </c>
      <c r="Y48" s="32" t="s">
        <v>83</v>
      </c>
      <c r="Z48" s="33" t="s">
        <v>3</v>
      </c>
      <c r="AA48" s="30" t="s">
        <v>84</v>
      </c>
      <c r="AB48" s="78" t="s">
        <v>85</v>
      </c>
      <c r="AC48" s="31" t="s">
        <v>76</v>
      </c>
      <c r="AD48" s="31" t="s">
        <v>86</v>
      </c>
      <c r="AE48" s="79" t="s">
        <v>87</v>
      </c>
      <c r="AF48" s="79" t="s">
        <v>88</v>
      </c>
      <c r="AG48" s="79" t="s">
        <v>89</v>
      </c>
      <c r="AH48" s="79" t="s">
        <v>90</v>
      </c>
      <c r="AI48" s="79" t="s">
        <v>90</v>
      </c>
      <c r="AJ48" s="79" t="s">
        <v>90</v>
      </c>
      <c r="AK48" s="80"/>
      <c r="AL48" s="80"/>
      <c r="AM48" s="80"/>
    </row>
    <row r="49" spans="1:39" s="35" customFormat="1" ht="26.25" customHeight="1" x14ac:dyDescent="0.15">
      <c r="A49" s="53"/>
      <c r="B49" s="28" t="s">
        <v>3</v>
      </c>
      <c r="C49" s="52" t="s">
        <v>142</v>
      </c>
      <c r="D49" s="52" t="s">
        <v>72</v>
      </c>
      <c r="E49" s="52" t="s">
        <v>13</v>
      </c>
      <c r="F49" s="52" t="s">
        <v>140</v>
      </c>
      <c r="G49" s="52" t="s">
        <v>143</v>
      </c>
      <c r="H49" s="47">
        <f>30000000-740220</f>
        <v>29259780</v>
      </c>
      <c r="I49" s="52" t="s">
        <v>76</v>
      </c>
      <c r="J49" s="29" t="s">
        <v>430</v>
      </c>
      <c r="K49" s="119" t="s">
        <v>144</v>
      </c>
      <c r="L49" s="72" t="s">
        <v>78</v>
      </c>
      <c r="M49" s="52" t="str">
        <f t="shared" si="0"/>
        <v xml:space="preserve">Amparar los apoyos económicos </v>
      </c>
      <c r="N49" s="31">
        <v>1</v>
      </c>
      <c r="O49" s="31">
        <v>1</v>
      </c>
      <c r="P49" s="73">
        <v>11</v>
      </c>
      <c r="Q49" s="74" t="s">
        <v>79</v>
      </c>
      <c r="R49" s="74" t="s">
        <v>80</v>
      </c>
      <c r="S49" s="52" t="s">
        <v>14</v>
      </c>
      <c r="T49" s="75">
        <f t="shared" si="2"/>
        <v>29259780</v>
      </c>
      <c r="U49" s="76">
        <f t="shared" si="1"/>
        <v>29259780</v>
      </c>
      <c r="V49" s="31" t="s">
        <v>76</v>
      </c>
      <c r="W49" s="31" t="s">
        <v>81</v>
      </c>
      <c r="X49" s="77" t="s">
        <v>82</v>
      </c>
      <c r="Y49" s="32" t="s">
        <v>83</v>
      </c>
      <c r="Z49" s="33" t="s">
        <v>3</v>
      </c>
      <c r="AA49" s="30" t="s">
        <v>84</v>
      </c>
      <c r="AB49" s="78" t="s">
        <v>85</v>
      </c>
      <c r="AC49" s="31" t="s">
        <v>76</v>
      </c>
      <c r="AD49" s="31" t="s">
        <v>86</v>
      </c>
      <c r="AE49" s="79" t="s">
        <v>87</v>
      </c>
      <c r="AF49" s="79" t="s">
        <v>88</v>
      </c>
      <c r="AG49" s="79" t="s">
        <v>89</v>
      </c>
      <c r="AH49" s="79" t="s">
        <v>90</v>
      </c>
      <c r="AI49" s="79" t="s">
        <v>90</v>
      </c>
      <c r="AJ49" s="79" t="s">
        <v>90</v>
      </c>
      <c r="AK49" s="80"/>
      <c r="AL49" s="80"/>
      <c r="AM49" s="80"/>
    </row>
    <row r="50" spans="1:39" s="35" customFormat="1" ht="26.25" customHeight="1" x14ac:dyDescent="0.15">
      <c r="A50" s="53"/>
      <c r="B50" s="28" t="s">
        <v>3</v>
      </c>
      <c r="C50" s="52" t="s">
        <v>142</v>
      </c>
      <c r="D50" s="52" t="s">
        <v>72</v>
      </c>
      <c r="E50" s="52" t="s">
        <v>7</v>
      </c>
      <c r="F50" s="52" t="s">
        <v>8</v>
      </c>
      <c r="G50" s="52" t="s">
        <v>145</v>
      </c>
      <c r="H50" s="47">
        <v>2500000</v>
      </c>
      <c r="I50" s="52" t="s">
        <v>76</v>
      </c>
      <c r="J50" s="29" t="s">
        <v>76</v>
      </c>
      <c r="K50" s="71" t="s">
        <v>77</v>
      </c>
      <c r="L50" s="72" t="s">
        <v>78</v>
      </c>
      <c r="M50" s="52" t="str">
        <f t="shared" si="0"/>
        <v>Afiliación servicios pagos pse - ach</v>
      </c>
      <c r="N50" s="31">
        <v>1</v>
      </c>
      <c r="O50" s="31">
        <v>1</v>
      </c>
      <c r="P50" s="73">
        <v>11</v>
      </c>
      <c r="Q50" s="74" t="s">
        <v>79</v>
      </c>
      <c r="R50" s="74" t="s">
        <v>80</v>
      </c>
      <c r="S50" s="52" t="s">
        <v>1</v>
      </c>
      <c r="T50" s="75">
        <f t="shared" si="2"/>
        <v>2500000</v>
      </c>
      <c r="U50" s="76">
        <f t="shared" si="1"/>
        <v>2500000</v>
      </c>
      <c r="V50" s="31" t="s">
        <v>76</v>
      </c>
      <c r="W50" s="31" t="s">
        <v>81</v>
      </c>
      <c r="X50" s="77" t="s">
        <v>82</v>
      </c>
      <c r="Y50" s="32" t="s">
        <v>83</v>
      </c>
      <c r="Z50" s="33" t="s">
        <v>3</v>
      </c>
      <c r="AA50" s="30" t="s">
        <v>84</v>
      </c>
      <c r="AB50" s="78" t="s">
        <v>85</v>
      </c>
      <c r="AC50" s="31" t="s">
        <v>76</v>
      </c>
      <c r="AD50" s="31" t="s">
        <v>86</v>
      </c>
      <c r="AE50" s="79" t="s">
        <v>87</v>
      </c>
      <c r="AF50" s="79" t="s">
        <v>88</v>
      </c>
      <c r="AG50" s="79" t="s">
        <v>89</v>
      </c>
      <c r="AH50" s="79" t="s">
        <v>90</v>
      </c>
      <c r="AI50" s="79" t="s">
        <v>90</v>
      </c>
      <c r="AJ50" s="79" t="s">
        <v>90</v>
      </c>
      <c r="AK50" s="79" t="s">
        <v>90</v>
      </c>
      <c r="AL50" s="79" t="s">
        <v>90</v>
      </c>
      <c r="AM50" s="80"/>
    </row>
    <row r="51" spans="1:39" s="35" customFormat="1" ht="26.25" customHeight="1" x14ac:dyDescent="0.15">
      <c r="A51" s="53"/>
      <c r="B51" s="28" t="s">
        <v>3</v>
      </c>
      <c r="C51" s="52" t="s">
        <v>71</v>
      </c>
      <c r="D51" s="52" t="s">
        <v>72</v>
      </c>
      <c r="E51" s="52" t="s">
        <v>146</v>
      </c>
      <c r="F51" s="52" t="s">
        <v>147</v>
      </c>
      <c r="G51" s="52" t="s">
        <v>75</v>
      </c>
      <c r="H51" s="47">
        <v>6000000</v>
      </c>
      <c r="I51" s="52" t="s">
        <v>76</v>
      </c>
      <c r="J51" s="29" t="s">
        <v>76</v>
      </c>
      <c r="K51" s="71" t="s">
        <v>77</v>
      </c>
      <c r="L51" s="72" t="s">
        <v>78</v>
      </c>
      <c r="M51" s="52" t="str">
        <f t="shared" si="0"/>
        <v>Gastos por Caja Menor</v>
      </c>
      <c r="N51" s="31">
        <v>1</v>
      </c>
      <c r="O51" s="31">
        <v>1</v>
      </c>
      <c r="P51" s="73">
        <v>11</v>
      </c>
      <c r="Q51" s="74" t="s">
        <v>79</v>
      </c>
      <c r="R51" s="74" t="s">
        <v>80</v>
      </c>
      <c r="S51" s="52" t="s">
        <v>1</v>
      </c>
      <c r="T51" s="75">
        <f t="shared" si="2"/>
        <v>6000000</v>
      </c>
      <c r="U51" s="76">
        <f t="shared" si="1"/>
        <v>6000000</v>
      </c>
      <c r="V51" s="31" t="s">
        <v>76</v>
      </c>
      <c r="W51" s="31" t="s">
        <v>81</v>
      </c>
      <c r="X51" s="77" t="s">
        <v>82</v>
      </c>
      <c r="Y51" s="32" t="s">
        <v>83</v>
      </c>
      <c r="Z51" s="33" t="s">
        <v>3</v>
      </c>
      <c r="AA51" s="30" t="s">
        <v>84</v>
      </c>
      <c r="AB51" s="78" t="s">
        <v>85</v>
      </c>
      <c r="AC51" s="31" t="s">
        <v>76</v>
      </c>
      <c r="AD51" s="31" t="s">
        <v>86</v>
      </c>
      <c r="AE51" s="79" t="s">
        <v>87</v>
      </c>
      <c r="AF51" s="79" t="s">
        <v>88</v>
      </c>
      <c r="AG51" s="79" t="s">
        <v>89</v>
      </c>
      <c r="AH51" s="79" t="s">
        <v>90</v>
      </c>
      <c r="AI51" s="79" t="s">
        <v>90</v>
      </c>
      <c r="AJ51" s="79" t="s">
        <v>90</v>
      </c>
      <c r="AK51" s="80"/>
      <c r="AL51" s="80"/>
      <c r="AM51" s="80"/>
    </row>
    <row r="52" spans="1:39" s="35" customFormat="1" ht="26.25" customHeight="1" x14ac:dyDescent="0.15">
      <c r="A52" s="53"/>
      <c r="B52" s="28" t="s">
        <v>3</v>
      </c>
      <c r="C52" s="52" t="s">
        <v>142</v>
      </c>
      <c r="D52" s="52" t="s">
        <v>72</v>
      </c>
      <c r="E52" s="52" t="s">
        <v>7</v>
      </c>
      <c r="F52" s="52" t="s">
        <v>8</v>
      </c>
      <c r="G52" s="52" t="s">
        <v>148</v>
      </c>
      <c r="H52" s="47">
        <v>20000000</v>
      </c>
      <c r="I52" s="52" t="s">
        <v>76</v>
      </c>
      <c r="J52" s="29" t="s">
        <v>76</v>
      </c>
      <c r="K52" s="71" t="s">
        <v>149</v>
      </c>
      <c r="L52" s="72" t="s">
        <v>78</v>
      </c>
      <c r="M52" s="52" t="str">
        <f t="shared" si="0"/>
        <v xml:space="preserve">Amparar el pago de las pólizas del convenio 314-2023 suscrito con ATENEA "Programa Jóvenes a la U"  </v>
      </c>
      <c r="N52" s="31">
        <v>1</v>
      </c>
      <c r="O52" s="31">
        <v>1</v>
      </c>
      <c r="P52" s="73">
        <v>11</v>
      </c>
      <c r="Q52" s="74" t="s">
        <v>79</v>
      </c>
      <c r="R52" s="74" t="s">
        <v>80</v>
      </c>
      <c r="S52" s="81" t="s">
        <v>1</v>
      </c>
      <c r="T52" s="75">
        <f>H52</f>
        <v>20000000</v>
      </c>
      <c r="U52" s="76">
        <f t="shared" si="1"/>
        <v>20000000</v>
      </c>
      <c r="V52" s="31" t="s">
        <v>86</v>
      </c>
      <c r="W52" s="31"/>
      <c r="X52" s="77" t="s">
        <v>82</v>
      </c>
      <c r="Y52" s="32" t="s">
        <v>83</v>
      </c>
      <c r="Z52" s="33" t="s">
        <v>3</v>
      </c>
      <c r="AA52" s="30" t="s">
        <v>84</v>
      </c>
      <c r="AB52" s="78" t="s">
        <v>85</v>
      </c>
      <c r="AC52" s="31" t="s">
        <v>76</v>
      </c>
      <c r="AD52" s="31" t="s">
        <v>86</v>
      </c>
      <c r="AE52" s="79" t="s">
        <v>87</v>
      </c>
      <c r="AF52" s="79" t="s">
        <v>88</v>
      </c>
      <c r="AG52" s="79" t="s">
        <v>89</v>
      </c>
      <c r="AH52" s="79" t="s">
        <v>90</v>
      </c>
      <c r="AI52" s="79" t="s">
        <v>90</v>
      </c>
      <c r="AJ52" s="79" t="s">
        <v>90</v>
      </c>
      <c r="AK52" s="80"/>
      <c r="AL52" s="80"/>
      <c r="AM52" s="80"/>
    </row>
    <row r="53" spans="1:39" s="35" customFormat="1" ht="26.25" customHeight="1" x14ac:dyDescent="0.15">
      <c r="A53" s="53"/>
      <c r="B53" s="28" t="s">
        <v>3</v>
      </c>
      <c r="C53" s="52" t="s">
        <v>142</v>
      </c>
      <c r="D53" s="52" t="s">
        <v>72</v>
      </c>
      <c r="E53" s="52" t="s">
        <v>9</v>
      </c>
      <c r="F53" s="52" t="s">
        <v>133</v>
      </c>
      <c r="G53" s="52" t="s">
        <v>150</v>
      </c>
      <c r="H53" s="47">
        <v>3718182321</v>
      </c>
      <c r="I53" s="52" t="s">
        <v>76</v>
      </c>
      <c r="J53" s="29" t="s">
        <v>76</v>
      </c>
      <c r="K53" s="71" t="s">
        <v>149</v>
      </c>
      <c r="L53" s="72" t="s">
        <v>78</v>
      </c>
      <c r="M53" s="52" t="str">
        <f t="shared" si="0"/>
        <v>Amparar la prestación del servicio de aseo  de la Universidad Pedagógica Nacional</v>
      </c>
      <c r="N53" s="31">
        <v>1</v>
      </c>
      <c r="O53" s="31">
        <v>1</v>
      </c>
      <c r="P53" s="73">
        <v>11</v>
      </c>
      <c r="Q53" s="74" t="s">
        <v>79</v>
      </c>
      <c r="R53" s="74" t="s">
        <v>80</v>
      </c>
      <c r="S53" s="81" t="s">
        <v>5</v>
      </c>
      <c r="T53" s="75">
        <f>H53</f>
        <v>3718182321</v>
      </c>
      <c r="U53" s="82">
        <f t="shared" si="1"/>
        <v>3718182321</v>
      </c>
      <c r="V53" s="31" t="s">
        <v>86</v>
      </c>
      <c r="W53" s="31"/>
      <c r="X53" s="77" t="s">
        <v>82</v>
      </c>
      <c r="Y53" s="32" t="s">
        <v>83</v>
      </c>
      <c r="Z53" s="33" t="s">
        <v>3</v>
      </c>
      <c r="AA53" s="30" t="s">
        <v>84</v>
      </c>
      <c r="AB53" s="78" t="s">
        <v>85</v>
      </c>
      <c r="AC53" s="31" t="s">
        <v>76</v>
      </c>
      <c r="AD53" s="31" t="s">
        <v>86</v>
      </c>
      <c r="AE53" s="79" t="s">
        <v>87</v>
      </c>
      <c r="AF53" s="79" t="s">
        <v>88</v>
      </c>
      <c r="AG53" s="79" t="s">
        <v>89</v>
      </c>
      <c r="AH53" s="79" t="s">
        <v>90</v>
      </c>
      <c r="AI53" s="79" t="s">
        <v>90</v>
      </c>
      <c r="AJ53" s="79" t="s">
        <v>90</v>
      </c>
      <c r="AK53" s="80"/>
      <c r="AL53" s="80"/>
      <c r="AM53" s="80"/>
    </row>
    <row r="54" spans="1:39" s="35" customFormat="1" ht="26.25" customHeight="1" x14ac:dyDescent="0.15">
      <c r="A54" s="53"/>
      <c r="B54" s="28" t="s">
        <v>3</v>
      </c>
      <c r="C54" s="52" t="s">
        <v>151</v>
      </c>
      <c r="D54" s="52" t="s">
        <v>128</v>
      </c>
      <c r="E54" s="52" t="s">
        <v>9</v>
      </c>
      <c r="F54" s="52" t="s">
        <v>133</v>
      </c>
      <c r="G54" s="52" t="s">
        <v>152</v>
      </c>
      <c r="H54" s="47">
        <f>2494206905-2317251446</f>
        <v>176955459</v>
      </c>
      <c r="I54" s="52" t="s">
        <v>76</v>
      </c>
      <c r="J54" s="29" t="s">
        <v>430</v>
      </c>
      <c r="K54" s="71" t="s">
        <v>149</v>
      </c>
      <c r="L54" s="72" t="s">
        <v>78</v>
      </c>
      <c r="M54" s="52" t="str">
        <f t="shared" si="0"/>
        <v xml:space="preserve">Suministro de insumos para la operación del restaurante y cafetería de la Universidad Pedagógica Nacional. </v>
      </c>
      <c r="N54" s="31">
        <v>1</v>
      </c>
      <c r="O54" s="31">
        <v>1</v>
      </c>
      <c r="P54" s="73">
        <v>11</v>
      </c>
      <c r="Q54" s="74" t="s">
        <v>79</v>
      </c>
      <c r="R54" s="74" t="s">
        <v>80</v>
      </c>
      <c r="S54" s="81" t="s">
        <v>1</v>
      </c>
      <c r="T54" s="75">
        <f>H54</f>
        <v>176955459</v>
      </c>
      <c r="U54" s="82">
        <f t="shared" si="1"/>
        <v>176955459</v>
      </c>
      <c r="V54" s="31" t="s">
        <v>86</v>
      </c>
      <c r="W54" s="31"/>
      <c r="X54" s="77" t="s">
        <v>82</v>
      </c>
      <c r="Y54" s="32" t="s">
        <v>83</v>
      </c>
      <c r="Z54" s="33" t="s">
        <v>3</v>
      </c>
      <c r="AA54" s="30" t="s">
        <v>84</v>
      </c>
      <c r="AB54" s="78" t="s">
        <v>85</v>
      </c>
      <c r="AC54" s="31" t="s">
        <v>76</v>
      </c>
      <c r="AD54" s="31" t="s">
        <v>86</v>
      </c>
      <c r="AE54" s="79" t="s">
        <v>87</v>
      </c>
      <c r="AF54" s="79" t="s">
        <v>88</v>
      </c>
      <c r="AG54" s="79" t="s">
        <v>89</v>
      </c>
      <c r="AH54" s="79" t="s">
        <v>90</v>
      </c>
      <c r="AI54" s="79" t="s">
        <v>90</v>
      </c>
      <c r="AJ54" s="79" t="s">
        <v>90</v>
      </c>
      <c r="AK54" s="80"/>
      <c r="AL54" s="80"/>
      <c r="AM54" s="80"/>
    </row>
    <row r="55" spans="1:39" s="35" customFormat="1" ht="51" customHeight="1" x14ac:dyDescent="0.15">
      <c r="A55" s="53"/>
      <c r="B55" s="28" t="s">
        <v>3</v>
      </c>
      <c r="C55" s="52" t="s">
        <v>142</v>
      </c>
      <c r="D55" s="52" t="s">
        <v>72</v>
      </c>
      <c r="E55" s="52" t="s">
        <v>7</v>
      </c>
      <c r="F55" s="52" t="s">
        <v>8</v>
      </c>
      <c r="G55" s="52" t="s">
        <v>153</v>
      </c>
      <c r="H55" s="47">
        <v>424697020</v>
      </c>
      <c r="I55" s="52" t="s">
        <v>76</v>
      </c>
      <c r="J55" s="29" t="s">
        <v>76</v>
      </c>
      <c r="K55" s="71" t="s">
        <v>149</v>
      </c>
      <c r="L55" s="72"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3">
        <v>11</v>
      </c>
      <c r="Q55" s="74" t="s">
        <v>79</v>
      </c>
      <c r="R55" s="74" t="s">
        <v>80</v>
      </c>
      <c r="S55" s="81" t="s">
        <v>1</v>
      </c>
      <c r="T55" s="75">
        <f t="shared" ref="T55:T119" si="3">H55</f>
        <v>424697020</v>
      </c>
      <c r="U55" s="76">
        <f t="shared" si="1"/>
        <v>424697020</v>
      </c>
      <c r="V55" s="31" t="s">
        <v>86</v>
      </c>
      <c r="W55" s="31"/>
      <c r="X55" s="77" t="s">
        <v>82</v>
      </c>
      <c r="Y55" s="32" t="s">
        <v>83</v>
      </c>
      <c r="Z55" s="33" t="s">
        <v>3</v>
      </c>
      <c r="AA55" s="30" t="s">
        <v>84</v>
      </c>
      <c r="AB55" s="78" t="s">
        <v>85</v>
      </c>
      <c r="AC55" s="31" t="s">
        <v>76</v>
      </c>
      <c r="AD55" s="31" t="s">
        <v>86</v>
      </c>
      <c r="AE55" s="79" t="s">
        <v>87</v>
      </c>
      <c r="AF55" s="79" t="s">
        <v>88</v>
      </c>
      <c r="AG55" s="79" t="s">
        <v>89</v>
      </c>
      <c r="AH55" s="79" t="s">
        <v>90</v>
      </c>
      <c r="AI55" s="79" t="s">
        <v>90</v>
      </c>
      <c r="AJ55" s="79" t="s">
        <v>90</v>
      </c>
      <c r="AK55" s="80"/>
      <c r="AL55" s="80"/>
      <c r="AM55" s="80"/>
    </row>
    <row r="56" spans="1:39" s="35" customFormat="1" ht="45" customHeight="1" x14ac:dyDescent="0.15">
      <c r="A56" s="53"/>
      <c r="B56" s="28" t="s">
        <v>3</v>
      </c>
      <c r="C56" s="52" t="s">
        <v>142</v>
      </c>
      <c r="D56" s="52" t="s">
        <v>72</v>
      </c>
      <c r="E56" s="52" t="s">
        <v>7</v>
      </c>
      <c r="F56" s="52" t="s">
        <v>8</v>
      </c>
      <c r="G56" s="52" t="s">
        <v>154</v>
      </c>
      <c r="H56" s="47">
        <v>77081278</v>
      </c>
      <c r="I56" s="52" t="s">
        <v>76</v>
      </c>
      <c r="J56" s="29" t="s">
        <v>76</v>
      </c>
      <c r="K56" s="71" t="s">
        <v>149</v>
      </c>
      <c r="L56" s="72"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3">
        <v>11</v>
      </c>
      <c r="Q56" s="74" t="s">
        <v>79</v>
      </c>
      <c r="R56" s="74" t="s">
        <v>80</v>
      </c>
      <c r="S56" s="81" t="s">
        <v>5</v>
      </c>
      <c r="T56" s="75">
        <f t="shared" si="3"/>
        <v>77081278</v>
      </c>
      <c r="U56" s="76">
        <f t="shared" si="1"/>
        <v>77081278</v>
      </c>
      <c r="V56" s="31" t="s">
        <v>86</v>
      </c>
      <c r="W56" s="31"/>
      <c r="X56" s="77" t="s">
        <v>82</v>
      </c>
      <c r="Y56" s="32" t="s">
        <v>83</v>
      </c>
      <c r="Z56" s="33" t="s">
        <v>3</v>
      </c>
      <c r="AA56" s="30" t="s">
        <v>84</v>
      </c>
      <c r="AB56" s="78" t="s">
        <v>85</v>
      </c>
      <c r="AC56" s="31" t="s">
        <v>76</v>
      </c>
      <c r="AD56" s="31" t="s">
        <v>86</v>
      </c>
      <c r="AE56" s="79" t="s">
        <v>87</v>
      </c>
      <c r="AF56" s="79" t="s">
        <v>88</v>
      </c>
      <c r="AG56" s="79" t="s">
        <v>89</v>
      </c>
      <c r="AH56" s="79" t="s">
        <v>90</v>
      </c>
      <c r="AI56" s="79" t="s">
        <v>90</v>
      </c>
      <c r="AJ56" s="79" t="s">
        <v>90</v>
      </c>
      <c r="AK56" s="80"/>
      <c r="AL56" s="80"/>
      <c r="AM56" s="80"/>
    </row>
    <row r="57" spans="1:39" s="35" customFormat="1" ht="45" customHeight="1" x14ac:dyDescent="0.15">
      <c r="A57" s="53"/>
      <c r="B57" s="28" t="s">
        <v>3</v>
      </c>
      <c r="C57" s="52" t="s">
        <v>142</v>
      </c>
      <c r="D57" s="52" t="s">
        <v>72</v>
      </c>
      <c r="E57" s="52" t="s">
        <v>7</v>
      </c>
      <c r="F57" s="52" t="s">
        <v>8</v>
      </c>
      <c r="G57" s="52" t="s">
        <v>154</v>
      </c>
      <c r="H57" s="47">
        <v>2752322</v>
      </c>
      <c r="I57" s="52" t="s">
        <v>76</v>
      </c>
      <c r="J57" s="29" t="s">
        <v>76</v>
      </c>
      <c r="K57" s="71" t="s">
        <v>149</v>
      </c>
      <c r="L57" s="72"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3">
        <v>11</v>
      </c>
      <c r="Q57" s="74" t="s">
        <v>79</v>
      </c>
      <c r="R57" s="74" t="s">
        <v>80</v>
      </c>
      <c r="S57" s="81" t="s">
        <v>1</v>
      </c>
      <c r="T57" s="75">
        <f t="shared" si="3"/>
        <v>2752322</v>
      </c>
      <c r="U57" s="76">
        <f t="shared" si="1"/>
        <v>2752322</v>
      </c>
      <c r="V57" s="31" t="s">
        <v>86</v>
      </c>
      <c r="W57" s="31"/>
      <c r="X57" s="77" t="s">
        <v>82</v>
      </c>
      <c r="Y57" s="32" t="s">
        <v>83</v>
      </c>
      <c r="Z57" s="33" t="s">
        <v>3</v>
      </c>
      <c r="AA57" s="30" t="s">
        <v>84</v>
      </c>
      <c r="AB57" s="78" t="s">
        <v>85</v>
      </c>
      <c r="AC57" s="31" t="s">
        <v>76</v>
      </c>
      <c r="AD57" s="31" t="s">
        <v>86</v>
      </c>
      <c r="AE57" s="79" t="s">
        <v>87</v>
      </c>
      <c r="AF57" s="79" t="s">
        <v>88</v>
      </c>
      <c r="AG57" s="79" t="s">
        <v>89</v>
      </c>
      <c r="AH57" s="79" t="s">
        <v>90</v>
      </c>
      <c r="AI57" s="79" t="s">
        <v>90</v>
      </c>
      <c r="AJ57" s="79" t="s">
        <v>90</v>
      </c>
      <c r="AK57" s="80"/>
      <c r="AL57" s="80"/>
      <c r="AM57" s="80"/>
    </row>
    <row r="58" spans="1:39" ht="47.25" customHeight="1" x14ac:dyDescent="0.15">
      <c r="B58" s="28" t="s">
        <v>3</v>
      </c>
      <c r="C58" s="52" t="s">
        <v>142</v>
      </c>
      <c r="D58" s="52" t="s">
        <v>72</v>
      </c>
      <c r="E58" s="52" t="s">
        <v>7</v>
      </c>
      <c r="F58" s="52" t="s">
        <v>8</v>
      </c>
      <c r="G58" s="52" t="s">
        <v>155</v>
      </c>
      <c r="H58" s="47">
        <v>55000000</v>
      </c>
      <c r="I58" s="52" t="s">
        <v>76</v>
      </c>
      <c r="J58" s="29" t="s">
        <v>76</v>
      </c>
      <c r="K58" s="71" t="s">
        <v>149</v>
      </c>
      <c r="L58" s="72"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3">
        <v>11</v>
      </c>
      <c r="Q58" s="74" t="s">
        <v>79</v>
      </c>
      <c r="R58" s="74" t="s">
        <v>80</v>
      </c>
      <c r="S58" s="81" t="s">
        <v>1</v>
      </c>
      <c r="T58" s="75">
        <f t="shared" si="3"/>
        <v>55000000</v>
      </c>
      <c r="U58" s="76">
        <f t="shared" si="1"/>
        <v>55000000</v>
      </c>
      <c r="V58" s="31" t="s">
        <v>86</v>
      </c>
      <c r="W58" s="31"/>
      <c r="X58" s="77" t="s">
        <v>82</v>
      </c>
      <c r="Y58" s="32" t="s">
        <v>83</v>
      </c>
      <c r="Z58" s="33" t="s">
        <v>3</v>
      </c>
      <c r="AA58" s="30" t="s">
        <v>84</v>
      </c>
      <c r="AB58" s="78" t="s">
        <v>85</v>
      </c>
      <c r="AC58" s="31" t="s">
        <v>76</v>
      </c>
      <c r="AD58" s="31" t="s">
        <v>86</v>
      </c>
      <c r="AE58" s="79" t="s">
        <v>87</v>
      </c>
      <c r="AF58" s="79" t="s">
        <v>88</v>
      </c>
      <c r="AG58" s="79" t="s">
        <v>89</v>
      </c>
      <c r="AH58" s="79" t="s">
        <v>90</v>
      </c>
      <c r="AI58" s="79" t="s">
        <v>90</v>
      </c>
      <c r="AJ58" s="79" t="s">
        <v>90</v>
      </c>
      <c r="AK58" s="80"/>
      <c r="AL58" s="80"/>
      <c r="AM58" s="80"/>
    </row>
    <row r="59" spans="1:39" ht="26.25" customHeight="1" x14ac:dyDescent="0.15">
      <c r="B59" s="106" t="s">
        <v>3</v>
      </c>
      <c r="C59" s="107" t="s">
        <v>142</v>
      </c>
      <c r="D59" s="107" t="s">
        <v>72</v>
      </c>
      <c r="E59" s="107" t="s">
        <v>9</v>
      </c>
      <c r="F59" s="107" t="s">
        <v>133</v>
      </c>
      <c r="G59" s="107" t="s">
        <v>156</v>
      </c>
      <c r="H59" s="47">
        <v>4672034552</v>
      </c>
      <c r="I59" s="52" t="s">
        <v>76</v>
      </c>
      <c r="J59" s="29" t="s">
        <v>76</v>
      </c>
      <c r="K59" s="71" t="s">
        <v>149</v>
      </c>
      <c r="L59" s="152" t="s">
        <v>78</v>
      </c>
      <c r="M59" s="163" t="str">
        <f t="shared" si="0"/>
        <v>Amparar la prestación del servicio de vigilancia y seguridad privada para las personas y bienes muebles e inmuebles de la Universidad Pedagógica Nacional”</v>
      </c>
      <c r="N59" s="143">
        <v>1</v>
      </c>
      <c r="O59" s="143">
        <v>1</v>
      </c>
      <c r="P59" s="146">
        <v>11</v>
      </c>
      <c r="Q59" s="149" t="s">
        <v>79</v>
      </c>
      <c r="R59" s="149" t="s">
        <v>157</v>
      </c>
      <c r="S59" s="81" t="s">
        <v>5</v>
      </c>
      <c r="T59" s="75">
        <v>4672034552</v>
      </c>
      <c r="U59" s="75">
        <v>4672034552</v>
      </c>
      <c r="V59" s="143" t="s">
        <v>86</v>
      </c>
      <c r="W59" s="143" t="s">
        <v>81</v>
      </c>
      <c r="X59" s="169" t="s">
        <v>82</v>
      </c>
      <c r="Y59" s="172" t="s">
        <v>83</v>
      </c>
      <c r="Z59" s="175" t="s">
        <v>3</v>
      </c>
      <c r="AA59" s="178" t="s">
        <v>84</v>
      </c>
      <c r="AB59" s="160" t="s">
        <v>85</v>
      </c>
      <c r="AC59" s="143" t="s">
        <v>76</v>
      </c>
      <c r="AD59" s="143" t="s">
        <v>86</v>
      </c>
      <c r="AE59" s="155" t="s">
        <v>87</v>
      </c>
      <c r="AF59" s="155" t="s">
        <v>88</v>
      </c>
      <c r="AG59" s="155" t="s">
        <v>89</v>
      </c>
      <c r="AH59" s="155" t="s">
        <v>90</v>
      </c>
      <c r="AI59" s="155" t="s">
        <v>90</v>
      </c>
      <c r="AJ59" s="155" t="s">
        <v>90</v>
      </c>
      <c r="AK59" s="80"/>
      <c r="AL59" s="80"/>
      <c r="AM59" s="80"/>
    </row>
    <row r="60" spans="1:39" ht="26.25" customHeight="1" x14ac:dyDescent="0.15">
      <c r="B60" s="106" t="s">
        <v>3</v>
      </c>
      <c r="C60" s="107" t="s">
        <v>142</v>
      </c>
      <c r="D60" s="107" t="s">
        <v>72</v>
      </c>
      <c r="E60" s="107" t="s">
        <v>9</v>
      </c>
      <c r="F60" s="107" t="s">
        <v>133</v>
      </c>
      <c r="G60" s="107" t="s">
        <v>156</v>
      </c>
      <c r="H60" s="47">
        <v>229421298</v>
      </c>
      <c r="I60" s="52" t="s">
        <v>76</v>
      </c>
      <c r="J60" s="29" t="s">
        <v>76</v>
      </c>
      <c r="K60" s="71" t="s">
        <v>149</v>
      </c>
      <c r="L60" s="153"/>
      <c r="M60" s="164"/>
      <c r="N60" s="144"/>
      <c r="O60" s="144"/>
      <c r="P60" s="147"/>
      <c r="Q60" s="150"/>
      <c r="R60" s="150"/>
      <c r="S60" s="81" t="s">
        <v>14</v>
      </c>
      <c r="T60" s="75">
        <v>229421298</v>
      </c>
      <c r="U60" s="75">
        <v>229421298</v>
      </c>
      <c r="V60" s="144"/>
      <c r="W60" s="144"/>
      <c r="X60" s="170"/>
      <c r="Y60" s="173"/>
      <c r="Z60" s="176"/>
      <c r="AA60" s="179"/>
      <c r="AB60" s="161"/>
      <c r="AC60" s="144"/>
      <c r="AD60" s="144"/>
      <c r="AE60" s="156"/>
      <c r="AF60" s="156"/>
      <c r="AG60" s="156"/>
      <c r="AH60" s="156"/>
      <c r="AI60" s="156"/>
      <c r="AJ60" s="156"/>
      <c r="AK60" s="80"/>
      <c r="AL60" s="80"/>
      <c r="AM60" s="80"/>
    </row>
    <row r="61" spans="1:39" s="35" customFormat="1" ht="26.25" customHeight="1" x14ac:dyDescent="0.15">
      <c r="A61" s="53"/>
      <c r="B61" s="106" t="s">
        <v>3</v>
      </c>
      <c r="C61" s="107" t="s">
        <v>142</v>
      </c>
      <c r="D61" s="107" t="s">
        <v>72</v>
      </c>
      <c r="E61" s="107" t="s">
        <v>9</v>
      </c>
      <c r="F61" s="107" t="s">
        <v>133</v>
      </c>
      <c r="G61" s="107" t="s">
        <v>156</v>
      </c>
      <c r="H61" s="47">
        <v>1935876768</v>
      </c>
      <c r="I61" s="52" t="s">
        <v>76</v>
      </c>
      <c r="J61" s="29" t="s">
        <v>76</v>
      </c>
      <c r="K61" s="71" t="s">
        <v>149</v>
      </c>
      <c r="L61" s="154"/>
      <c r="M61" s="165"/>
      <c r="N61" s="145"/>
      <c r="O61" s="145"/>
      <c r="P61" s="148"/>
      <c r="Q61" s="151"/>
      <c r="R61" s="151"/>
      <c r="S61" s="81" t="s">
        <v>158</v>
      </c>
      <c r="T61" s="75">
        <v>1935876768</v>
      </c>
      <c r="U61" s="75">
        <v>1935876768</v>
      </c>
      <c r="V61" s="145"/>
      <c r="W61" s="145"/>
      <c r="X61" s="171"/>
      <c r="Y61" s="174"/>
      <c r="Z61" s="177"/>
      <c r="AA61" s="180"/>
      <c r="AB61" s="162"/>
      <c r="AC61" s="145"/>
      <c r="AD61" s="145"/>
      <c r="AE61" s="157"/>
      <c r="AF61" s="157"/>
      <c r="AG61" s="157"/>
      <c r="AH61" s="157"/>
      <c r="AI61" s="157"/>
      <c r="AJ61" s="157"/>
      <c r="AK61" s="80"/>
      <c r="AL61" s="80"/>
      <c r="AM61" s="80"/>
    </row>
    <row r="62" spans="1:39" s="35" customFormat="1" ht="26.25" customHeight="1" x14ac:dyDescent="0.15">
      <c r="A62" s="53"/>
      <c r="B62" s="28" t="s">
        <v>3</v>
      </c>
      <c r="C62" s="52" t="s">
        <v>159</v>
      </c>
      <c r="D62" s="52" t="s">
        <v>160</v>
      </c>
      <c r="E62" s="52" t="s">
        <v>161</v>
      </c>
      <c r="F62" s="52" t="s">
        <v>133</v>
      </c>
      <c r="G62" s="52" t="s">
        <v>162</v>
      </c>
      <c r="H62" s="47">
        <v>692403520</v>
      </c>
      <c r="I62" s="52" t="s">
        <v>76</v>
      </c>
      <c r="J62" s="29" t="s">
        <v>76</v>
      </c>
      <c r="K62" s="71"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3">
        <v>11</v>
      </c>
      <c r="Q62" s="74" t="s">
        <v>79</v>
      </c>
      <c r="R62" s="74" t="s">
        <v>80</v>
      </c>
      <c r="S62" s="52" t="s">
        <v>1</v>
      </c>
      <c r="T62" s="76">
        <f t="shared" si="3"/>
        <v>692403520</v>
      </c>
      <c r="U62" s="76">
        <f t="shared" si="1"/>
        <v>692403520</v>
      </c>
      <c r="V62" s="31" t="s">
        <v>86</v>
      </c>
      <c r="W62" s="31"/>
      <c r="X62" s="77" t="s">
        <v>82</v>
      </c>
      <c r="Y62" s="32" t="s">
        <v>83</v>
      </c>
      <c r="Z62" s="33" t="s">
        <v>3</v>
      </c>
      <c r="AA62" s="30" t="s">
        <v>84</v>
      </c>
      <c r="AB62" s="78" t="s">
        <v>85</v>
      </c>
      <c r="AC62" s="31" t="s">
        <v>76</v>
      </c>
      <c r="AD62" s="31" t="s">
        <v>86</v>
      </c>
      <c r="AE62" s="79" t="s">
        <v>87</v>
      </c>
      <c r="AF62" s="79" t="s">
        <v>88</v>
      </c>
      <c r="AG62" s="79" t="s">
        <v>89</v>
      </c>
      <c r="AH62" s="79" t="s">
        <v>90</v>
      </c>
      <c r="AI62" s="79" t="s">
        <v>90</v>
      </c>
      <c r="AJ62" s="79" t="s">
        <v>90</v>
      </c>
      <c r="AK62" s="2"/>
      <c r="AL62" s="2"/>
    </row>
    <row r="63" spans="1:39" s="35" customFormat="1" ht="26.25" customHeight="1" x14ac:dyDescent="0.15">
      <c r="A63" s="53"/>
      <c r="B63" s="28" t="s">
        <v>3</v>
      </c>
      <c r="C63" s="52" t="s">
        <v>163</v>
      </c>
      <c r="D63" s="52" t="s">
        <v>72</v>
      </c>
      <c r="E63" s="52" t="s">
        <v>7</v>
      </c>
      <c r="F63" s="52" t="s">
        <v>164</v>
      </c>
      <c r="G63" s="52" t="s">
        <v>684</v>
      </c>
      <c r="H63" s="47">
        <f>196232190+1126692</f>
        <v>197358882</v>
      </c>
      <c r="I63" s="52" t="s">
        <v>76</v>
      </c>
      <c r="J63" s="29" t="s">
        <v>430</v>
      </c>
      <c r="K63" s="71" t="s">
        <v>165</v>
      </c>
      <c r="L63" s="72" t="s">
        <v>78</v>
      </c>
      <c r="M63" s="52" t="str">
        <f>G63</f>
        <v>Amparar el canon de arrendamiento al Contrato No. 542 de 2024 - inmueble ubicado en la CALLE 73 No. 14 - 21/27/29 INTERIORES 1 y 2  de la ciudad de Bogotá D.C</v>
      </c>
      <c r="N63" s="31">
        <v>1</v>
      </c>
      <c r="O63" s="31">
        <v>1</v>
      </c>
      <c r="P63" s="73">
        <v>11</v>
      </c>
      <c r="Q63" s="74" t="s">
        <v>79</v>
      </c>
      <c r="R63" s="74" t="s">
        <v>80</v>
      </c>
      <c r="S63" s="52" t="s">
        <v>5</v>
      </c>
      <c r="T63" s="75">
        <f t="shared" si="3"/>
        <v>197358882</v>
      </c>
      <c r="U63" s="76">
        <f t="shared" si="1"/>
        <v>197358882</v>
      </c>
      <c r="V63" s="31" t="s">
        <v>76</v>
      </c>
      <c r="W63" s="31" t="s">
        <v>81</v>
      </c>
      <c r="X63" s="77" t="s">
        <v>82</v>
      </c>
      <c r="Y63" s="32" t="s">
        <v>83</v>
      </c>
      <c r="Z63" s="33" t="s">
        <v>3</v>
      </c>
      <c r="AA63" s="30" t="s">
        <v>84</v>
      </c>
      <c r="AB63" s="78" t="s">
        <v>85</v>
      </c>
      <c r="AC63" s="31" t="s">
        <v>76</v>
      </c>
      <c r="AD63" s="31" t="s">
        <v>86</v>
      </c>
      <c r="AE63" s="79" t="s">
        <v>87</v>
      </c>
      <c r="AF63" s="79" t="s">
        <v>88</v>
      </c>
      <c r="AG63" s="79" t="s">
        <v>89</v>
      </c>
      <c r="AH63" s="79" t="s">
        <v>90</v>
      </c>
      <c r="AI63" s="79" t="s">
        <v>90</v>
      </c>
      <c r="AJ63" s="79" t="s">
        <v>90</v>
      </c>
      <c r="AK63" s="80"/>
      <c r="AL63" s="80"/>
      <c r="AM63" s="80"/>
    </row>
    <row r="64" spans="1:39" s="35" customFormat="1" ht="26.25" customHeight="1" x14ac:dyDescent="0.15">
      <c r="A64" s="53"/>
      <c r="B64" s="28" t="s">
        <v>3</v>
      </c>
      <c r="C64" s="52" t="s">
        <v>163</v>
      </c>
      <c r="D64" s="52" t="s">
        <v>72</v>
      </c>
      <c r="E64" s="52" t="s">
        <v>7</v>
      </c>
      <c r="F64" s="52" t="s">
        <v>8</v>
      </c>
      <c r="G64" s="52" t="s">
        <v>166</v>
      </c>
      <c r="H64" s="47">
        <f>65705648+377258</f>
        <v>66082906</v>
      </c>
      <c r="I64" s="52" t="s">
        <v>76</v>
      </c>
      <c r="J64" s="29" t="s">
        <v>430</v>
      </c>
      <c r="K64" s="71" t="s">
        <v>165</v>
      </c>
      <c r="L64" s="72" t="s">
        <v>78</v>
      </c>
      <c r="M64" s="52" t="s">
        <v>167</v>
      </c>
      <c r="N64" s="31">
        <v>1</v>
      </c>
      <c r="O64" s="31">
        <v>1</v>
      </c>
      <c r="P64" s="73">
        <v>11</v>
      </c>
      <c r="Q64" s="74" t="s">
        <v>79</v>
      </c>
      <c r="R64" s="74" t="s">
        <v>80</v>
      </c>
      <c r="S64" s="52" t="s">
        <v>5</v>
      </c>
      <c r="T64" s="75">
        <f t="shared" si="3"/>
        <v>66082906</v>
      </c>
      <c r="U64" s="76">
        <f t="shared" si="1"/>
        <v>66082906</v>
      </c>
      <c r="V64" s="31" t="s">
        <v>76</v>
      </c>
      <c r="W64" s="31" t="s">
        <v>81</v>
      </c>
      <c r="X64" s="77" t="s">
        <v>82</v>
      </c>
      <c r="Y64" s="32" t="s">
        <v>83</v>
      </c>
      <c r="Z64" s="33" t="s">
        <v>3</v>
      </c>
      <c r="AA64" s="30" t="s">
        <v>84</v>
      </c>
      <c r="AB64" s="78" t="s">
        <v>85</v>
      </c>
      <c r="AC64" s="31" t="s">
        <v>76</v>
      </c>
      <c r="AD64" s="31" t="s">
        <v>86</v>
      </c>
      <c r="AE64" s="79" t="s">
        <v>87</v>
      </c>
      <c r="AF64" s="79" t="s">
        <v>88</v>
      </c>
      <c r="AG64" s="79" t="s">
        <v>89</v>
      </c>
      <c r="AH64" s="79" t="s">
        <v>90</v>
      </c>
      <c r="AI64" s="79" t="s">
        <v>90</v>
      </c>
      <c r="AJ64" s="79" t="s">
        <v>90</v>
      </c>
      <c r="AK64" s="80"/>
      <c r="AL64" s="80"/>
      <c r="AM64" s="80"/>
    </row>
    <row r="65" spans="1:39" s="35" customFormat="1" ht="26.25" customHeight="1" x14ac:dyDescent="0.15">
      <c r="A65" s="53"/>
      <c r="B65" s="28" t="s">
        <v>3</v>
      </c>
      <c r="C65" s="52" t="s">
        <v>163</v>
      </c>
      <c r="D65" s="52" t="s">
        <v>72</v>
      </c>
      <c r="E65" s="52" t="s">
        <v>7</v>
      </c>
      <c r="F65" s="52" t="s">
        <v>8</v>
      </c>
      <c r="G65" s="52" t="s">
        <v>168</v>
      </c>
      <c r="H65" s="47">
        <f>65705648+377258</f>
        <v>66082906</v>
      </c>
      <c r="I65" s="52" t="s">
        <v>76</v>
      </c>
      <c r="J65" s="29" t="s">
        <v>430</v>
      </c>
      <c r="K65" s="71" t="s">
        <v>165</v>
      </c>
      <c r="L65" s="72" t="s">
        <v>78</v>
      </c>
      <c r="M65" s="52" t="str">
        <f>G65</f>
        <v xml:space="preserve">Amparar el canon de arrendamiento del Contrato No. 898 de 2003 - ubicado en la Cra 22#73-31 (Sección Educación Inicial del Instituto Pedagógico Nacional). </v>
      </c>
      <c r="N65" s="31">
        <v>1</v>
      </c>
      <c r="O65" s="31">
        <v>1</v>
      </c>
      <c r="P65" s="73">
        <v>11</v>
      </c>
      <c r="Q65" s="74" t="s">
        <v>79</v>
      </c>
      <c r="R65" s="74" t="s">
        <v>80</v>
      </c>
      <c r="S65" s="52" t="s">
        <v>5</v>
      </c>
      <c r="T65" s="75">
        <f t="shared" si="3"/>
        <v>66082906</v>
      </c>
      <c r="U65" s="76">
        <f t="shared" si="1"/>
        <v>66082906</v>
      </c>
      <c r="V65" s="31" t="s">
        <v>76</v>
      </c>
      <c r="W65" s="31" t="s">
        <v>81</v>
      </c>
      <c r="X65" s="77" t="s">
        <v>82</v>
      </c>
      <c r="Y65" s="32" t="s">
        <v>83</v>
      </c>
      <c r="Z65" s="33" t="s">
        <v>3</v>
      </c>
      <c r="AA65" s="30" t="s">
        <v>84</v>
      </c>
      <c r="AB65" s="78" t="s">
        <v>85</v>
      </c>
      <c r="AC65" s="31" t="s">
        <v>76</v>
      </c>
      <c r="AD65" s="31" t="s">
        <v>86</v>
      </c>
      <c r="AE65" s="79" t="s">
        <v>87</v>
      </c>
      <c r="AF65" s="79" t="s">
        <v>88</v>
      </c>
      <c r="AG65" s="79" t="s">
        <v>89</v>
      </c>
      <c r="AH65" s="79" t="s">
        <v>90</v>
      </c>
      <c r="AI65" s="79" t="s">
        <v>90</v>
      </c>
      <c r="AJ65" s="79" t="s">
        <v>90</v>
      </c>
      <c r="AK65" s="80"/>
      <c r="AL65" s="80"/>
      <c r="AM65" s="80"/>
    </row>
    <row r="66" spans="1:39" s="35" customFormat="1" ht="26.25" customHeight="1" x14ac:dyDescent="0.15">
      <c r="A66" s="53"/>
      <c r="B66" s="28" t="s">
        <v>3</v>
      </c>
      <c r="C66" s="52" t="s">
        <v>163</v>
      </c>
      <c r="D66" s="52" t="s">
        <v>72</v>
      </c>
      <c r="E66" s="52" t="s">
        <v>7</v>
      </c>
      <c r="F66" s="52" t="s">
        <v>8</v>
      </c>
      <c r="G66" s="52" t="s">
        <v>169</v>
      </c>
      <c r="H66" s="47">
        <f>400000000-(1126692+377258+377258+1285200+312359892)</f>
        <v>84473700</v>
      </c>
      <c r="I66" s="52" t="s">
        <v>76</v>
      </c>
      <c r="J66" s="29" t="s">
        <v>76</v>
      </c>
      <c r="K66" s="71" t="s">
        <v>165</v>
      </c>
      <c r="L66" s="72" t="s">
        <v>78</v>
      </c>
      <c r="M66" s="52" t="str">
        <f>+G66</f>
        <v xml:space="preserve">Amparar el canon de arrendamiento de los inmuebles de la UPN  </v>
      </c>
      <c r="N66" s="31">
        <v>1</v>
      </c>
      <c r="O66" s="31">
        <v>1</v>
      </c>
      <c r="P66" s="73">
        <v>11</v>
      </c>
      <c r="Q66" s="74" t="s">
        <v>79</v>
      </c>
      <c r="R66" s="74" t="s">
        <v>80</v>
      </c>
      <c r="S66" s="52" t="s">
        <v>5</v>
      </c>
      <c r="T66" s="75">
        <f t="shared" si="3"/>
        <v>84473700</v>
      </c>
      <c r="U66" s="76">
        <f t="shared" si="1"/>
        <v>84473700</v>
      </c>
      <c r="V66" s="31" t="s">
        <v>76</v>
      </c>
      <c r="W66" s="31" t="s">
        <v>81</v>
      </c>
      <c r="X66" s="77" t="s">
        <v>82</v>
      </c>
      <c r="Y66" s="32" t="s">
        <v>83</v>
      </c>
      <c r="Z66" s="33" t="s">
        <v>3</v>
      </c>
      <c r="AA66" s="30" t="s">
        <v>84</v>
      </c>
      <c r="AB66" s="78" t="s">
        <v>85</v>
      </c>
      <c r="AC66" s="31" t="s">
        <v>76</v>
      </c>
      <c r="AD66" s="31" t="s">
        <v>86</v>
      </c>
      <c r="AE66" s="79" t="s">
        <v>87</v>
      </c>
      <c r="AF66" s="79" t="s">
        <v>88</v>
      </c>
      <c r="AG66" s="79" t="s">
        <v>89</v>
      </c>
      <c r="AH66" s="79" t="s">
        <v>90</v>
      </c>
      <c r="AI66" s="79" t="s">
        <v>90</v>
      </c>
      <c r="AJ66" s="79" t="s">
        <v>90</v>
      </c>
      <c r="AK66" s="80"/>
      <c r="AL66" s="80"/>
      <c r="AM66" s="80"/>
    </row>
    <row r="67" spans="1:39" ht="26.25" customHeight="1" x14ac:dyDescent="0.15">
      <c r="A67" s="3"/>
      <c r="B67" s="28" t="s">
        <v>3</v>
      </c>
      <c r="C67" s="52" t="s">
        <v>163</v>
      </c>
      <c r="D67" s="52" t="s">
        <v>72</v>
      </c>
      <c r="E67" s="52" t="s">
        <v>24</v>
      </c>
      <c r="F67" s="52" t="s">
        <v>164</v>
      </c>
      <c r="G67" s="52" t="s">
        <v>170</v>
      </c>
      <c r="H67" s="47">
        <f>459419699</f>
        <v>459419699</v>
      </c>
      <c r="I67" s="52" t="s">
        <v>76</v>
      </c>
      <c r="J67" s="29" t="s">
        <v>76</v>
      </c>
      <c r="K67" s="71" t="s">
        <v>165</v>
      </c>
      <c r="L67" s="72" t="s">
        <v>78</v>
      </c>
      <c r="M67" s="163" t="str">
        <f>G67</f>
        <v>Amparar el canon de arrendamiento del Contrato Arriendo No. 002 de  AK 15 No. 80- 52- CENTRO DE LENGUAS</v>
      </c>
      <c r="N67" s="31">
        <v>1</v>
      </c>
      <c r="O67" s="31">
        <v>1</v>
      </c>
      <c r="P67" s="73">
        <v>11</v>
      </c>
      <c r="Q67" s="74" t="s">
        <v>79</v>
      </c>
      <c r="R67" s="74" t="s">
        <v>80</v>
      </c>
      <c r="S67" s="52" t="s">
        <v>5</v>
      </c>
      <c r="T67" s="75">
        <f t="shared" si="3"/>
        <v>459419699</v>
      </c>
      <c r="U67" s="76">
        <f t="shared" si="1"/>
        <v>459419699</v>
      </c>
      <c r="V67" s="31" t="s">
        <v>76</v>
      </c>
      <c r="W67" s="31" t="s">
        <v>81</v>
      </c>
      <c r="X67" s="77" t="s">
        <v>82</v>
      </c>
      <c r="Y67" s="32" t="s">
        <v>83</v>
      </c>
      <c r="Z67" s="33" t="s">
        <v>15</v>
      </c>
      <c r="AA67" s="30" t="s">
        <v>84</v>
      </c>
      <c r="AB67" s="78" t="s">
        <v>85</v>
      </c>
      <c r="AC67" s="31" t="s">
        <v>76</v>
      </c>
      <c r="AD67" s="31" t="s">
        <v>86</v>
      </c>
      <c r="AE67" s="79" t="s">
        <v>87</v>
      </c>
      <c r="AF67" s="79" t="s">
        <v>88</v>
      </c>
      <c r="AG67" s="79" t="s">
        <v>89</v>
      </c>
      <c r="AH67" s="79" t="s">
        <v>90</v>
      </c>
      <c r="AI67" s="79" t="s">
        <v>90</v>
      </c>
      <c r="AJ67" s="79" t="s">
        <v>90</v>
      </c>
      <c r="AK67" s="3"/>
      <c r="AL67" s="3"/>
      <c r="AM67" s="3"/>
    </row>
    <row r="68" spans="1:39" ht="26.25" customHeight="1" x14ac:dyDescent="0.15">
      <c r="A68" s="3"/>
      <c r="B68" s="28" t="s">
        <v>3</v>
      </c>
      <c r="C68" s="52" t="s">
        <v>163</v>
      </c>
      <c r="D68" s="52" t="s">
        <v>72</v>
      </c>
      <c r="E68" s="52" t="s">
        <v>24</v>
      </c>
      <c r="F68" s="52" t="s">
        <v>164</v>
      </c>
      <c r="G68" s="52" t="s">
        <v>170</v>
      </c>
      <c r="H68" s="47">
        <v>2637817</v>
      </c>
      <c r="I68" s="52" t="s">
        <v>76</v>
      </c>
      <c r="J68" s="29" t="s">
        <v>76</v>
      </c>
      <c r="K68" s="71" t="s">
        <v>165</v>
      </c>
      <c r="L68" s="72" t="s">
        <v>78</v>
      </c>
      <c r="M68" s="165"/>
      <c r="N68" s="31">
        <v>1</v>
      </c>
      <c r="O68" s="31">
        <v>1</v>
      </c>
      <c r="P68" s="73">
        <v>11</v>
      </c>
      <c r="Q68" s="74" t="s">
        <v>79</v>
      </c>
      <c r="R68" s="74" t="s">
        <v>80</v>
      </c>
      <c r="S68" s="52" t="s">
        <v>1</v>
      </c>
      <c r="T68" s="75">
        <f>H68</f>
        <v>2637817</v>
      </c>
      <c r="U68" s="76">
        <f>T68</f>
        <v>2637817</v>
      </c>
      <c r="V68" s="31" t="s">
        <v>76</v>
      </c>
      <c r="W68" s="31" t="s">
        <v>81</v>
      </c>
      <c r="X68" s="77" t="s">
        <v>82</v>
      </c>
      <c r="Y68" s="32" t="s">
        <v>83</v>
      </c>
      <c r="Z68" s="33" t="s">
        <v>15</v>
      </c>
      <c r="AA68" s="30" t="s">
        <v>84</v>
      </c>
      <c r="AB68" s="78" t="s">
        <v>85</v>
      </c>
      <c r="AC68" s="31" t="s">
        <v>76</v>
      </c>
      <c r="AD68" s="31" t="s">
        <v>86</v>
      </c>
      <c r="AE68" s="79" t="s">
        <v>87</v>
      </c>
      <c r="AF68" s="79" t="s">
        <v>88</v>
      </c>
      <c r="AG68" s="79" t="s">
        <v>89</v>
      </c>
      <c r="AH68" s="79" t="s">
        <v>90</v>
      </c>
      <c r="AI68" s="79" t="s">
        <v>90</v>
      </c>
      <c r="AJ68" s="79" t="s">
        <v>90</v>
      </c>
      <c r="AK68" s="3"/>
      <c r="AL68" s="3"/>
      <c r="AM68" s="3"/>
    </row>
    <row r="69" spans="1:39" s="8" customFormat="1" ht="26.25" customHeight="1" x14ac:dyDescent="0.15">
      <c r="A69" s="53"/>
      <c r="B69" s="28" t="s">
        <v>3</v>
      </c>
      <c r="C69" s="52" t="s">
        <v>163</v>
      </c>
      <c r="D69" s="52" t="s">
        <v>72</v>
      </c>
      <c r="E69" s="52" t="s">
        <v>7</v>
      </c>
      <c r="F69" s="52" t="s">
        <v>164</v>
      </c>
      <c r="G69" s="52" t="s">
        <v>171</v>
      </c>
      <c r="H69" s="47">
        <f>223839000+1285200</f>
        <v>225124200</v>
      </c>
      <c r="I69" s="52" t="s">
        <v>76</v>
      </c>
      <c r="J69" s="29" t="s">
        <v>430</v>
      </c>
      <c r="K69" s="71" t="s">
        <v>165</v>
      </c>
      <c r="L69" s="72" t="s">
        <v>78</v>
      </c>
      <c r="M69" s="52" t="str">
        <f>G69</f>
        <v>Amparar el canon de arrendamiento del Contrato de Arriendo No 536 del 2021, ubicado en la carrera 9 No 70-69 de la ciudad de Bogotá D.C </v>
      </c>
      <c r="N69" s="31">
        <v>1</v>
      </c>
      <c r="O69" s="31">
        <v>1</v>
      </c>
      <c r="P69" s="73">
        <v>11</v>
      </c>
      <c r="Q69" s="74" t="s">
        <v>79</v>
      </c>
      <c r="R69" s="74" t="s">
        <v>80</v>
      </c>
      <c r="S69" s="52" t="s">
        <v>5</v>
      </c>
      <c r="T69" s="75">
        <f t="shared" si="3"/>
        <v>225124200</v>
      </c>
      <c r="U69" s="76">
        <f t="shared" si="1"/>
        <v>225124200</v>
      </c>
      <c r="V69" s="31" t="s">
        <v>76</v>
      </c>
      <c r="W69" s="31" t="s">
        <v>81</v>
      </c>
      <c r="X69" s="77" t="s">
        <v>82</v>
      </c>
      <c r="Y69" s="32" t="s">
        <v>83</v>
      </c>
      <c r="Z69" s="33" t="s">
        <v>3</v>
      </c>
      <c r="AA69" s="30" t="s">
        <v>84</v>
      </c>
      <c r="AB69" s="78" t="s">
        <v>85</v>
      </c>
      <c r="AC69" s="31" t="s">
        <v>76</v>
      </c>
      <c r="AD69" s="31" t="s">
        <v>86</v>
      </c>
      <c r="AE69" s="79" t="s">
        <v>87</v>
      </c>
      <c r="AF69" s="79" t="s">
        <v>88</v>
      </c>
      <c r="AG69" s="79" t="s">
        <v>89</v>
      </c>
      <c r="AH69" s="79" t="s">
        <v>90</v>
      </c>
      <c r="AI69" s="79" t="s">
        <v>90</v>
      </c>
      <c r="AJ69" s="79" t="s">
        <v>90</v>
      </c>
    </row>
    <row r="70" spans="1:39" s="8" customFormat="1" ht="26.25" customHeight="1" x14ac:dyDescent="0.15">
      <c r="A70" s="53"/>
      <c r="B70" s="28" t="s">
        <v>3</v>
      </c>
      <c r="C70" s="52" t="s">
        <v>142</v>
      </c>
      <c r="D70" s="52" t="s">
        <v>72</v>
      </c>
      <c r="E70" s="52" t="s">
        <v>7</v>
      </c>
      <c r="F70" s="52" t="s">
        <v>8</v>
      </c>
      <c r="G70" s="52" t="s">
        <v>172</v>
      </c>
      <c r="H70" s="47">
        <v>18000000</v>
      </c>
      <c r="I70" s="52" t="s">
        <v>76</v>
      </c>
      <c r="J70" s="29" t="s">
        <v>76</v>
      </c>
      <c r="K70" s="71" t="s">
        <v>173</v>
      </c>
      <c r="L70" s="72" t="s">
        <v>78</v>
      </c>
      <c r="M70" s="52" t="str">
        <f>G70</f>
        <v>Amparar el pago de los SOAT "Seguro Obligatorio De Automóviles" de los vehículos de  propiedad de la Universidad Pedagógica Nacional</v>
      </c>
      <c r="N70" s="31">
        <v>1</v>
      </c>
      <c r="O70" s="31">
        <v>1</v>
      </c>
      <c r="P70" s="73">
        <v>11</v>
      </c>
      <c r="Q70" s="74" t="s">
        <v>79</v>
      </c>
      <c r="R70" s="74" t="s">
        <v>80</v>
      </c>
      <c r="S70" s="81" t="s">
        <v>1</v>
      </c>
      <c r="T70" s="75">
        <f t="shared" si="3"/>
        <v>18000000</v>
      </c>
      <c r="U70" s="76">
        <f t="shared" si="1"/>
        <v>18000000</v>
      </c>
      <c r="V70" s="31" t="s">
        <v>76</v>
      </c>
      <c r="W70" s="31" t="s">
        <v>81</v>
      </c>
      <c r="X70" s="77" t="s">
        <v>82</v>
      </c>
      <c r="Y70" s="32" t="s">
        <v>83</v>
      </c>
      <c r="Z70" s="33" t="s">
        <v>3</v>
      </c>
      <c r="AA70" s="30" t="s">
        <v>84</v>
      </c>
      <c r="AB70" s="78" t="s">
        <v>85</v>
      </c>
      <c r="AC70" s="31" t="s">
        <v>76</v>
      </c>
      <c r="AD70" s="31" t="s">
        <v>86</v>
      </c>
      <c r="AE70" s="79" t="s">
        <v>87</v>
      </c>
      <c r="AF70" s="79" t="s">
        <v>88</v>
      </c>
      <c r="AG70" s="79" t="s">
        <v>89</v>
      </c>
      <c r="AH70" s="79" t="s">
        <v>90</v>
      </c>
      <c r="AI70" s="79" t="s">
        <v>90</v>
      </c>
      <c r="AJ70" s="79" t="s">
        <v>90</v>
      </c>
    </row>
    <row r="71" spans="1:39" s="35" customFormat="1" ht="26.25" customHeight="1" x14ac:dyDescent="0.15">
      <c r="A71" s="53"/>
      <c r="B71" s="158" t="s">
        <v>3</v>
      </c>
      <c r="C71" s="52" t="s">
        <v>134</v>
      </c>
      <c r="D71" s="52" t="s">
        <v>135</v>
      </c>
      <c r="E71" s="52" t="s">
        <v>11</v>
      </c>
      <c r="F71" s="52" t="s">
        <v>12</v>
      </c>
      <c r="G71" s="52" t="s">
        <v>174</v>
      </c>
      <c r="H71" s="115">
        <v>66640000</v>
      </c>
      <c r="I71" s="52" t="s">
        <v>76</v>
      </c>
      <c r="J71" s="29" t="s">
        <v>76</v>
      </c>
      <c r="K71" s="71" t="s">
        <v>175</v>
      </c>
      <c r="L71" s="72" t="s">
        <v>78</v>
      </c>
      <c r="M71" s="52" t="str">
        <f>G71</f>
        <v xml:space="preserve">Plan de capacitación para la vigencia </v>
      </c>
      <c r="N71" s="31">
        <v>1</v>
      </c>
      <c r="O71" s="31">
        <v>1</v>
      </c>
      <c r="P71" s="73">
        <v>11</v>
      </c>
      <c r="Q71" s="74" t="s">
        <v>79</v>
      </c>
      <c r="R71" s="74" t="s">
        <v>80</v>
      </c>
      <c r="S71" s="52" t="s">
        <v>1</v>
      </c>
      <c r="T71" s="75">
        <f>H71</f>
        <v>66640000</v>
      </c>
      <c r="U71" s="76">
        <f t="shared" si="1"/>
        <v>66640000</v>
      </c>
      <c r="V71" s="31" t="s">
        <v>76</v>
      </c>
      <c r="W71" s="31" t="s">
        <v>81</v>
      </c>
      <c r="X71" s="77" t="s">
        <v>82</v>
      </c>
      <c r="Y71" s="32" t="s">
        <v>83</v>
      </c>
      <c r="Z71" s="33" t="s">
        <v>3</v>
      </c>
      <c r="AA71" s="30" t="s">
        <v>84</v>
      </c>
      <c r="AB71" s="78" t="s">
        <v>85</v>
      </c>
      <c r="AC71" s="31" t="s">
        <v>76</v>
      </c>
      <c r="AD71" s="31" t="s">
        <v>86</v>
      </c>
      <c r="AE71" s="79" t="s">
        <v>87</v>
      </c>
      <c r="AF71" s="79" t="s">
        <v>88</v>
      </c>
      <c r="AG71" s="79" t="s">
        <v>89</v>
      </c>
      <c r="AH71" s="79" t="s">
        <v>90</v>
      </c>
      <c r="AI71" s="79" t="s">
        <v>90</v>
      </c>
      <c r="AJ71" s="79" t="s">
        <v>90</v>
      </c>
      <c r="AK71" s="80"/>
      <c r="AL71" s="80"/>
      <c r="AM71" s="80"/>
    </row>
    <row r="72" spans="1:39" s="35" customFormat="1" ht="26.25" customHeight="1" x14ac:dyDescent="0.15">
      <c r="A72" s="53"/>
      <c r="B72" s="159"/>
      <c r="C72" s="52" t="s">
        <v>134</v>
      </c>
      <c r="D72" s="52" t="s">
        <v>135</v>
      </c>
      <c r="E72" s="52" t="s">
        <v>11</v>
      </c>
      <c r="F72" s="52" t="s">
        <v>12</v>
      </c>
      <c r="G72" s="52" t="s">
        <v>174</v>
      </c>
      <c r="H72" s="115">
        <v>7000000</v>
      </c>
      <c r="I72" s="52" t="s">
        <v>76</v>
      </c>
      <c r="J72" s="29" t="s">
        <v>76</v>
      </c>
      <c r="K72" s="71" t="s">
        <v>175</v>
      </c>
      <c r="L72" s="72" t="s">
        <v>78</v>
      </c>
      <c r="M72" s="52" t="str">
        <f>M71</f>
        <v xml:space="preserve">Plan de capacitación para la vigencia </v>
      </c>
      <c r="N72" s="31">
        <v>1</v>
      </c>
      <c r="O72" s="31">
        <v>1</v>
      </c>
      <c r="P72" s="73">
        <v>11</v>
      </c>
      <c r="Q72" s="74" t="s">
        <v>79</v>
      </c>
      <c r="R72" s="74" t="s">
        <v>80</v>
      </c>
      <c r="S72" s="52" t="s">
        <v>14</v>
      </c>
      <c r="T72" s="75">
        <v>7000000</v>
      </c>
      <c r="U72" s="76">
        <f>T72</f>
        <v>7000000</v>
      </c>
      <c r="V72" s="31" t="s">
        <v>76</v>
      </c>
      <c r="W72" s="31" t="s">
        <v>81</v>
      </c>
      <c r="X72" s="77" t="s">
        <v>82</v>
      </c>
      <c r="Y72" s="32" t="s">
        <v>83</v>
      </c>
      <c r="Z72" s="33" t="s">
        <v>3</v>
      </c>
      <c r="AA72" s="30" t="s">
        <v>84</v>
      </c>
      <c r="AB72" s="78" t="s">
        <v>85</v>
      </c>
      <c r="AC72" s="31" t="s">
        <v>76</v>
      </c>
      <c r="AD72" s="31" t="s">
        <v>86</v>
      </c>
      <c r="AE72" s="79" t="s">
        <v>87</v>
      </c>
      <c r="AF72" s="79" t="s">
        <v>88</v>
      </c>
      <c r="AG72" s="79" t="s">
        <v>89</v>
      </c>
      <c r="AH72" s="79" t="s">
        <v>90</v>
      </c>
      <c r="AI72" s="79" t="s">
        <v>90</v>
      </c>
      <c r="AJ72" s="79" t="s">
        <v>90</v>
      </c>
      <c r="AK72" s="80"/>
      <c r="AL72" s="80"/>
      <c r="AM72" s="80"/>
    </row>
    <row r="73" spans="1:39" s="35" customFormat="1" ht="26.25" customHeight="1" x14ac:dyDescent="0.15">
      <c r="A73" s="53"/>
      <c r="B73" s="28" t="s">
        <v>3</v>
      </c>
      <c r="C73" s="52" t="s">
        <v>142</v>
      </c>
      <c r="D73" s="52" t="s">
        <v>176</v>
      </c>
      <c r="E73" s="52" t="s">
        <v>177</v>
      </c>
      <c r="F73" s="52" t="s">
        <v>178</v>
      </c>
      <c r="G73" s="52" t="s">
        <v>179</v>
      </c>
      <c r="H73" s="47">
        <v>450000</v>
      </c>
      <c r="I73" s="52" t="s">
        <v>76</v>
      </c>
      <c r="J73" s="29" t="s">
        <v>76</v>
      </c>
      <c r="K73" s="71" t="s">
        <v>180</v>
      </c>
      <c r="L73" s="72" t="s">
        <v>78</v>
      </c>
      <c r="M73" s="52" t="str">
        <f t="shared" ref="M73:M119" si="4">G73</f>
        <v>Amparar el pago de la cuota anual del Consejo de Educación Popular de América Latina y el Caribe - CEAAL</v>
      </c>
      <c r="N73" s="31">
        <v>1</v>
      </c>
      <c r="O73" s="31">
        <v>1</v>
      </c>
      <c r="P73" s="73">
        <v>11</v>
      </c>
      <c r="Q73" s="74" t="s">
        <v>79</v>
      </c>
      <c r="R73" s="74" t="s">
        <v>80</v>
      </c>
      <c r="S73" s="81" t="s">
        <v>14</v>
      </c>
      <c r="T73" s="75">
        <f t="shared" si="3"/>
        <v>450000</v>
      </c>
      <c r="U73" s="76">
        <f t="shared" si="1"/>
        <v>450000</v>
      </c>
      <c r="V73" s="31" t="s">
        <v>76</v>
      </c>
      <c r="W73" s="31" t="s">
        <v>81</v>
      </c>
      <c r="X73" s="77" t="s">
        <v>82</v>
      </c>
      <c r="Y73" s="32" t="s">
        <v>83</v>
      </c>
      <c r="Z73" s="33" t="s">
        <v>181</v>
      </c>
      <c r="AA73" s="30" t="s">
        <v>84</v>
      </c>
      <c r="AB73" s="78" t="s">
        <v>85</v>
      </c>
      <c r="AC73" s="31" t="s">
        <v>76</v>
      </c>
      <c r="AD73" s="31" t="s">
        <v>86</v>
      </c>
      <c r="AE73" s="79" t="s">
        <v>87</v>
      </c>
      <c r="AF73" s="79" t="s">
        <v>88</v>
      </c>
      <c r="AG73" s="79" t="s">
        <v>89</v>
      </c>
      <c r="AH73" s="79" t="s">
        <v>90</v>
      </c>
      <c r="AI73" s="79" t="s">
        <v>90</v>
      </c>
      <c r="AJ73" s="79" t="s">
        <v>90</v>
      </c>
      <c r="AK73" s="80"/>
      <c r="AL73" s="80"/>
      <c r="AM73" s="80"/>
    </row>
    <row r="74" spans="1:39" s="35" customFormat="1" ht="26.25" customHeight="1" x14ac:dyDescent="0.15">
      <c r="A74" s="53"/>
      <c r="B74" s="28" t="s">
        <v>3</v>
      </c>
      <c r="C74" s="52" t="s">
        <v>142</v>
      </c>
      <c r="D74" s="52" t="s">
        <v>176</v>
      </c>
      <c r="E74" s="52" t="s">
        <v>177</v>
      </c>
      <c r="F74" s="52" t="s">
        <v>178</v>
      </c>
      <c r="G74" s="52" t="s">
        <v>182</v>
      </c>
      <c r="H74" s="47">
        <v>7500000</v>
      </c>
      <c r="I74" s="52" t="s">
        <v>76</v>
      </c>
      <c r="J74" s="29" t="s">
        <v>76</v>
      </c>
      <c r="K74" s="71" t="s">
        <v>180</v>
      </c>
      <c r="L74" s="72" t="s">
        <v>78</v>
      </c>
      <c r="M74" s="52" t="str">
        <f t="shared" si="4"/>
        <v>Amparar el pago de la cuota anual de la Asociación Universitaria Iberoamericana de Postgrados - AUIP</v>
      </c>
      <c r="N74" s="31">
        <v>1</v>
      </c>
      <c r="O74" s="31">
        <v>1</v>
      </c>
      <c r="P74" s="73">
        <v>11</v>
      </c>
      <c r="Q74" s="74" t="s">
        <v>79</v>
      </c>
      <c r="R74" s="74" t="s">
        <v>80</v>
      </c>
      <c r="S74" s="81" t="s">
        <v>14</v>
      </c>
      <c r="T74" s="75">
        <f t="shared" si="3"/>
        <v>7500000</v>
      </c>
      <c r="U74" s="76">
        <f t="shared" si="1"/>
        <v>7500000</v>
      </c>
      <c r="V74" s="31" t="s">
        <v>76</v>
      </c>
      <c r="W74" s="31" t="s">
        <v>81</v>
      </c>
      <c r="X74" s="77" t="s">
        <v>82</v>
      </c>
      <c r="Y74" s="32" t="s">
        <v>83</v>
      </c>
      <c r="Z74" s="33" t="s">
        <v>181</v>
      </c>
      <c r="AA74" s="30" t="s">
        <v>84</v>
      </c>
      <c r="AB74" s="78" t="s">
        <v>85</v>
      </c>
      <c r="AC74" s="31" t="s">
        <v>76</v>
      </c>
      <c r="AD74" s="31" t="s">
        <v>86</v>
      </c>
      <c r="AE74" s="79" t="s">
        <v>87</v>
      </c>
      <c r="AF74" s="79" t="s">
        <v>88</v>
      </c>
      <c r="AG74" s="79" t="s">
        <v>89</v>
      </c>
      <c r="AH74" s="79" t="s">
        <v>90</v>
      </c>
      <c r="AI74" s="79" t="s">
        <v>90</v>
      </c>
      <c r="AJ74" s="79" t="s">
        <v>90</v>
      </c>
      <c r="AK74" s="80"/>
      <c r="AL74" s="80"/>
      <c r="AM74" s="80"/>
    </row>
    <row r="75" spans="1:39" s="35" customFormat="1" ht="26.25" customHeight="1" x14ac:dyDescent="0.15">
      <c r="A75" s="53"/>
      <c r="B75" s="28" t="s">
        <v>3</v>
      </c>
      <c r="C75" s="52" t="s">
        <v>142</v>
      </c>
      <c r="D75" s="52" t="s">
        <v>176</v>
      </c>
      <c r="E75" s="52" t="s">
        <v>177</v>
      </c>
      <c r="F75" s="52" t="s">
        <v>178</v>
      </c>
      <c r="G75" s="52" t="s">
        <v>183</v>
      </c>
      <c r="H75" s="47">
        <v>5445000</v>
      </c>
      <c r="I75" s="52" t="s">
        <v>76</v>
      </c>
      <c r="J75" s="29" t="s">
        <v>76</v>
      </c>
      <c r="K75" s="71" t="s">
        <v>180</v>
      </c>
      <c r="L75" s="72" t="s">
        <v>78</v>
      </c>
      <c r="M75" s="52" t="str">
        <f t="shared" si="4"/>
        <v>Amparar el pago de la cuota anual de la Unión de Universidades de América Latina y el Caribe - UDUAL</v>
      </c>
      <c r="N75" s="31">
        <v>1</v>
      </c>
      <c r="O75" s="31">
        <v>1</v>
      </c>
      <c r="P75" s="73">
        <v>11</v>
      </c>
      <c r="Q75" s="74" t="s">
        <v>79</v>
      </c>
      <c r="R75" s="74" t="s">
        <v>80</v>
      </c>
      <c r="S75" s="81" t="s">
        <v>14</v>
      </c>
      <c r="T75" s="75">
        <f t="shared" si="3"/>
        <v>5445000</v>
      </c>
      <c r="U75" s="76">
        <f t="shared" si="1"/>
        <v>5445000</v>
      </c>
      <c r="V75" s="31" t="s">
        <v>76</v>
      </c>
      <c r="W75" s="31" t="s">
        <v>81</v>
      </c>
      <c r="X75" s="77" t="s">
        <v>82</v>
      </c>
      <c r="Y75" s="32" t="s">
        <v>83</v>
      </c>
      <c r="Z75" s="33" t="s">
        <v>181</v>
      </c>
      <c r="AA75" s="30" t="s">
        <v>84</v>
      </c>
      <c r="AB75" s="78" t="s">
        <v>85</v>
      </c>
      <c r="AC75" s="31" t="s">
        <v>76</v>
      </c>
      <c r="AD75" s="31" t="s">
        <v>86</v>
      </c>
      <c r="AE75" s="79" t="s">
        <v>87</v>
      </c>
      <c r="AF75" s="79" t="s">
        <v>88</v>
      </c>
      <c r="AG75" s="79" t="s">
        <v>89</v>
      </c>
      <c r="AH75" s="79" t="s">
        <v>90</v>
      </c>
      <c r="AI75" s="79" t="s">
        <v>90</v>
      </c>
      <c r="AJ75" s="79" t="s">
        <v>90</v>
      </c>
      <c r="AK75" s="80"/>
      <c r="AL75" s="80"/>
      <c r="AM75" s="80"/>
    </row>
    <row r="76" spans="1:39" s="35" customFormat="1" ht="26.25" customHeight="1" x14ac:dyDescent="0.15">
      <c r="A76" s="53"/>
      <c r="B76" s="28" t="s">
        <v>3</v>
      </c>
      <c r="C76" s="52" t="s">
        <v>142</v>
      </c>
      <c r="D76" s="52" t="s">
        <v>176</v>
      </c>
      <c r="E76" s="52" t="s">
        <v>177</v>
      </c>
      <c r="F76" s="52" t="s">
        <v>178</v>
      </c>
      <c r="G76" s="52" t="s">
        <v>184</v>
      </c>
      <c r="H76" s="47">
        <v>4500000</v>
      </c>
      <c r="I76" s="52" t="s">
        <v>76</v>
      </c>
      <c r="J76" s="29" t="s">
        <v>76</v>
      </c>
      <c r="K76" s="71" t="s">
        <v>180</v>
      </c>
      <c r="L76" s="72" t="s">
        <v>78</v>
      </c>
      <c r="M76" s="52" t="str">
        <f t="shared" si="4"/>
        <v>Amparar el pago de la membresía del Consejo Latinoamericano de Ciencias Sociales - CLACSO</v>
      </c>
      <c r="N76" s="31">
        <v>1</v>
      </c>
      <c r="O76" s="31">
        <v>1</v>
      </c>
      <c r="P76" s="73">
        <v>11</v>
      </c>
      <c r="Q76" s="74" t="s">
        <v>79</v>
      </c>
      <c r="R76" s="74" t="s">
        <v>80</v>
      </c>
      <c r="S76" s="81" t="s">
        <v>14</v>
      </c>
      <c r="T76" s="75">
        <f t="shared" si="3"/>
        <v>4500000</v>
      </c>
      <c r="U76" s="76">
        <f t="shared" si="1"/>
        <v>4500000</v>
      </c>
      <c r="V76" s="31" t="s">
        <v>76</v>
      </c>
      <c r="W76" s="31" t="s">
        <v>81</v>
      </c>
      <c r="X76" s="77" t="s">
        <v>82</v>
      </c>
      <c r="Y76" s="32" t="s">
        <v>83</v>
      </c>
      <c r="Z76" s="33" t="s">
        <v>181</v>
      </c>
      <c r="AA76" s="30" t="s">
        <v>84</v>
      </c>
      <c r="AB76" s="78" t="s">
        <v>85</v>
      </c>
      <c r="AC76" s="31" t="s">
        <v>76</v>
      </c>
      <c r="AD76" s="31" t="s">
        <v>86</v>
      </c>
      <c r="AE76" s="79" t="s">
        <v>87</v>
      </c>
      <c r="AF76" s="79" t="s">
        <v>88</v>
      </c>
      <c r="AG76" s="79" t="s">
        <v>89</v>
      </c>
      <c r="AH76" s="79" t="s">
        <v>90</v>
      </c>
      <c r="AI76" s="79" t="s">
        <v>90</v>
      </c>
      <c r="AJ76" s="79" t="s">
        <v>90</v>
      </c>
      <c r="AK76" s="80"/>
      <c r="AL76" s="80"/>
      <c r="AM76" s="80"/>
    </row>
    <row r="77" spans="1:39" s="35" customFormat="1" ht="26.25" customHeight="1" x14ac:dyDescent="0.15">
      <c r="A77" s="53"/>
      <c r="B77" s="28" t="s">
        <v>3</v>
      </c>
      <c r="C77" s="52" t="s">
        <v>142</v>
      </c>
      <c r="D77" s="52" t="s">
        <v>176</v>
      </c>
      <c r="E77" s="52" t="s">
        <v>185</v>
      </c>
      <c r="F77" s="52" t="s">
        <v>178</v>
      </c>
      <c r="G77" s="52" t="s">
        <v>186</v>
      </c>
      <c r="H77" s="47">
        <v>3131700</v>
      </c>
      <c r="I77" s="52" t="s">
        <v>76</v>
      </c>
      <c r="J77" s="29" t="s">
        <v>76</v>
      </c>
      <c r="K77" s="71" t="s">
        <v>180</v>
      </c>
      <c r="L77" s="72" t="s">
        <v>78</v>
      </c>
      <c r="M77" s="52" t="str">
        <f t="shared" si="4"/>
        <v>Amparar el pago de la cuota de sostenimiento anual de la Asociación Colombiana de Facultades de Humanidades y de Ciencias Sociales</v>
      </c>
      <c r="N77" s="31">
        <v>1</v>
      </c>
      <c r="O77" s="31">
        <v>1</v>
      </c>
      <c r="P77" s="73">
        <v>11</v>
      </c>
      <c r="Q77" s="74" t="s">
        <v>79</v>
      </c>
      <c r="R77" s="74" t="s">
        <v>80</v>
      </c>
      <c r="S77" s="81" t="s">
        <v>14</v>
      </c>
      <c r="T77" s="75">
        <f t="shared" si="3"/>
        <v>3131700</v>
      </c>
      <c r="U77" s="76">
        <f t="shared" si="1"/>
        <v>3131700</v>
      </c>
      <c r="V77" s="31" t="s">
        <v>76</v>
      </c>
      <c r="W77" s="31" t="s">
        <v>81</v>
      </c>
      <c r="X77" s="77" t="s">
        <v>82</v>
      </c>
      <c r="Y77" s="32" t="s">
        <v>83</v>
      </c>
      <c r="Z77" s="33" t="s">
        <v>181</v>
      </c>
      <c r="AA77" s="30" t="s">
        <v>84</v>
      </c>
      <c r="AB77" s="78" t="s">
        <v>85</v>
      </c>
      <c r="AC77" s="31" t="s">
        <v>76</v>
      </c>
      <c r="AD77" s="31" t="s">
        <v>86</v>
      </c>
      <c r="AE77" s="79" t="s">
        <v>87</v>
      </c>
      <c r="AF77" s="79" t="s">
        <v>88</v>
      </c>
      <c r="AG77" s="79" t="s">
        <v>89</v>
      </c>
      <c r="AH77" s="79" t="s">
        <v>90</v>
      </c>
      <c r="AI77" s="79" t="s">
        <v>90</v>
      </c>
      <c r="AJ77" s="79" t="s">
        <v>90</v>
      </c>
      <c r="AK77" s="80"/>
      <c r="AL77" s="80"/>
      <c r="AM77" s="80"/>
    </row>
    <row r="78" spans="1:39" s="35" customFormat="1" ht="26.25" customHeight="1" x14ac:dyDescent="0.15">
      <c r="A78" s="53"/>
      <c r="B78" s="28" t="s">
        <v>3</v>
      </c>
      <c r="C78" s="52" t="s">
        <v>142</v>
      </c>
      <c r="D78" s="52" t="s">
        <v>176</v>
      </c>
      <c r="E78" s="52" t="s">
        <v>185</v>
      </c>
      <c r="F78" s="52" t="s">
        <v>178</v>
      </c>
      <c r="G78" s="52" t="s">
        <v>187</v>
      </c>
      <c r="H78" s="47">
        <v>3289000</v>
      </c>
      <c r="I78" s="52" t="s">
        <v>76</v>
      </c>
      <c r="J78" s="29" t="s">
        <v>76</v>
      </c>
      <c r="K78" s="71" t="s">
        <v>180</v>
      </c>
      <c r="L78" s="72" t="s">
        <v>78</v>
      </c>
      <c r="M78" s="52" t="str">
        <f t="shared" si="4"/>
        <v xml:space="preserve">Amparar el pago de la cuota de ACAC </v>
      </c>
      <c r="N78" s="31">
        <v>1</v>
      </c>
      <c r="O78" s="31">
        <v>1</v>
      </c>
      <c r="P78" s="73">
        <v>11</v>
      </c>
      <c r="Q78" s="74" t="s">
        <v>79</v>
      </c>
      <c r="R78" s="74" t="s">
        <v>80</v>
      </c>
      <c r="S78" s="81" t="s">
        <v>14</v>
      </c>
      <c r="T78" s="75">
        <f t="shared" si="3"/>
        <v>3289000</v>
      </c>
      <c r="U78" s="76">
        <f t="shared" si="1"/>
        <v>3289000</v>
      </c>
      <c r="V78" s="31" t="s">
        <v>76</v>
      </c>
      <c r="W78" s="31" t="s">
        <v>81</v>
      </c>
      <c r="X78" s="77" t="s">
        <v>82</v>
      </c>
      <c r="Y78" s="32" t="s">
        <v>83</v>
      </c>
      <c r="Z78" s="33" t="s">
        <v>181</v>
      </c>
      <c r="AA78" s="30" t="s">
        <v>84</v>
      </c>
      <c r="AB78" s="78" t="s">
        <v>85</v>
      </c>
      <c r="AC78" s="31" t="s">
        <v>76</v>
      </c>
      <c r="AD78" s="31" t="s">
        <v>86</v>
      </c>
      <c r="AE78" s="79" t="s">
        <v>87</v>
      </c>
      <c r="AF78" s="79" t="s">
        <v>88</v>
      </c>
      <c r="AG78" s="79" t="s">
        <v>89</v>
      </c>
      <c r="AH78" s="79" t="s">
        <v>90</v>
      </c>
      <c r="AI78" s="79" t="s">
        <v>90</v>
      </c>
      <c r="AJ78" s="79" t="s">
        <v>90</v>
      </c>
      <c r="AK78" s="80"/>
      <c r="AL78" s="80"/>
      <c r="AM78" s="80"/>
    </row>
    <row r="79" spans="1:39" s="35" customFormat="1" ht="26.25" customHeight="1" x14ac:dyDescent="0.15">
      <c r="A79" s="53"/>
      <c r="B79" s="28" t="s">
        <v>3</v>
      </c>
      <c r="C79" s="52" t="s">
        <v>142</v>
      </c>
      <c r="D79" s="52" t="s">
        <v>176</v>
      </c>
      <c r="E79" s="52" t="s">
        <v>185</v>
      </c>
      <c r="F79" s="52" t="s">
        <v>178</v>
      </c>
      <c r="G79" s="52" t="s">
        <v>188</v>
      </c>
      <c r="H79" s="47">
        <v>6263400</v>
      </c>
      <c r="I79" s="52" t="s">
        <v>76</v>
      </c>
      <c r="J79" s="29" t="s">
        <v>76</v>
      </c>
      <c r="K79" s="71" t="s">
        <v>180</v>
      </c>
      <c r="L79" s="72" t="s">
        <v>78</v>
      </c>
      <c r="M79" s="52" t="str">
        <f t="shared" si="4"/>
        <v>Amparar el pago de la membresía del año  de la Facultad de Bellas Artes en la Asociación Colombiana de Programas y Facultades de Artes ACOFARTES.</v>
      </c>
      <c r="N79" s="31">
        <v>1</v>
      </c>
      <c r="O79" s="31">
        <v>1</v>
      </c>
      <c r="P79" s="73">
        <v>11</v>
      </c>
      <c r="Q79" s="74" t="s">
        <v>79</v>
      </c>
      <c r="R79" s="74" t="s">
        <v>80</v>
      </c>
      <c r="S79" s="81" t="s">
        <v>14</v>
      </c>
      <c r="T79" s="75">
        <f t="shared" si="3"/>
        <v>6263400</v>
      </c>
      <c r="U79" s="76">
        <f t="shared" si="1"/>
        <v>6263400</v>
      </c>
      <c r="V79" s="31" t="s">
        <v>76</v>
      </c>
      <c r="W79" s="31" t="s">
        <v>81</v>
      </c>
      <c r="X79" s="77" t="s">
        <v>82</v>
      </c>
      <c r="Y79" s="32" t="s">
        <v>83</v>
      </c>
      <c r="Z79" s="33" t="s">
        <v>181</v>
      </c>
      <c r="AA79" s="30" t="s">
        <v>84</v>
      </c>
      <c r="AB79" s="78" t="s">
        <v>85</v>
      </c>
      <c r="AC79" s="31" t="s">
        <v>76</v>
      </c>
      <c r="AD79" s="31" t="s">
        <v>86</v>
      </c>
      <c r="AE79" s="79" t="s">
        <v>87</v>
      </c>
      <c r="AF79" s="79" t="s">
        <v>88</v>
      </c>
      <c r="AG79" s="79" t="s">
        <v>89</v>
      </c>
      <c r="AH79" s="79" t="s">
        <v>90</v>
      </c>
      <c r="AI79" s="79" t="s">
        <v>90</v>
      </c>
      <c r="AJ79" s="79" t="s">
        <v>90</v>
      </c>
      <c r="AK79" s="80"/>
      <c r="AL79" s="80"/>
      <c r="AM79" s="80"/>
    </row>
    <row r="80" spans="1:39" s="35" customFormat="1" ht="26.25" customHeight="1" x14ac:dyDescent="0.15">
      <c r="A80" s="53"/>
      <c r="B80" s="28" t="s">
        <v>3</v>
      </c>
      <c r="C80" s="52" t="s">
        <v>142</v>
      </c>
      <c r="D80" s="52" t="s">
        <v>176</v>
      </c>
      <c r="E80" s="52" t="s">
        <v>185</v>
      </c>
      <c r="F80" s="52" t="s">
        <v>178</v>
      </c>
      <c r="G80" s="52" t="s">
        <v>189</v>
      </c>
      <c r="H80" s="47">
        <v>2083318</v>
      </c>
      <c r="I80" s="52" t="s">
        <v>76</v>
      </c>
      <c r="J80" s="29" t="s">
        <v>76</v>
      </c>
      <c r="K80" s="71" t="s">
        <v>180</v>
      </c>
      <c r="L80" s="72" t="s">
        <v>78</v>
      </c>
      <c r="M80" s="52" t="str">
        <f t="shared" si="4"/>
        <v>Amparar el pago de la cuota de afiliación con el Instituto Colombiano de Normas Técnicas y Certificación ICONTEC</v>
      </c>
      <c r="N80" s="31">
        <v>1</v>
      </c>
      <c r="O80" s="31">
        <v>1</v>
      </c>
      <c r="P80" s="73">
        <v>11</v>
      </c>
      <c r="Q80" s="74" t="s">
        <v>79</v>
      </c>
      <c r="R80" s="74" t="s">
        <v>80</v>
      </c>
      <c r="S80" s="81" t="s">
        <v>14</v>
      </c>
      <c r="T80" s="75">
        <f t="shared" si="3"/>
        <v>2083318</v>
      </c>
      <c r="U80" s="76">
        <f t="shared" si="1"/>
        <v>2083318</v>
      </c>
      <c r="V80" s="31" t="s">
        <v>76</v>
      </c>
      <c r="W80" s="31" t="s">
        <v>81</v>
      </c>
      <c r="X80" s="77" t="s">
        <v>82</v>
      </c>
      <c r="Y80" s="32" t="s">
        <v>83</v>
      </c>
      <c r="Z80" s="33" t="s">
        <v>181</v>
      </c>
      <c r="AA80" s="30" t="s">
        <v>84</v>
      </c>
      <c r="AB80" s="78" t="s">
        <v>85</v>
      </c>
      <c r="AC80" s="31" t="s">
        <v>76</v>
      </c>
      <c r="AD80" s="31" t="s">
        <v>86</v>
      </c>
      <c r="AE80" s="79" t="s">
        <v>87</v>
      </c>
      <c r="AF80" s="79" t="s">
        <v>88</v>
      </c>
      <c r="AG80" s="79" t="s">
        <v>89</v>
      </c>
      <c r="AH80" s="79" t="s">
        <v>90</v>
      </c>
      <c r="AI80" s="79" t="s">
        <v>90</v>
      </c>
      <c r="AJ80" s="79" t="s">
        <v>90</v>
      </c>
      <c r="AK80" s="80"/>
      <c r="AL80" s="80"/>
      <c r="AM80" s="80"/>
    </row>
    <row r="81" spans="1:39" s="35" customFormat="1" ht="26.25" customHeight="1" x14ac:dyDescent="0.15">
      <c r="A81" s="53"/>
      <c r="B81" s="28" t="s">
        <v>3</v>
      </c>
      <c r="C81" s="52" t="s">
        <v>142</v>
      </c>
      <c r="D81" s="52" t="s">
        <v>176</v>
      </c>
      <c r="E81" s="52" t="s">
        <v>185</v>
      </c>
      <c r="F81" s="52" t="s">
        <v>178</v>
      </c>
      <c r="G81" s="52" t="s">
        <v>190</v>
      </c>
      <c r="H81" s="47">
        <f>6263400+740220</f>
        <v>7003620</v>
      </c>
      <c r="I81" s="52" t="s">
        <v>76</v>
      </c>
      <c r="J81" s="29" t="s">
        <v>430</v>
      </c>
      <c r="K81" s="71" t="s">
        <v>180</v>
      </c>
      <c r="L81" s="72" t="s">
        <v>78</v>
      </c>
      <c r="M81" s="52" t="str">
        <f t="shared" si="4"/>
        <v>Amparar el pago de la membresía de la Asociación Colombiana de Facultades de Educación- ASCOFADE, correspondiente a la cuota de sostenimiento anual.</v>
      </c>
      <c r="N81" s="31">
        <v>1</v>
      </c>
      <c r="O81" s="31">
        <v>1</v>
      </c>
      <c r="P81" s="73">
        <v>11</v>
      </c>
      <c r="Q81" s="74" t="s">
        <v>79</v>
      </c>
      <c r="R81" s="74" t="s">
        <v>80</v>
      </c>
      <c r="S81" s="81" t="s">
        <v>14</v>
      </c>
      <c r="T81" s="75">
        <f t="shared" si="3"/>
        <v>7003620</v>
      </c>
      <c r="U81" s="76">
        <f t="shared" si="1"/>
        <v>7003620</v>
      </c>
      <c r="V81" s="31" t="s">
        <v>76</v>
      </c>
      <c r="W81" s="31" t="s">
        <v>81</v>
      </c>
      <c r="X81" s="77" t="s">
        <v>82</v>
      </c>
      <c r="Y81" s="32" t="s">
        <v>83</v>
      </c>
      <c r="Z81" s="33" t="s">
        <v>181</v>
      </c>
      <c r="AA81" s="30" t="s">
        <v>84</v>
      </c>
      <c r="AB81" s="78" t="s">
        <v>85</v>
      </c>
      <c r="AC81" s="31" t="s">
        <v>76</v>
      </c>
      <c r="AD81" s="31" t="s">
        <v>86</v>
      </c>
      <c r="AE81" s="79" t="s">
        <v>87</v>
      </c>
      <c r="AF81" s="79" t="s">
        <v>88</v>
      </c>
      <c r="AG81" s="79" t="s">
        <v>89</v>
      </c>
      <c r="AH81" s="79" t="s">
        <v>90</v>
      </c>
      <c r="AI81" s="79" t="s">
        <v>90</v>
      </c>
      <c r="AJ81" s="79" t="s">
        <v>90</v>
      </c>
      <c r="AK81" s="80"/>
      <c r="AL81" s="80"/>
      <c r="AM81" s="80"/>
    </row>
    <row r="82" spans="1:39" s="35" customFormat="1" ht="26.25" customHeight="1" x14ac:dyDescent="0.15">
      <c r="A82" s="53"/>
      <c r="B82" s="28" t="s">
        <v>3</v>
      </c>
      <c r="C82" s="52" t="s">
        <v>142</v>
      </c>
      <c r="D82" s="52" t="s">
        <v>176</v>
      </c>
      <c r="E82" s="52" t="s">
        <v>185</v>
      </c>
      <c r="F82" s="52" t="s">
        <v>178</v>
      </c>
      <c r="G82" s="52" t="s">
        <v>191</v>
      </c>
      <c r="H82" s="47">
        <v>3131700</v>
      </c>
      <c r="I82" s="52" t="s">
        <v>76</v>
      </c>
      <c r="J82" s="29" t="s">
        <v>76</v>
      </c>
      <c r="K82" s="71" t="s">
        <v>180</v>
      </c>
      <c r="L82" s="72" t="s">
        <v>78</v>
      </c>
      <c r="M82" s="52" t="str">
        <f t="shared" si="4"/>
        <v>Amparar el pago de la cuota de membresía de la Asociación Red Colombiana de Facultades de Deporte, Educación Física y Recreación - ARCOFADER</v>
      </c>
      <c r="N82" s="31">
        <v>1</v>
      </c>
      <c r="O82" s="31">
        <v>1</v>
      </c>
      <c r="P82" s="73">
        <v>11</v>
      </c>
      <c r="Q82" s="74" t="s">
        <v>79</v>
      </c>
      <c r="R82" s="74" t="s">
        <v>80</v>
      </c>
      <c r="S82" s="81" t="s">
        <v>14</v>
      </c>
      <c r="T82" s="75">
        <f t="shared" si="3"/>
        <v>3131700</v>
      </c>
      <c r="U82" s="76">
        <f t="shared" si="1"/>
        <v>3131700</v>
      </c>
      <c r="V82" s="31" t="s">
        <v>76</v>
      </c>
      <c r="W82" s="31" t="s">
        <v>81</v>
      </c>
      <c r="X82" s="77" t="s">
        <v>82</v>
      </c>
      <c r="Y82" s="32" t="s">
        <v>83</v>
      </c>
      <c r="Z82" s="33" t="s">
        <v>181</v>
      </c>
      <c r="AA82" s="30" t="s">
        <v>84</v>
      </c>
      <c r="AB82" s="78" t="s">
        <v>85</v>
      </c>
      <c r="AC82" s="31" t="s">
        <v>76</v>
      </c>
      <c r="AD82" s="31" t="s">
        <v>86</v>
      </c>
      <c r="AE82" s="79" t="s">
        <v>87</v>
      </c>
      <c r="AF82" s="79" t="s">
        <v>88</v>
      </c>
      <c r="AG82" s="79" t="s">
        <v>89</v>
      </c>
      <c r="AH82" s="79" t="s">
        <v>90</v>
      </c>
      <c r="AI82" s="79" t="s">
        <v>90</v>
      </c>
      <c r="AJ82" s="79" t="s">
        <v>90</v>
      </c>
      <c r="AK82" s="80"/>
      <c r="AL82" s="80"/>
      <c r="AM82" s="80"/>
    </row>
    <row r="83" spans="1:39" s="35" customFormat="1" ht="26.25" customHeight="1" x14ac:dyDescent="0.15">
      <c r="A83" s="53"/>
      <c r="B83" s="28" t="s">
        <v>3</v>
      </c>
      <c r="C83" s="52" t="s">
        <v>142</v>
      </c>
      <c r="D83" s="52" t="s">
        <v>176</v>
      </c>
      <c r="E83" s="52" t="s">
        <v>185</v>
      </c>
      <c r="F83" s="52" t="s">
        <v>178</v>
      </c>
      <c r="G83" s="52" t="s">
        <v>192</v>
      </c>
      <c r="H83" s="47">
        <f>29876000-2400000</f>
        <v>27476000</v>
      </c>
      <c r="I83" s="52" t="s">
        <v>76</v>
      </c>
      <c r="J83" s="29" t="s">
        <v>76</v>
      </c>
      <c r="K83" s="71" t="s">
        <v>180</v>
      </c>
      <c r="L83" s="72" t="s">
        <v>78</v>
      </c>
      <c r="M83" s="52" t="str">
        <f t="shared" si="4"/>
        <v xml:space="preserve">Amparar el pago de la cuota de sostenimiento de la Asociación Colombiana de Universidades  - ASCUN
</v>
      </c>
      <c r="N83" s="31">
        <v>1</v>
      </c>
      <c r="O83" s="31">
        <v>1</v>
      </c>
      <c r="P83" s="73">
        <v>11</v>
      </c>
      <c r="Q83" s="74" t="s">
        <v>79</v>
      </c>
      <c r="R83" s="74" t="s">
        <v>80</v>
      </c>
      <c r="S83" s="81" t="s">
        <v>14</v>
      </c>
      <c r="T83" s="75">
        <f t="shared" si="3"/>
        <v>27476000</v>
      </c>
      <c r="U83" s="76">
        <f t="shared" si="1"/>
        <v>27476000</v>
      </c>
      <c r="V83" s="31" t="s">
        <v>76</v>
      </c>
      <c r="W83" s="31" t="s">
        <v>81</v>
      </c>
      <c r="X83" s="77" t="s">
        <v>82</v>
      </c>
      <c r="Y83" s="32" t="s">
        <v>83</v>
      </c>
      <c r="Z83" s="33" t="s">
        <v>181</v>
      </c>
      <c r="AA83" s="30" t="s">
        <v>84</v>
      </c>
      <c r="AB83" s="78" t="s">
        <v>85</v>
      </c>
      <c r="AC83" s="31" t="s">
        <v>76</v>
      </c>
      <c r="AD83" s="31" t="s">
        <v>86</v>
      </c>
      <c r="AE83" s="79" t="s">
        <v>87</v>
      </c>
      <c r="AF83" s="79" t="s">
        <v>88</v>
      </c>
      <c r="AG83" s="79" t="s">
        <v>89</v>
      </c>
      <c r="AH83" s="79" t="s">
        <v>90</v>
      </c>
      <c r="AI83" s="79" t="s">
        <v>90</v>
      </c>
      <c r="AJ83" s="79" t="s">
        <v>90</v>
      </c>
      <c r="AK83" s="80"/>
      <c r="AL83" s="80"/>
      <c r="AM83" s="80"/>
    </row>
    <row r="84" spans="1:39" s="35" customFormat="1" ht="26.25" customHeight="1" x14ac:dyDescent="0.15">
      <c r="A84" s="53"/>
      <c r="B84" s="28" t="s">
        <v>3</v>
      </c>
      <c r="C84" s="52" t="s">
        <v>142</v>
      </c>
      <c r="D84" s="52" t="s">
        <v>176</v>
      </c>
      <c r="E84" s="52" t="s">
        <v>185</v>
      </c>
      <c r="F84" s="52" t="s">
        <v>178</v>
      </c>
      <c r="G84" s="52" t="s">
        <v>193</v>
      </c>
      <c r="H84" s="47">
        <v>4400963</v>
      </c>
      <c r="I84" s="52" t="s">
        <v>76</v>
      </c>
      <c r="J84" s="29" t="s">
        <v>76</v>
      </c>
      <c r="K84" s="71" t="s">
        <v>180</v>
      </c>
      <c r="L84" s="72" t="s">
        <v>78</v>
      </c>
      <c r="M84" s="52" t="str">
        <f t="shared" si="4"/>
        <v xml:space="preserve">Amparar el pago cuota anual de las actividades de Bienestar Universitario de la Universidad Pedagógica Nacional a la Asociación Colombiana de Universidades “ASCUN” 
</v>
      </c>
      <c r="N84" s="31">
        <v>1</v>
      </c>
      <c r="O84" s="31">
        <v>1</v>
      </c>
      <c r="P84" s="73">
        <v>11</v>
      </c>
      <c r="Q84" s="74" t="s">
        <v>79</v>
      </c>
      <c r="R84" s="74" t="s">
        <v>80</v>
      </c>
      <c r="S84" s="81" t="s">
        <v>14</v>
      </c>
      <c r="T84" s="75">
        <f t="shared" si="3"/>
        <v>4400963</v>
      </c>
      <c r="U84" s="76">
        <f t="shared" si="1"/>
        <v>4400963</v>
      </c>
      <c r="V84" s="31" t="s">
        <v>76</v>
      </c>
      <c r="W84" s="31" t="s">
        <v>81</v>
      </c>
      <c r="X84" s="77" t="s">
        <v>82</v>
      </c>
      <c r="Y84" s="32" t="s">
        <v>83</v>
      </c>
      <c r="Z84" s="33" t="s">
        <v>181</v>
      </c>
      <c r="AA84" s="30" t="s">
        <v>84</v>
      </c>
      <c r="AB84" s="78" t="s">
        <v>85</v>
      </c>
      <c r="AC84" s="31" t="s">
        <v>76</v>
      </c>
      <c r="AD84" s="31" t="s">
        <v>86</v>
      </c>
      <c r="AE84" s="79" t="s">
        <v>87</v>
      </c>
      <c r="AF84" s="79" t="s">
        <v>88</v>
      </c>
      <c r="AG84" s="79" t="s">
        <v>89</v>
      </c>
      <c r="AH84" s="79" t="s">
        <v>90</v>
      </c>
      <c r="AI84" s="79" t="s">
        <v>90</v>
      </c>
      <c r="AJ84" s="79" t="s">
        <v>90</v>
      </c>
      <c r="AK84" s="80"/>
      <c r="AL84" s="80"/>
      <c r="AM84" s="80"/>
    </row>
    <row r="85" spans="1:39" s="35" customFormat="1" ht="26.25" customHeight="1" x14ac:dyDescent="0.15">
      <c r="A85" s="53"/>
      <c r="B85" s="28" t="s">
        <v>3</v>
      </c>
      <c r="C85" s="52" t="s">
        <v>142</v>
      </c>
      <c r="D85" s="52" t="s">
        <v>176</v>
      </c>
      <c r="E85" s="52" t="s">
        <v>185</v>
      </c>
      <c r="F85" s="52" t="s">
        <v>178</v>
      </c>
      <c r="G85" s="52" t="s">
        <v>194</v>
      </c>
      <c r="H85" s="47">
        <v>22395868</v>
      </c>
      <c r="I85" s="52" t="s">
        <v>76</v>
      </c>
      <c r="J85" s="29" t="s">
        <v>76</v>
      </c>
      <c r="K85" s="71" t="s">
        <v>180</v>
      </c>
      <c r="L85" s="72" t="s">
        <v>78</v>
      </c>
      <c r="M85" s="52" t="str">
        <f t="shared" si="4"/>
        <v>Amparar el pago en la participación en las actividades deportivas - torneos estudiantiles, a la Asociación Colombiana de Universidades “ASCUN”</v>
      </c>
      <c r="N85" s="31">
        <v>1</v>
      </c>
      <c r="O85" s="31">
        <v>1</v>
      </c>
      <c r="P85" s="73">
        <v>11</v>
      </c>
      <c r="Q85" s="74" t="s">
        <v>79</v>
      </c>
      <c r="R85" s="74" t="s">
        <v>80</v>
      </c>
      <c r="S85" s="81" t="s">
        <v>14</v>
      </c>
      <c r="T85" s="75">
        <f t="shared" si="3"/>
        <v>22395868</v>
      </c>
      <c r="U85" s="76">
        <f t="shared" si="1"/>
        <v>22395868</v>
      </c>
      <c r="V85" s="31" t="s">
        <v>76</v>
      </c>
      <c r="W85" s="31" t="s">
        <v>81</v>
      </c>
      <c r="X85" s="77" t="s">
        <v>82</v>
      </c>
      <c r="Y85" s="32" t="s">
        <v>83</v>
      </c>
      <c r="Z85" s="33" t="s">
        <v>181</v>
      </c>
      <c r="AA85" s="30" t="s">
        <v>84</v>
      </c>
      <c r="AB85" s="78" t="s">
        <v>85</v>
      </c>
      <c r="AC85" s="31" t="s">
        <v>76</v>
      </c>
      <c r="AD85" s="31" t="s">
        <v>86</v>
      </c>
      <c r="AE85" s="79" t="s">
        <v>87</v>
      </c>
      <c r="AF85" s="79" t="s">
        <v>88</v>
      </c>
      <c r="AG85" s="79" t="s">
        <v>89</v>
      </c>
      <c r="AH85" s="79" t="s">
        <v>90</v>
      </c>
      <c r="AI85" s="79" t="s">
        <v>90</v>
      </c>
      <c r="AJ85" s="79" t="s">
        <v>90</v>
      </c>
      <c r="AK85" s="80"/>
      <c r="AL85" s="80"/>
      <c r="AM85" s="80"/>
    </row>
    <row r="86" spans="1:39" s="35" customFormat="1" ht="26.25" customHeight="1" x14ac:dyDescent="0.15">
      <c r="A86" s="53"/>
      <c r="B86" s="28" t="s">
        <v>3</v>
      </c>
      <c r="C86" s="52" t="s">
        <v>142</v>
      </c>
      <c r="D86" s="52" t="s">
        <v>176</v>
      </c>
      <c r="E86" s="52" t="s">
        <v>185</v>
      </c>
      <c r="F86" s="52" t="s">
        <v>178</v>
      </c>
      <c r="G86" s="52" t="s">
        <v>195</v>
      </c>
      <c r="H86" s="47">
        <v>6263400</v>
      </c>
      <c r="I86" s="52" t="s">
        <v>76</v>
      </c>
      <c r="J86" s="29" t="s">
        <v>76</v>
      </c>
      <c r="K86" s="71" t="s">
        <v>180</v>
      </c>
      <c r="L86" s="72" t="s">
        <v>78</v>
      </c>
      <c r="M86" s="52" t="str">
        <f t="shared" si="4"/>
        <v xml:space="preserve">Amparar el pago de la cuota de la membresía de la Red Colombiana de Formación Ambiental - RCFA, </v>
      </c>
      <c r="N86" s="31">
        <v>1</v>
      </c>
      <c r="O86" s="31">
        <v>1</v>
      </c>
      <c r="P86" s="73">
        <v>11</v>
      </c>
      <c r="Q86" s="74" t="s">
        <v>79</v>
      </c>
      <c r="R86" s="74" t="s">
        <v>80</v>
      </c>
      <c r="S86" s="81" t="s">
        <v>14</v>
      </c>
      <c r="T86" s="75">
        <f t="shared" si="3"/>
        <v>6263400</v>
      </c>
      <c r="U86" s="76">
        <f t="shared" si="1"/>
        <v>6263400</v>
      </c>
      <c r="V86" s="31" t="s">
        <v>76</v>
      </c>
      <c r="W86" s="31" t="s">
        <v>81</v>
      </c>
      <c r="X86" s="77" t="s">
        <v>82</v>
      </c>
      <c r="Y86" s="32" t="s">
        <v>83</v>
      </c>
      <c r="Z86" s="33" t="s">
        <v>181</v>
      </c>
      <c r="AA86" s="30" t="s">
        <v>84</v>
      </c>
      <c r="AB86" s="78" t="s">
        <v>85</v>
      </c>
      <c r="AC86" s="31" t="s">
        <v>76</v>
      </c>
      <c r="AD86" s="31" t="s">
        <v>86</v>
      </c>
      <c r="AE86" s="79" t="s">
        <v>87</v>
      </c>
      <c r="AF86" s="79" t="s">
        <v>88</v>
      </c>
      <c r="AG86" s="79" t="s">
        <v>89</v>
      </c>
      <c r="AH86" s="79" t="s">
        <v>90</v>
      </c>
      <c r="AI86" s="79" t="s">
        <v>90</v>
      </c>
      <c r="AJ86" s="79" t="s">
        <v>90</v>
      </c>
      <c r="AK86" s="80"/>
      <c r="AL86" s="80"/>
      <c r="AM86" s="80"/>
    </row>
    <row r="87" spans="1:39" s="35" customFormat="1" ht="26.25" customHeight="1" x14ac:dyDescent="0.15">
      <c r="A87" s="53"/>
      <c r="B87" s="28" t="s">
        <v>3</v>
      </c>
      <c r="C87" s="52" t="s">
        <v>142</v>
      </c>
      <c r="D87" s="52" t="s">
        <v>176</v>
      </c>
      <c r="E87" s="52" t="s">
        <v>185</v>
      </c>
      <c r="F87" s="52" t="s">
        <v>178</v>
      </c>
      <c r="G87" s="52" t="s">
        <v>196</v>
      </c>
      <c r="H87" s="47">
        <v>4697550</v>
      </c>
      <c r="I87" s="52" t="s">
        <v>76</v>
      </c>
      <c r="J87" s="29" t="s">
        <v>76</v>
      </c>
      <c r="K87" s="71" t="s">
        <v>180</v>
      </c>
      <c r="L87" s="72" t="s">
        <v>78</v>
      </c>
      <c r="M87" s="52" t="str">
        <f t="shared" si="4"/>
        <v xml:space="preserve">Amparar el pago de la cuota de sostenimiento de la Red Colombiana de Posgrados- RCP, </v>
      </c>
      <c r="N87" s="31">
        <v>1</v>
      </c>
      <c r="O87" s="31">
        <v>1</v>
      </c>
      <c r="P87" s="73">
        <v>11</v>
      </c>
      <c r="Q87" s="74" t="s">
        <v>79</v>
      </c>
      <c r="R87" s="74" t="s">
        <v>80</v>
      </c>
      <c r="S87" s="81" t="s">
        <v>14</v>
      </c>
      <c r="T87" s="75">
        <f t="shared" si="3"/>
        <v>4697550</v>
      </c>
      <c r="U87" s="76">
        <f t="shared" si="1"/>
        <v>4697550</v>
      </c>
      <c r="V87" s="31" t="s">
        <v>76</v>
      </c>
      <c r="W87" s="31" t="s">
        <v>81</v>
      </c>
      <c r="X87" s="77" t="s">
        <v>82</v>
      </c>
      <c r="Y87" s="32" t="s">
        <v>83</v>
      </c>
      <c r="Z87" s="33" t="s">
        <v>181</v>
      </c>
      <c r="AA87" s="30" t="s">
        <v>84</v>
      </c>
      <c r="AB87" s="78" t="s">
        <v>85</v>
      </c>
      <c r="AC87" s="31" t="s">
        <v>76</v>
      </c>
      <c r="AD87" s="31" t="s">
        <v>86</v>
      </c>
      <c r="AE87" s="79" t="s">
        <v>87</v>
      </c>
      <c r="AF87" s="79" t="s">
        <v>88</v>
      </c>
      <c r="AG87" s="79" t="s">
        <v>89</v>
      </c>
      <c r="AH87" s="79" t="s">
        <v>90</v>
      </c>
      <c r="AI87" s="79" t="s">
        <v>90</v>
      </c>
      <c r="AJ87" s="79" t="s">
        <v>90</v>
      </c>
      <c r="AK87" s="80"/>
      <c r="AL87" s="80"/>
      <c r="AM87" s="80"/>
    </row>
    <row r="88" spans="1:39" s="35" customFormat="1" ht="26.25" customHeight="1" x14ac:dyDescent="0.15">
      <c r="A88" s="53"/>
      <c r="B88" s="28" t="s">
        <v>3</v>
      </c>
      <c r="C88" s="52" t="s">
        <v>142</v>
      </c>
      <c r="D88" s="52" t="s">
        <v>176</v>
      </c>
      <c r="E88" s="52" t="s">
        <v>185</v>
      </c>
      <c r="F88" s="52" t="s">
        <v>178</v>
      </c>
      <c r="G88" s="52" t="s">
        <v>197</v>
      </c>
      <c r="H88" s="47">
        <v>6741280</v>
      </c>
      <c r="I88" s="52" t="s">
        <v>76</v>
      </c>
      <c r="J88" s="29" t="s">
        <v>76</v>
      </c>
      <c r="K88" s="71" t="s">
        <v>180</v>
      </c>
      <c r="L88" s="72" t="s">
        <v>78</v>
      </c>
      <c r="M88" s="52" t="str">
        <f t="shared" si="4"/>
        <v>Amparar el pago de suscripción a la Sociedad de Autores y Compositores SAYCO, necesario para el funcionamiento de la Emisora Pedagógica Radio.</v>
      </c>
      <c r="N88" s="31">
        <v>1</v>
      </c>
      <c r="O88" s="31">
        <v>1</v>
      </c>
      <c r="P88" s="73">
        <v>11</v>
      </c>
      <c r="Q88" s="74" t="s">
        <v>79</v>
      </c>
      <c r="R88" s="74" t="s">
        <v>80</v>
      </c>
      <c r="S88" s="81" t="s">
        <v>14</v>
      </c>
      <c r="T88" s="75">
        <f t="shared" si="3"/>
        <v>6741280</v>
      </c>
      <c r="U88" s="76">
        <f t="shared" si="1"/>
        <v>6741280</v>
      </c>
      <c r="V88" s="31" t="s">
        <v>76</v>
      </c>
      <c r="W88" s="31" t="s">
        <v>81</v>
      </c>
      <c r="X88" s="77" t="s">
        <v>82</v>
      </c>
      <c r="Y88" s="32" t="s">
        <v>83</v>
      </c>
      <c r="Z88" s="33" t="s">
        <v>181</v>
      </c>
      <c r="AA88" s="30" t="s">
        <v>84</v>
      </c>
      <c r="AB88" s="78" t="s">
        <v>85</v>
      </c>
      <c r="AC88" s="31" t="s">
        <v>76</v>
      </c>
      <c r="AD88" s="31" t="s">
        <v>86</v>
      </c>
      <c r="AE88" s="79" t="s">
        <v>87</v>
      </c>
      <c r="AF88" s="79" t="s">
        <v>88</v>
      </c>
      <c r="AG88" s="79" t="s">
        <v>89</v>
      </c>
      <c r="AH88" s="79" t="s">
        <v>90</v>
      </c>
      <c r="AI88" s="79" t="s">
        <v>90</v>
      </c>
      <c r="AJ88" s="79" t="s">
        <v>90</v>
      </c>
      <c r="AK88" s="80"/>
      <c r="AL88" s="80"/>
      <c r="AM88" s="80"/>
    </row>
    <row r="89" spans="1:39" s="35" customFormat="1" ht="26.25" customHeight="1" x14ac:dyDescent="0.15">
      <c r="A89" s="53"/>
      <c r="B89" s="28" t="s">
        <v>3</v>
      </c>
      <c r="C89" s="52" t="s">
        <v>142</v>
      </c>
      <c r="D89" s="52" t="s">
        <v>176</v>
      </c>
      <c r="E89" s="52" t="s">
        <v>185</v>
      </c>
      <c r="F89" s="52" t="s">
        <v>178</v>
      </c>
      <c r="G89" s="52" t="s">
        <v>198</v>
      </c>
      <c r="H89" s="47">
        <v>9737404</v>
      </c>
      <c r="I89" s="52" t="s">
        <v>76</v>
      </c>
      <c r="J89" s="29" t="s">
        <v>76</v>
      </c>
      <c r="K89" s="71" t="s">
        <v>180</v>
      </c>
      <c r="L89" s="72" t="s">
        <v>78</v>
      </c>
      <c r="M89" s="52" t="str">
        <f t="shared" si="4"/>
        <v>Amparar el pago de suscripción a la Asociación Colombiana de Intérpretes y Productores Fonográficos ACINPRO, necesario para el funcionamiento de la Emisora Pedagógica Radio.</v>
      </c>
      <c r="N89" s="31">
        <v>1</v>
      </c>
      <c r="O89" s="31">
        <v>1</v>
      </c>
      <c r="P89" s="73">
        <v>11</v>
      </c>
      <c r="Q89" s="74" t="s">
        <v>79</v>
      </c>
      <c r="R89" s="74" t="s">
        <v>80</v>
      </c>
      <c r="S89" s="81" t="s">
        <v>14</v>
      </c>
      <c r="T89" s="75">
        <f t="shared" si="3"/>
        <v>9737404</v>
      </c>
      <c r="U89" s="76">
        <f t="shared" si="1"/>
        <v>9737404</v>
      </c>
      <c r="V89" s="31" t="s">
        <v>76</v>
      </c>
      <c r="W89" s="31" t="s">
        <v>81</v>
      </c>
      <c r="X89" s="77" t="s">
        <v>82</v>
      </c>
      <c r="Y89" s="32" t="s">
        <v>83</v>
      </c>
      <c r="Z89" s="33" t="s">
        <v>181</v>
      </c>
      <c r="AA89" s="30" t="s">
        <v>84</v>
      </c>
      <c r="AB89" s="78" t="s">
        <v>85</v>
      </c>
      <c r="AC89" s="31" t="s">
        <v>76</v>
      </c>
      <c r="AD89" s="31" t="s">
        <v>86</v>
      </c>
      <c r="AE89" s="79" t="s">
        <v>87</v>
      </c>
      <c r="AF89" s="79" t="s">
        <v>88</v>
      </c>
      <c r="AG89" s="79" t="s">
        <v>89</v>
      </c>
      <c r="AH89" s="79" t="s">
        <v>90</v>
      </c>
      <c r="AI89" s="79" t="s">
        <v>90</v>
      </c>
      <c r="AJ89" s="79" t="s">
        <v>90</v>
      </c>
      <c r="AK89" s="80"/>
      <c r="AL89" s="80"/>
      <c r="AM89" s="80"/>
    </row>
    <row r="90" spans="1:39" s="35" customFormat="1" ht="26.25" customHeight="1" x14ac:dyDescent="0.15">
      <c r="A90" s="53"/>
      <c r="B90" s="28" t="s">
        <v>3</v>
      </c>
      <c r="C90" s="52" t="s">
        <v>142</v>
      </c>
      <c r="D90" s="52" t="s">
        <v>160</v>
      </c>
      <c r="E90" s="52" t="s">
        <v>185</v>
      </c>
      <c r="F90" s="52" t="s">
        <v>178</v>
      </c>
      <c r="G90" s="52" t="s">
        <v>199</v>
      </c>
      <c r="H90" s="47">
        <v>2400000</v>
      </c>
      <c r="I90" s="52" t="s">
        <v>76</v>
      </c>
      <c r="J90" s="29" t="s">
        <v>76</v>
      </c>
      <c r="K90" s="71" t="s">
        <v>180</v>
      </c>
      <c r="L90" s="72" t="s">
        <v>78</v>
      </c>
      <c r="M90" s="163" t="str">
        <f t="shared" ref="M90" si="5">G90</f>
        <v>Amparar el pago de suscripción de la membresía del prefijo IPV6., en el marco del protocolo establecido por MinTIC en mediante Resolución 2710 de 2017.</v>
      </c>
      <c r="N90" s="125">
        <v>2</v>
      </c>
      <c r="O90" s="125">
        <v>2</v>
      </c>
      <c r="P90" s="126">
        <v>10</v>
      </c>
      <c r="Q90" s="74" t="s">
        <v>79</v>
      </c>
      <c r="R90" s="74" t="s">
        <v>80</v>
      </c>
      <c r="S90" s="81" t="s">
        <v>14</v>
      </c>
      <c r="T90" s="75">
        <f t="shared" ref="T90" si="6">H90</f>
        <v>2400000</v>
      </c>
      <c r="U90" s="76">
        <f t="shared" ref="U90" si="7">T90</f>
        <v>2400000</v>
      </c>
      <c r="V90" s="31" t="s">
        <v>76</v>
      </c>
      <c r="W90" s="31" t="s">
        <v>81</v>
      </c>
      <c r="X90" s="77" t="s">
        <v>82</v>
      </c>
      <c r="Y90" s="32" t="s">
        <v>83</v>
      </c>
      <c r="Z90" s="33" t="s">
        <v>3</v>
      </c>
      <c r="AA90" s="30" t="s">
        <v>84</v>
      </c>
      <c r="AB90" s="78" t="s">
        <v>85</v>
      </c>
      <c r="AC90" s="31" t="s">
        <v>76</v>
      </c>
      <c r="AD90" s="31" t="s">
        <v>86</v>
      </c>
      <c r="AE90" s="79" t="s">
        <v>87</v>
      </c>
      <c r="AF90" s="79" t="s">
        <v>88</v>
      </c>
      <c r="AG90" s="79" t="s">
        <v>89</v>
      </c>
      <c r="AH90" s="79" t="s">
        <v>90</v>
      </c>
      <c r="AI90" s="79" t="s">
        <v>90</v>
      </c>
      <c r="AJ90" s="79" t="s">
        <v>90</v>
      </c>
      <c r="AK90" s="80"/>
      <c r="AL90" s="80"/>
      <c r="AM90" s="80"/>
    </row>
    <row r="91" spans="1:39" s="35" customFormat="1" ht="26.25" customHeight="1" x14ac:dyDescent="0.15">
      <c r="A91" s="53"/>
      <c r="B91" s="28" t="s">
        <v>3</v>
      </c>
      <c r="C91" s="52" t="s">
        <v>159</v>
      </c>
      <c r="D91" s="52" t="s">
        <v>160</v>
      </c>
      <c r="E91" s="52" t="s">
        <v>161</v>
      </c>
      <c r="F91" s="52" t="s">
        <v>10</v>
      </c>
      <c r="G91" s="52" t="s">
        <v>199</v>
      </c>
      <c r="H91" s="47">
        <v>12000000</v>
      </c>
      <c r="I91" s="52" t="s">
        <v>76</v>
      </c>
      <c r="J91" s="29" t="s">
        <v>76</v>
      </c>
      <c r="K91" s="71" t="s">
        <v>180</v>
      </c>
      <c r="L91" s="72" t="s">
        <v>78</v>
      </c>
      <c r="M91" s="165"/>
      <c r="N91" s="31">
        <v>1</v>
      </c>
      <c r="O91" s="31">
        <v>1</v>
      </c>
      <c r="P91" s="73">
        <v>11</v>
      </c>
      <c r="Q91" s="74" t="s">
        <v>79</v>
      </c>
      <c r="R91" s="74" t="s">
        <v>80</v>
      </c>
      <c r="S91" s="52" t="s">
        <v>1</v>
      </c>
      <c r="T91" s="75">
        <f t="shared" si="3"/>
        <v>12000000</v>
      </c>
      <c r="U91" s="76">
        <f t="shared" si="1"/>
        <v>12000000</v>
      </c>
      <c r="V91" s="31" t="s">
        <v>76</v>
      </c>
      <c r="W91" s="31" t="s">
        <v>81</v>
      </c>
      <c r="X91" s="77" t="s">
        <v>82</v>
      </c>
      <c r="Y91" s="32" t="s">
        <v>83</v>
      </c>
      <c r="Z91" s="33" t="s">
        <v>3</v>
      </c>
      <c r="AA91" s="30" t="s">
        <v>84</v>
      </c>
      <c r="AB91" s="78" t="s">
        <v>85</v>
      </c>
      <c r="AC91" s="31" t="s">
        <v>76</v>
      </c>
      <c r="AD91" s="31" t="s">
        <v>86</v>
      </c>
      <c r="AE91" s="79" t="s">
        <v>87</v>
      </c>
      <c r="AF91" s="79" t="s">
        <v>88</v>
      </c>
      <c r="AG91" s="79" t="s">
        <v>89</v>
      </c>
      <c r="AH91" s="79" t="s">
        <v>90</v>
      </c>
      <c r="AI91" s="79" t="s">
        <v>90</v>
      </c>
      <c r="AJ91" s="79" t="s">
        <v>90</v>
      </c>
      <c r="AK91" s="80"/>
      <c r="AL91" s="80"/>
      <c r="AM91" s="80"/>
    </row>
    <row r="92" spans="1:39" s="35" customFormat="1" ht="26.25" customHeight="1" x14ac:dyDescent="0.15">
      <c r="A92" s="53"/>
      <c r="B92" s="28" t="s">
        <v>3</v>
      </c>
      <c r="C92" s="52" t="s">
        <v>142</v>
      </c>
      <c r="D92" s="52" t="s">
        <v>200</v>
      </c>
      <c r="E92" s="52" t="s">
        <v>201</v>
      </c>
      <c r="F92" s="52" t="s">
        <v>202</v>
      </c>
      <c r="G92" s="52" t="s">
        <v>202</v>
      </c>
      <c r="H92" s="47">
        <f>478128701-900000</f>
        <v>477228701</v>
      </c>
      <c r="I92" s="52" t="s">
        <v>76</v>
      </c>
      <c r="J92" s="29" t="s">
        <v>76</v>
      </c>
      <c r="K92" s="71" t="s">
        <v>144</v>
      </c>
      <c r="L92" s="72" t="s">
        <v>78</v>
      </c>
      <c r="M92" s="52" t="str">
        <f t="shared" si="4"/>
        <v>Gravamen a los movimientos financieros</v>
      </c>
      <c r="N92" s="31">
        <v>1</v>
      </c>
      <c r="O92" s="31">
        <v>1</v>
      </c>
      <c r="P92" s="73">
        <v>11</v>
      </c>
      <c r="Q92" s="74" t="s">
        <v>79</v>
      </c>
      <c r="R92" s="74" t="s">
        <v>80</v>
      </c>
      <c r="S92" s="52" t="s">
        <v>1</v>
      </c>
      <c r="T92" s="75">
        <f t="shared" si="3"/>
        <v>477228701</v>
      </c>
      <c r="U92" s="76">
        <f t="shared" si="1"/>
        <v>477228701</v>
      </c>
      <c r="V92" s="31" t="s">
        <v>76</v>
      </c>
      <c r="W92" s="31" t="s">
        <v>81</v>
      </c>
      <c r="X92" s="77" t="s">
        <v>82</v>
      </c>
      <c r="Y92" s="32" t="s">
        <v>83</v>
      </c>
      <c r="Z92" s="33" t="s">
        <v>3</v>
      </c>
      <c r="AA92" s="30" t="s">
        <v>84</v>
      </c>
      <c r="AB92" s="78" t="s">
        <v>85</v>
      </c>
      <c r="AC92" s="31" t="s">
        <v>76</v>
      </c>
      <c r="AD92" s="31" t="s">
        <v>86</v>
      </c>
      <c r="AE92" s="79" t="s">
        <v>87</v>
      </c>
      <c r="AF92" s="79" t="s">
        <v>88</v>
      </c>
      <c r="AG92" s="79" t="s">
        <v>89</v>
      </c>
      <c r="AH92" s="79" t="s">
        <v>90</v>
      </c>
      <c r="AI92" s="79" t="s">
        <v>90</v>
      </c>
      <c r="AJ92" s="79" t="s">
        <v>90</v>
      </c>
      <c r="AK92" s="80"/>
      <c r="AL92" s="80"/>
      <c r="AM92" s="80"/>
    </row>
    <row r="93" spans="1:39" s="35" customFormat="1" ht="26.25" customHeight="1" x14ac:dyDescent="0.15">
      <c r="A93" s="53"/>
      <c r="B93" s="28" t="s">
        <v>3</v>
      </c>
      <c r="C93" s="52" t="s">
        <v>142</v>
      </c>
      <c r="D93" s="52" t="s">
        <v>200</v>
      </c>
      <c r="E93" s="52" t="s">
        <v>201</v>
      </c>
      <c r="F93" s="52" t="s">
        <v>202</v>
      </c>
      <c r="G93" s="52" t="s">
        <v>202</v>
      </c>
      <c r="H93" s="47">
        <v>85330136</v>
      </c>
      <c r="I93" s="52" t="s">
        <v>76</v>
      </c>
      <c r="J93" s="29" t="s">
        <v>76</v>
      </c>
      <c r="K93" s="71" t="s">
        <v>144</v>
      </c>
      <c r="L93" s="72" t="s">
        <v>78</v>
      </c>
      <c r="M93" s="52" t="str">
        <f t="shared" si="4"/>
        <v>Gravamen a los movimientos financieros</v>
      </c>
      <c r="N93" s="31">
        <v>1</v>
      </c>
      <c r="O93" s="31">
        <v>1</v>
      </c>
      <c r="P93" s="73">
        <v>11</v>
      </c>
      <c r="Q93" s="74" t="s">
        <v>79</v>
      </c>
      <c r="R93" s="74" t="s">
        <v>80</v>
      </c>
      <c r="S93" s="52" t="s">
        <v>14</v>
      </c>
      <c r="T93" s="75">
        <f t="shared" si="3"/>
        <v>85330136</v>
      </c>
      <c r="U93" s="76">
        <f t="shared" si="1"/>
        <v>85330136</v>
      </c>
      <c r="V93" s="31" t="s">
        <v>76</v>
      </c>
      <c r="W93" s="31" t="s">
        <v>81</v>
      </c>
      <c r="X93" s="77" t="s">
        <v>82</v>
      </c>
      <c r="Y93" s="32" t="s">
        <v>83</v>
      </c>
      <c r="Z93" s="33" t="s">
        <v>3</v>
      </c>
      <c r="AA93" s="30" t="s">
        <v>84</v>
      </c>
      <c r="AB93" s="78" t="s">
        <v>85</v>
      </c>
      <c r="AC93" s="31" t="s">
        <v>76</v>
      </c>
      <c r="AD93" s="31" t="s">
        <v>86</v>
      </c>
      <c r="AE93" s="79" t="s">
        <v>87</v>
      </c>
      <c r="AF93" s="79" t="s">
        <v>88</v>
      </c>
      <c r="AG93" s="79" t="s">
        <v>89</v>
      </c>
      <c r="AH93" s="79" t="s">
        <v>90</v>
      </c>
      <c r="AI93" s="79" t="s">
        <v>90</v>
      </c>
      <c r="AJ93" s="79" t="s">
        <v>90</v>
      </c>
      <c r="AK93" s="80"/>
      <c r="AL93" s="80"/>
      <c r="AM93" s="80"/>
    </row>
    <row r="94" spans="1:39" s="35" customFormat="1" ht="26.25" customHeight="1" x14ac:dyDescent="0.15">
      <c r="A94" s="53"/>
      <c r="B94" s="28" t="s">
        <v>3</v>
      </c>
      <c r="C94" s="52" t="s">
        <v>203</v>
      </c>
      <c r="D94" s="52" t="s">
        <v>204</v>
      </c>
      <c r="E94" s="52" t="s">
        <v>146</v>
      </c>
      <c r="F94" s="52" t="s">
        <v>147</v>
      </c>
      <c r="G94" s="52" t="s">
        <v>205</v>
      </c>
      <c r="H94" s="47">
        <v>10000000</v>
      </c>
      <c r="I94" s="52" t="s">
        <v>76</v>
      </c>
      <c r="J94" s="29" t="s">
        <v>76</v>
      </c>
      <c r="K94" s="71" t="s">
        <v>144</v>
      </c>
      <c r="L94" s="72" t="s">
        <v>78</v>
      </c>
      <c r="M94" s="52" t="str">
        <f t="shared" si="4"/>
        <v>Pago de sanciones generadas por acto administrativo por la Secretaría de Salud, Secretaría de Ambiente y demás autoridades.</v>
      </c>
      <c r="N94" s="31">
        <v>1</v>
      </c>
      <c r="O94" s="31">
        <v>1</v>
      </c>
      <c r="P94" s="73">
        <v>11</v>
      </c>
      <c r="Q94" s="74" t="s">
        <v>79</v>
      </c>
      <c r="R94" s="74" t="s">
        <v>80</v>
      </c>
      <c r="S94" s="52" t="s">
        <v>14</v>
      </c>
      <c r="T94" s="75">
        <f t="shared" si="3"/>
        <v>10000000</v>
      </c>
      <c r="U94" s="76">
        <f t="shared" si="1"/>
        <v>10000000</v>
      </c>
      <c r="V94" s="31" t="s">
        <v>76</v>
      </c>
      <c r="W94" s="31" t="s">
        <v>81</v>
      </c>
      <c r="X94" s="77" t="s">
        <v>82</v>
      </c>
      <c r="Y94" s="32" t="s">
        <v>83</v>
      </c>
      <c r="Z94" s="33" t="s">
        <v>3</v>
      </c>
      <c r="AA94" s="30" t="s">
        <v>84</v>
      </c>
      <c r="AB94" s="78" t="s">
        <v>85</v>
      </c>
      <c r="AC94" s="31" t="s">
        <v>76</v>
      </c>
      <c r="AD94" s="31" t="s">
        <v>86</v>
      </c>
      <c r="AE94" s="79" t="s">
        <v>87</v>
      </c>
      <c r="AF94" s="79" t="s">
        <v>88</v>
      </c>
      <c r="AG94" s="79" t="s">
        <v>89</v>
      </c>
      <c r="AH94" s="79" t="s">
        <v>90</v>
      </c>
      <c r="AI94" s="79" t="s">
        <v>90</v>
      </c>
      <c r="AJ94" s="79" t="s">
        <v>90</v>
      </c>
      <c r="AK94" s="80"/>
      <c r="AL94" s="80"/>
      <c r="AM94" s="80"/>
    </row>
    <row r="95" spans="1:39" s="35" customFormat="1" ht="26.25" customHeight="1" x14ac:dyDescent="0.15">
      <c r="A95" s="53"/>
      <c r="B95" s="28" t="s">
        <v>3</v>
      </c>
      <c r="C95" s="52" t="s">
        <v>203</v>
      </c>
      <c r="D95" s="52" t="s">
        <v>204</v>
      </c>
      <c r="E95" s="52" t="s">
        <v>7</v>
      </c>
      <c r="F95" s="52" t="s">
        <v>8</v>
      </c>
      <c r="G95" s="52" t="s">
        <v>206</v>
      </c>
      <c r="H95" s="47">
        <v>2940806</v>
      </c>
      <c r="I95" s="52" t="s">
        <v>76</v>
      </c>
      <c r="J95" s="29" t="s">
        <v>76</v>
      </c>
      <c r="K95" s="71" t="s">
        <v>144</v>
      </c>
      <c r="L95" s="72" t="s">
        <v>78</v>
      </c>
      <c r="M95" s="52" t="str">
        <f t="shared" si="4"/>
        <v>Amparar el pago de seguimiento y evaluación requeridos para la ejecución de conceptos técnicos forestales.</v>
      </c>
      <c r="N95" s="31">
        <v>1</v>
      </c>
      <c r="O95" s="31">
        <v>1</v>
      </c>
      <c r="P95" s="73">
        <v>11</v>
      </c>
      <c r="Q95" s="74" t="s">
        <v>79</v>
      </c>
      <c r="R95" s="74" t="s">
        <v>80</v>
      </c>
      <c r="S95" s="52" t="s">
        <v>1</v>
      </c>
      <c r="T95" s="75">
        <f t="shared" si="3"/>
        <v>2940806</v>
      </c>
      <c r="U95" s="76">
        <f t="shared" si="1"/>
        <v>2940806</v>
      </c>
      <c r="V95" s="31" t="s">
        <v>76</v>
      </c>
      <c r="W95" s="31" t="s">
        <v>81</v>
      </c>
      <c r="X95" s="77" t="s">
        <v>82</v>
      </c>
      <c r="Y95" s="32" t="s">
        <v>83</v>
      </c>
      <c r="Z95" s="33" t="s">
        <v>3</v>
      </c>
      <c r="AA95" s="30" t="s">
        <v>84</v>
      </c>
      <c r="AB95" s="78" t="s">
        <v>85</v>
      </c>
      <c r="AC95" s="31" t="s">
        <v>76</v>
      </c>
      <c r="AD95" s="31" t="s">
        <v>86</v>
      </c>
      <c r="AE95" s="79" t="s">
        <v>87</v>
      </c>
      <c r="AF95" s="79" t="s">
        <v>88</v>
      </c>
      <c r="AG95" s="79" t="s">
        <v>89</v>
      </c>
      <c r="AH95" s="79" t="s">
        <v>90</v>
      </c>
      <c r="AI95" s="79" t="s">
        <v>90</v>
      </c>
      <c r="AJ95" s="79" t="s">
        <v>90</v>
      </c>
      <c r="AK95" s="80"/>
      <c r="AL95" s="80"/>
      <c r="AM95" s="80"/>
    </row>
    <row r="96" spans="1:39" s="35" customFormat="1" ht="26.25" customHeight="1" x14ac:dyDescent="0.15">
      <c r="A96" s="53"/>
      <c r="B96" s="28" t="s">
        <v>15</v>
      </c>
      <c r="C96" s="52" t="s">
        <v>207</v>
      </c>
      <c r="D96" s="52" t="s">
        <v>16</v>
      </c>
      <c r="E96" s="52" t="s">
        <v>11</v>
      </c>
      <c r="F96" s="52" t="s">
        <v>12</v>
      </c>
      <c r="G96" s="52" t="s">
        <v>208</v>
      </c>
      <c r="H96" s="47">
        <v>500000</v>
      </c>
      <c r="I96" s="52" t="s">
        <v>76</v>
      </c>
      <c r="J96" s="29" t="s">
        <v>76</v>
      </c>
      <c r="K96" s="71" t="s">
        <v>144</v>
      </c>
      <c r="L96" s="72" t="s">
        <v>78</v>
      </c>
      <c r="M96" s="52" t="str">
        <f t="shared" si="4"/>
        <v>Amparar el pago de la inscripción del Centro de Egresados de la UPN al Encuentro Nacional de Egresados.</v>
      </c>
      <c r="N96" s="31">
        <v>1</v>
      </c>
      <c r="O96" s="31">
        <v>1</v>
      </c>
      <c r="P96" s="73">
        <v>11</v>
      </c>
      <c r="Q96" s="74" t="s">
        <v>79</v>
      </c>
      <c r="R96" s="74" t="s">
        <v>80</v>
      </c>
      <c r="S96" s="52" t="s">
        <v>14</v>
      </c>
      <c r="T96" s="75">
        <f t="shared" si="3"/>
        <v>500000</v>
      </c>
      <c r="U96" s="76">
        <f t="shared" si="1"/>
        <v>500000</v>
      </c>
      <c r="V96" s="31" t="s">
        <v>76</v>
      </c>
      <c r="W96" s="31" t="s">
        <v>81</v>
      </c>
      <c r="X96" s="77" t="s">
        <v>82</v>
      </c>
      <c r="Y96" s="32" t="s">
        <v>83</v>
      </c>
      <c r="Z96" s="33" t="s">
        <v>15</v>
      </c>
      <c r="AA96" s="30" t="s">
        <v>84</v>
      </c>
      <c r="AB96" s="78" t="s">
        <v>85</v>
      </c>
      <c r="AC96" s="31" t="s">
        <v>76</v>
      </c>
      <c r="AD96" s="31" t="s">
        <v>86</v>
      </c>
      <c r="AE96" s="79" t="s">
        <v>87</v>
      </c>
      <c r="AF96" s="79" t="s">
        <v>88</v>
      </c>
      <c r="AG96" s="79" t="s">
        <v>89</v>
      </c>
      <c r="AH96" s="79" t="s">
        <v>90</v>
      </c>
      <c r="AI96" s="79" t="s">
        <v>90</v>
      </c>
      <c r="AJ96" s="79" t="s">
        <v>90</v>
      </c>
      <c r="AK96" s="80"/>
      <c r="AL96" s="80"/>
      <c r="AM96" s="80"/>
    </row>
    <row r="97" spans="1:39" s="35" customFormat="1" ht="26.25" customHeight="1" x14ac:dyDescent="0.15">
      <c r="A97" s="53"/>
      <c r="B97" s="28" t="s">
        <v>3</v>
      </c>
      <c r="C97" s="52" t="s">
        <v>142</v>
      </c>
      <c r="D97" s="52" t="s">
        <v>200</v>
      </c>
      <c r="E97" s="52" t="s">
        <v>7</v>
      </c>
      <c r="F97" s="52" t="s">
        <v>8</v>
      </c>
      <c r="G97" s="52" t="s">
        <v>209</v>
      </c>
      <c r="H97" s="47">
        <v>50000000</v>
      </c>
      <c r="I97" s="52" t="s">
        <v>76</v>
      </c>
      <c r="J97" s="29" t="s">
        <v>76</v>
      </c>
      <c r="K97" s="71" t="s">
        <v>144</v>
      </c>
      <c r="L97" s="72" t="s">
        <v>78</v>
      </c>
      <c r="M97" s="52" t="str">
        <f t="shared" si="4"/>
        <v>Amparar los gastos bancarios vigencia 2026 de las operaciones que debe realizar la Universidad Pedagógica Nacional y que cobran las entidades bancarias que no se contemplan en la reciprocidad.</v>
      </c>
      <c r="N97" s="31">
        <v>1</v>
      </c>
      <c r="O97" s="31">
        <v>1</v>
      </c>
      <c r="P97" s="73">
        <v>11</v>
      </c>
      <c r="Q97" s="74" t="s">
        <v>79</v>
      </c>
      <c r="R97" s="74" t="s">
        <v>80</v>
      </c>
      <c r="S97" s="81" t="s">
        <v>1</v>
      </c>
      <c r="T97" s="75">
        <f t="shared" si="3"/>
        <v>50000000</v>
      </c>
      <c r="U97" s="76">
        <f t="shared" si="1"/>
        <v>50000000</v>
      </c>
      <c r="V97" s="31" t="s">
        <v>76</v>
      </c>
      <c r="W97" s="31" t="s">
        <v>81</v>
      </c>
      <c r="X97" s="77" t="s">
        <v>82</v>
      </c>
      <c r="Y97" s="32" t="s">
        <v>83</v>
      </c>
      <c r="Z97" s="33" t="s">
        <v>3</v>
      </c>
      <c r="AA97" s="30" t="s">
        <v>84</v>
      </c>
      <c r="AB97" s="78" t="s">
        <v>85</v>
      </c>
      <c r="AC97" s="31" t="s">
        <v>76</v>
      </c>
      <c r="AD97" s="31" t="s">
        <v>86</v>
      </c>
      <c r="AE97" s="79" t="s">
        <v>87</v>
      </c>
      <c r="AF97" s="79" t="s">
        <v>88</v>
      </c>
      <c r="AG97" s="79" t="s">
        <v>89</v>
      </c>
      <c r="AH97" s="79" t="s">
        <v>90</v>
      </c>
      <c r="AI97" s="79" t="s">
        <v>90</v>
      </c>
      <c r="AJ97" s="79" t="s">
        <v>90</v>
      </c>
      <c r="AK97" s="80"/>
      <c r="AL97" s="80"/>
      <c r="AM97" s="80"/>
    </row>
    <row r="98" spans="1:39" s="35" customFormat="1" ht="26.25" customHeight="1" x14ac:dyDescent="0.15">
      <c r="A98" s="53"/>
      <c r="B98" s="28" t="s">
        <v>27</v>
      </c>
      <c r="C98" s="52" t="s">
        <v>210</v>
      </c>
      <c r="D98" s="52" t="s">
        <v>211</v>
      </c>
      <c r="E98" s="52" t="s">
        <v>7</v>
      </c>
      <c r="F98" s="52" t="s">
        <v>8</v>
      </c>
      <c r="G98" s="52" t="s">
        <v>212</v>
      </c>
      <c r="H98" s="47">
        <v>15000000</v>
      </c>
      <c r="I98" s="52" t="s">
        <v>76</v>
      </c>
      <c r="J98" s="29" t="s">
        <v>76</v>
      </c>
      <c r="K98" s="71" t="s">
        <v>213</v>
      </c>
      <c r="L98" s="72" t="s">
        <v>78</v>
      </c>
      <c r="M98" s="52" t="str">
        <f t="shared" si="4"/>
        <v>Amparar la Inscripción de la participación en Expo Estudiante 2026</v>
      </c>
      <c r="N98" s="31">
        <v>1</v>
      </c>
      <c r="O98" s="31">
        <v>1</v>
      </c>
      <c r="P98" s="73">
        <v>11</v>
      </c>
      <c r="Q98" s="74" t="s">
        <v>79</v>
      </c>
      <c r="R98" s="74" t="s">
        <v>80</v>
      </c>
      <c r="S98" s="52" t="s">
        <v>1</v>
      </c>
      <c r="T98" s="75">
        <f t="shared" si="3"/>
        <v>15000000</v>
      </c>
      <c r="U98" s="76">
        <f t="shared" si="1"/>
        <v>15000000</v>
      </c>
      <c r="V98" s="31" t="s">
        <v>76</v>
      </c>
      <c r="W98" s="31" t="s">
        <v>81</v>
      </c>
      <c r="X98" s="77" t="s">
        <v>82</v>
      </c>
      <c r="Y98" s="32" t="s">
        <v>83</v>
      </c>
      <c r="Z98" s="33" t="s">
        <v>27</v>
      </c>
      <c r="AA98" s="30" t="s">
        <v>84</v>
      </c>
      <c r="AB98" s="78" t="s">
        <v>85</v>
      </c>
      <c r="AC98" s="31" t="s">
        <v>76</v>
      </c>
      <c r="AD98" s="31" t="s">
        <v>86</v>
      </c>
      <c r="AE98" s="79" t="s">
        <v>87</v>
      </c>
      <c r="AF98" s="79" t="s">
        <v>88</v>
      </c>
      <c r="AG98" s="79" t="s">
        <v>89</v>
      </c>
      <c r="AH98" s="79" t="s">
        <v>90</v>
      </c>
      <c r="AI98" s="79" t="s">
        <v>90</v>
      </c>
      <c r="AJ98" s="79" t="s">
        <v>90</v>
      </c>
      <c r="AK98" s="80"/>
      <c r="AL98" s="80"/>
      <c r="AM98" s="80"/>
    </row>
    <row r="99" spans="1:39" s="35" customFormat="1" ht="26.25" customHeight="1" x14ac:dyDescent="0.15">
      <c r="A99" s="53"/>
      <c r="B99" s="28" t="s">
        <v>3</v>
      </c>
      <c r="C99" s="52" t="s">
        <v>214</v>
      </c>
      <c r="D99" s="52" t="s">
        <v>215</v>
      </c>
      <c r="E99" s="52" t="s">
        <v>13</v>
      </c>
      <c r="F99" s="52" t="s">
        <v>140</v>
      </c>
      <c r="G99" s="52" t="s">
        <v>216</v>
      </c>
      <c r="H99" s="47">
        <v>50000000</v>
      </c>
      <c r="I99" s="52" t="s">
        <v>76</v>
      </c>
      <c r="J99" s="29" t="s">
        <v>76</v>
      </c>
      <c r="K99" s="71" t="s">
        <v>144</v>
      </c>
      <c r="L99" s="72" t="s">
        <v>78</v>
      </c>
      <c r="M99" s="52" t="str">
        <f t="shared" si="4"/>
        <v xml:space="preserve">Apoyo económico estudiantes </v>
      </c>
      <c r="N99" s="31">
        <v>1</v>
      </c>
      <c r="O99" s="31">
        <v>1</v>
      </c>
      <c r="P99" s="73">
        <v>11</v>
      </c>
      <c r="Q99" s="74" t="s">
        <v>79</v>
      </c>
      <c r="R99" s="74" t="s">
        <v>80</v>
      </c>
      <c r="S99" s="81" t="s">
        <v>14</v>
      </c>
      <c r="T99" s="75">
        <f t="shared" si="3"/>
        <v>50000000</v>
      </c>
      <c r="U99" s="76">
        <f t="shared" si="1"/>
        <v>50000000</v>
      </c>
      <c r="V99" s="31" t="s">
        <v>76</v>
      </c>
      <c r="W99" s="31" t="s">
        <v>81</v>
      </c>
      <c r="X99" s="77" t="s">
        <v>82</v>
      </c>
      <c r="Y99" s="32" t="s">
        <v>83</v>
      </c>
      <c r="Z99" s="33" t="s">
        <v>3</v>
      </c>
      <c r="AA99" s="30" t="s">
        <v>84</v>
      </c>
      <c r="AB99" s="78" t="s">
        <v>85</v>
      </c>
      <c r="AC99" s="31" t="s">
        <v>76</v>
      </c>
      <c r="AD99" s="31" t="s">
        <v>86</v>
      </c>
      <c r="AE99" s="79" t="s">
        <v>87</v>
      </c>
      <c r="AF99" s="79" t="s">
        <v>88</v>
      </c>
      <c r="AG99" s="79" t="s">
        <v>89</v>
      </c>
      <c r="AH99" s="79" t="s">
        <v>90</v>
      </c>
      <c r="AI99" s="79" t="s">
        <v>90</v>
      </c>
      <c r="AJ99" s="79" t="s">
        <v>90</v>
      </c>
      <c r="AK99" s="80"/>
      <c r="AL99" s="80"/>
      <c r="AM99" s="80"/>
    </row>
    <row r="100" spans="1:39" s="35" customFormat="1" ht="26.25" customHeight="1" x14ac:dyDescent="0.15">
      <c r="A100" s="53"/>
      <c r="B100" s="28" t="s">
        <v>3</v>
      </c>
      <c r="C100" s="52" t="s">
        <v>142</v>
      </c>
      <c r="D100" s="52" t="s">
        <v>72</v>
      </c>
      <c r="E100" s="52" t="s">
        <v>4</v>
      </c>
      <c r="F100" s="52" t="s">
        <v>6</v>
      </c>
      <c r="G100" s="52" t="s">
        <v>217</v>
      </c>
      <c r="H100" s="47">
        <v>150000000</v>
      </c>
      <c r="I100" s="52" t="s">
        <v>76</v>
      </c>
      <c r="J100" s="29" t="s">
        <v>76</v>
      </c>
      <c r="K100" s="71" t="s">
        <v>144</v>
      </c>
      <c r="L100" s="72" t="s">
        <v>218</v>
      </c>
      <c r="M100" s="52" t="str">
        <f t="shared" si="4"/>
        <v>Adquirir los pasajes aéreos en rutas nacionales e internacionales, según requerimiento de la Universidad Pedagógica Nacional</v>
      </c>
      <c r="N100" s="31">
        <v>1</v>
      </c>
      <c r="O100" s="31">
        <v>1</v>
      </c>
      <c r="P100" s="73">
        <v>11</v>
      </c>
      <c r="Q100" s="74" t="s">
        <v>79</v>
      </c>
      <c r="R100" s="74" t="s">
        <v>80</v>
      </c>
      <c r="S100" s="81" t="s">
        <v>5</v>
      </c>
      <c r="T100" s="75">
        <f t="shared" si="3"/>
        <v>150000000</v>
      </c>
      <c r="U100" s="76">
        <f>T100</f>
        <v>150000000</v>
      </c>
      <c r="V100" s="31" t="s">
        <v>76</v>
      </c>
      <c r="W100" s="31" t="s">
        <v>81</v>
      </c>
      <c r="X100" s="77" t="s">
        <v>82</v>
      </c>
      <c r="Y100" s="32" t="s">
        <v>83</v>
      </c>
      <c r="Z100" s="33" t="s">
        <v>3</v>
      </c>
      <c r="AA100" s="30" t="s">
        <v>84</v>
      </c>
      <c r="AB100" s="78" t="s">
        <v>85</v>
      </c>
      <c r="AC100" s="31" t="s">
        <v>76</v>
      </c>
      <c r="AD100" s="31" t="s">
        <v>86</v>
      </c>
      <c r="AE100" s="79" t="s">
        <v>87</v>
      </c>
      <c r="AF100" s="79" t="s">
        <v>88</v>
      </c>
      <c r="AG100" s="79" t="s">
        <v>89</v>
      </c>
      <c r="AH100" s="79" t="s">
        <v>90</v>
      </c>
      <c r="AI100" s="79" t="s">
        <v>90</v>
      </c>
      <c r="AJ100" s="79" t="s">
        <v>90</v>
      </c>
      <c r="AK100" s="80"/>
      <c r="AL100" s="80"/>
      <c r="AM100" s="80"/>
    </row>
    <row r="101" spans="1:39" s="35" customFormat="1" ht="26.25" customHeight="1" x14ac:dyDescent="0.15">
      <c r="A101" s="53"/>
      <c r="B101" s="28" t="s">
        <v>3</v>
      </c>
      <c r="C101" s="52" t="s">
        <v>142</v>
      </c>
      <c r="D101" s="52" t="s">
        <v>72</v>
      </c>
      <c r="E101" s="52" t="s">
        <v>219</v>
      </c>
      <c r="F101" s="52" t="s">
        <v>220</v>
      </c>
      <c r="G101" s="52" t="s">
        <v>220</v>
      </c>
      <c r="H101" s="47">
        <v>319207047</v>
      </c>
      <c r="I101" s="52" t="s">
        <v>76</v>
      </c>
      <c r="J101" s="29" t="s">
        <v>76</v>
      </c>
      <c r="K101" s="71" t="s">
        <v>144</v>
      </c>
      <c r="L101" s="72" t="s">
        <v>78</v>
      </c>
      <c r="M101" s="52" t="str">
        <f t="shared" si="4"/>
        <v>Sentencias</v>
      </c>
      <c r="N101" s="31">
        <v>1</v>
      </c>
      <c r="O101" s="31">
        <v>1</v>
      </c>
      <c r="P101" s="73">
        <v>11</v>
      </c>
      <c r="Q101" s="74" t="s">
        <v>79</v>
      </c>
      <c r="R101" s="74" t="s">
        <v>80</v>
      </c>
      <c r="S101" s="52" t="s">
        <v>14</v>
      </c>
      <c r="T101" s="75">
        <f t="shared" si="3"/>
        <v>319207047</v>
      </c>
      <c r="U101" s="76">
        <f>T101</f>
        <v>319207047</v>
      </c>
      <c r="V101" s="31" t="s">
        <v>76</v>
      </c>
      <c r="W101" s="31" t="s">
        <v>81</v>
      </c>
      <c r="X101" s="77" t="s">
        <v>82</v>
      </c>
      <c r="Y101" s="32" t="s">
        <v>83</v>
      </c>
      <c r="Z101" s="33" t="s">
        <v>3</v>
      </c>
      <c r="AA101" s="30" t="s">
        <v>84</v>
      </c>
      <c r="AB101" s="78" t="s">
        <v>85</v>
      </c>
      <c r="AC101" s="31" t="s">
        <v>76</v>
      </c>
      <c r="AD101" s="31" t="s">
        <v>86</v>
      </c>
      <c r="AE101" s="79" t="s">
        <v>87</v>
      </c>
      <c r="AF101" s="79" t="s">
        <v>88</v>
      </c>
      <c r="AG101" s="79" t="s">
        <v>89</v>
      </c>
      <c r="AH101" s="79" t="s">
        <v>90</v>
      </c>
      <c r="AI101" s="79" t="s">
        <v>90</v>
      </c>
      <c r="AJ101" s="79" t="s">
        <v>90</v>
      </c>
      <c r="AK101" s="80"/>
      <c r="AL101" s="80"/>
      <c r="AM101" s="80"/>
    </row>
    <row r="102" spans="1:39" s="35" customFormat="1" ht="26.25" customHeight="1" x14ac:dyDescent="0.15">
      <c r="A102" s="53"/>
      <c r="B102" s="28" t="s">
        <v>3</v>
      </c>
      <c r="C102" s="52" t="s">
        <v>142</v>
      </c>
      <c r="D102" s="52" t="s">
        <v>72</v>
      </c>
      <c r="E102" s="52" t="s">
        <v>221</v>
      </c>
      <c r="F102" s="52" t="s">
        <v>222</v>
      </c>
      <c r="G102" s="52" t="s">
        <v>222</v>
      </c>
      <c r="H102" s="47">
        <v>22975680</v>
      </c>
      <c r="I102" s="52" t="s">
        <v>76</v>
      </c>
      <c r="J102" s="29" t="s">
        <v>76</v>
      </c>
      <c r="K102" s="71" t="s">
        <v>144</v>
      </c>
      <c r="L102" s="72" t="s">
        <v>78</v>
      </c>
      <c r="M102" s="52" t="str">
        <f t="shared" si="4"/>
        <v>Conciliaciones</v>
      </c>
      <c r="N102" s="31">
        <v>1</v>
      </c>
      <c r="O102" s="31">
        <v>1</v>
      </c>
      <c r="P102" s="73">
        <v>11</v>
      </c>
      <c r="Q102" s="74" t="s">
        <v>79</v>
      </c>
      <c r="R102" s="74" t="s">
        <v>80</v>
      </c>
      <c r="S102" s="52" t="s">
        <v>14</v>
      </c>
      <c r="T102" s="75">
        <f t="shared" si="3"/>
        <v>22975680</v>
      </c>
      <c r="U102" s="76">
        <f>T102</f>
        <v>22975680</v>
      </c>
      <c r="V102" s="31" t="s">
        <v>76</v>
      </c>
      <c r="W102" s="31" t="s">
        <v>81</v>
      </c>
      <c r="X102" s="77" t="s">
        <v>82</v>
      </c>
      <c r="Y102" s="32" t="s">
        <v>83</v>
      </c>
      <c r="Z102" s="33" t="s">
        <v>3</v>
      </c>
      <c r="AA102" s="30" t="s">
        <v>84</v>
      </c>
      <c r="AB102" s="78" t="s">
        <v>85</v>
      </c>
      <c r="AC102" s="31" t="s">
        <v>76</v>
      </c>
      <c r="AD102" s="31" t="s">
        <v>86</v>
      </c>
      <c r="AE102" s="79" t="s">
        <v>87</v>
      </c>
      <c r="AF102" s="79" t="s">
        <v>88</v>
      </c>
      <c r="AG102" s="79" t="s">
        <v>89</v>
      </c>
      <c r="AH102" s="79" t="s">
        <v>90</v>
      </c>
      <c r="AI102" s="79" t="s">
        <v>90</v>
      </c>
      <c r="AJ102" s="79" t="s">
        <v>90</v>
      </c>
      <c r="AK102" s="80"/>
      <c r="AL102" s="80"/>
      <c r="AM102" s="80"/>
    </row>
    <row r="103" spans="1:39" s="35" customFormat="1" ht="26.25" customHeight="1" x14ac:dyDescent="0.15">
      <c r="A103" s="53"/>
      <c r="B103" s="28" t="s">
        <v>27</v>
      </c>
      <c r="C103" s="52" t="s">
        <v>210</v>
      </c>
      <c r="D103" s="52" t="s">
        <v>211</v>
      </c>
      <c r="E103" s="52" t="s">
        <v>7</v>
      </c>
      <c r="F103" s="52" t="s">
        <v>8</v>
      </c>
      <c r="G103" s="52" t="s">
        <v>223</v>
      </c>
      <c r="H103" s="47">
        <f>257600000</f>
        <v>257600000</v>
      </c>
      <c r="I103" s="52" t="s">
        <v>76</v>
      </c>
      <c r="J103" s="29" t="s">
        <v>76</v>
      </c>
      <c r="K103" s="71" t="s">
        <v>213</v>
      </c>
      <c r="L103" s="72" t="s">
        <v>78</v>
      </c>
      <c r="M103" s="52" t="str">
        <f t="shared" si="4"/>
        <v>Amparar los aportes a riesgos laborales -ARL de los estudiantes que realizarán práctica educativa o pedagógica durante la vigencia .</v>
      </c>
      <c r="N103" s="31">
        <v>1</v>
      </c>
      <c r="O103" s="31">
        <v>1</v>
      </c>
      <c r="P103" s="73">
        <v>11</v>
      </c>
      <c r="Q103" s="74" t="s">
        <v>79</v>
      </c>
      <c r="R103" s="74" t="s">
        <v>80</v>
      </c>
      <c r="S103" s="52" t="s">
        <v>1</v>
      </c>
      <c r="T103" s="75">
        <f t="shared" si="3"/>
        <v>257600000</v>
      </c>
      <c r="U103" s="76">
        <f t="shared" si="1"/>
        <v>257600000</v>
      </c>
      <c r="V103" s="31" t="s">
        <v>76</v>
      </c>
      <c r="W103" s="31" t="s">
        <v>81</v>
      </c>
      <c r="X103" s="77" t="s">
        <v>82</v>
      </c>
      <c r="Y103" s="32" t="s">
        <v>83</v>
      </c>
      <c r="Z103" s="33" t="s">
        <v>27</v>
      </c>
      <c r="AA103" s="30" t="s">
        <v>84</v>
      </c>
      <c r="AB103" s="78" t="s">
        <v>85</v>
      </c>
      <c r="AC103" s="31" t="s">
        <v>76</v>
      </c>
      <c r="AD103" s="31" t="s">
        <v>86</v>
      </c>
      <c r="AE103" s="79" t="s">
        <v>87</v>
      </c>
      <c r="AF103" s="79" t="s">
        <v>88</v>
      </c>
      <c r="AG103" s="79" t="s">
        <v>89</v>
      </c>
      <c r="AH103" s="79" t="s">
        <v>90</v>
      </c>
      <c r="AI103" s="79" t="s">
        <v>90</v>
      </c>
      <c r="AJ103" s="79" t="s">
        <v>90</v>
      </c>
      <c r="AK103" s="80"/>
      <c r="AL103" s="80"/>
      <c r="AM103" s="80"/>
    </row>
    <row r="104" spans="1:39" s="35" customFormat="1" ht="26.25" customHeight="1" x14ac:dyDescent="0.15">
      <c r="A104" s="53"/>
      <c r="B104" s="28" t="s">
        <v>3</v>
      </c>
      <c r="C104" s="52" t="s">
        <v>142</v>
      </c>
      <c r="D104" s="52" t="s">
        <v>200</v>
      </c>
      <c r="E104" s="52" t="s">
        <v>224</v>
      </c>
      <c r="F104" s="52" t="s">
        <v>225</v>
      </c>
      <c r="G104" s="52" t="s">
        <v>226</v>
      </c>
      <c r="H104" s="47">
        <v>850000000</v>
      </c>
      <c r="I104" s="52" t="s">
        <v>76</v>
      </c>
      <c r="J104" s="29" t="s">
        <v>76</v>
      </c>
      <c r="K104" s="71" t="s">
        <v>144</v>
      </c>
      <c r="L104" s="72" t="s">
        <v>78</v>
      </c>
      <c r="M104" s="52" t="str">
        <f t="shared" si="4"/>
        <v>Pago de la cuota de fiscalización y auditaje</v>
      </c>
      <c r="N104" s="31">
        <v>1</v>
      </c>
      <c r="O104" s="31">
        <v>1</v>
      </c>
      <c r="P104" s="73">
        <v>11</v>
      </c>
      <c r="Q104" s="74" t="s">
        <v>79</v>
      </c>
      <c r="R104" s="74" t="s">
        <v>80</v>
      </c>
      <c r="S104" s="52" t="s">
        <v>227</v>
      </c>
      <c r="T104" s="75">
        <f t="shared" si="3"/>
        <v>850000000</v>
      </c>
      <c r="U104" s="76">
        <f t="shared" si="1"/>
        <v>850000000</v>
      </c>
      <c r="V104" s="31" t="s">
        <v>76</v>
      </c>
      <c r="W104" s="31" t="s">
        <v>81</v>
      </c>
      <c r="X104" s="77" t="s">
        <v>82</v>
      </c>
      <c r="Y104" s="32" t="s">
        <v>83</v>
      </c>
      <c r="Z104" s="33" t="s">
        <v>3</v>
      </c>
      <c r="AA104" s="30" t="s">
        <v>84</v>
      </c>
      <c r="AB104" s="78" t="s">
        <v>85</v>
      </c>
      <c r="AC104" s="31" t="s">
        <v>76</v>
      </c>
      <c r="AD104" s="31" t="s">
        <v>86</v>
      </c>
      <c r="AE104" s="79" t="s">
        <v>87</v>
      </c>
      <c r="AF104" s="79" t="s">
        <v>88</v>
      </c>
      <c r="AG104" s="79" t="s">
        <v>89</v>
      </c>
      <c r="AH104" s="79" t="s">
        <v>90</v>
      </c>
      <c r="AI104" s="79" t="s">
        <v>90</v>
      </c>
      <c r="AJ104" s="79" t="s">
        <v>90</v>
      </c>
      <c r="AK104" s="80"/>
      <c r="AL104" s="80"/>
      <c r="AM104" s="80"/>
    </row>
    <row r="105" spans="1:39" s="35" customFormat="1" ht="26.25" customHeight="1" x14ac:dyDescent="0.15">
      <c r="A105" s="53"/>
      <c r="B105" s="28" t="s">
        <v>3</v>
      </c>
      <c r="C105" s="52" t="s">
        <v>142</v>
      </c>
      <c r="D105" s="52" t="s">
        <v>72</v>
      </c>
      <c r="E105" s="52" t="s">
        <v>228</v>
      </c>
      <c r="F105" s="52" t="s">
        <v>229</v>
      </c>
      <c r="G105" s="52" t="s">
        <v>230</v>
      </c>
      <c r="H105" s="47">
        <v>8000000</v>
      </c>
      <c r="I105" s="52" t="s">
        <v>76</v>
      </c>
      <c r="J105" s="29" t="s">
        <v>76</v>
      </c>
      <c r="K105" s="71" t="s">
        <v>231</v>
      </c>
      <c r="L105" s="72" t="s">
        <v>78</v>
      </c>
      <c r="M105" s="52" t="str">
        <f t="shared" si="4"/>
        <v xml:space="preserve">Pago de impuesto sobre vehículos automotores de propiedad de la Universidad Pedagógica Nacional correspondientes a la vigencia </v>
      </c>
      <c r="N105" s="31">
        <v>1</v>
      </c>
      <c r="O105" s="31">
        <v>1</v>
      </c>
      <c r="P105" s="73">
        <v>11</v>
      </c>
      <c r="Q105" s="74" t="s">
        <v>79</v>
      </c>
      <c r="R105" s="74" t="s">
        <v>80</v>
      </c>
      <c r="S105" s="52" t="s">
        <v>227</v>
      </c>
      <c r="T105" s="75">
        <f t="shared" si="3"/>
        <v>8000000</v>
      </c>
      <c r="U105" s="76">
        <f t="shared" si="1"/>
        <v>8000000</v>
      </c>
      <c r="V105" s="31" t="s">
        <v>76</v>
      </c>
      <c r="W105" s="31" t="s">
        <v>81</v>
      </c>
      <c r="X105" s="77" t="s">
        <v>82</v>
      </c>
      <c r="Y105" s="32" t="s">
        <v>83</v>
      </c>
      <c r="Z105" s="33" t="s">
        <v>3</v>
      </c>
      <c r="AA105" s="30" t="s">
        <v>84</v>
      </c>
      <c r="AB105" s="78" t="s">
        <v>85</v>
      </c>
      <c r="AC105" s="31" t="s">
        <v>76</v>
      </c>
      <c r="AD105" s="31" t="s">
        <v>86</v>
      </c>
      <c r="AE105" s="79" t="s">
        <v>87</v>
      </c>
      <c r="AF105" s="79" t="s">
        <v>88</v>
      </c>
      <c r="AG105" s="79" t="s">
        <v>89</v>
      </c>
      <c r="AH105" s="79" t="s">
        <v>90</v>
      </c>
      <c r="AI105" s="79" t="s">
        <v>90</v>
      </c>
      <c r="AJ105" s="79" t="s">
        <v>90</v>
      </c>
      <c r="AK105" s="80"/>
      <c r="AL105" s="80"/>
      <c r="AM105" s="80"/>
    </row>
    <row r="106" spans="1:39" s="35" customFormat="1" ht="26.25" customHeight="1" x14ac:dyDescent="0.15">
      <c r="A106" s="53"/>
      <c r="B106" s="28" t="s">
        <v>3</v>
      </c>
      <c r="C106" s="52" t="s">
        <v>142</v>
      </c>
      <c r="D106" s="52" t="s">
        <v>72</v>
      </c>
      <c r="E106" s="52" t="s">
        <v>232</v>
      </c>
      <c r="F106" s="52" t="s">
        <v>233</v>
      </c>
      <c r="G106" s="52" t="s">
        <v>234</v>
      </c>
      <c r="H106" s="47">
        <v>1800000000</v>
      </c>
      <c r="I106" s="52" t="s">
        <v>76</v>
      </c>
      <c r="J106" s="29" t="s">
        <v>76</v>
      </c>
      <c r="K106" s="71" t="s">
        <v>235</v>
      </c>
      <c r="L106" s="72" t="s">
        <v>78</v>
      </c>
      <c r="M106" s="52" t="str">
        <f t="shared" si="4"/>
        <v>Pago de los impuestos prediales de la vigencia  de los predios ubicados de la UPN</v>
      </c>
      <c r="N106" s="31">
        <v>1</v>
      </c>
      <c r="O106" s="31">
        <v>1</v>
      </c>
      <c r="P106" s="73">
        <v>11</v>
      </c>
      <c r="Q106" s="74" t="s">
        <v>79</v>
      </c>
      <c r="R106" s="74" t="s">
        <v>80</v>
      </c>
      <c r="S106" s="52" t="s">
        <v>227</v>
      </c>
      <c r="T106" s="75">
        <f t="shared" si="3"/>
        <v>1800000000</v>
      </c>
      <c r="U106" s="76">
        <f t="shared" si="1"/>
        <v>1800000000</v>
      </c>
      <c r="V106" s="31" t="s">
        <v>76</v>
      </c>
      <c r="W106" s="31" t="s">
        <v>81</v>
      </c>
      <c r="X106" s="77" t="s">
        <v>82</v>
      </c>
      <c r="Y106" s="32" t="s">
        <v>83</v>
      </c>
      <c r="Z106" s="33" t="s">
        <v>3</v>
      </c>
      <c r="AA106" s="30" t="s">
        <v>84</v>
      </c>
      <c r="AB106" s="78" t="s">
        <v>85</v>
      </c>
      <c r="AC106" s="31" t="s">
        <v>76</v>
      </c>
      <c r="AD106" s="31" t="s">
        <v>86</v>
      </c>
      <c r="AE106" s="79" t="s">
        <v>87</v>
      </c>
      <c r="AF106" s="79" t="s">
        <v>88</v>
      </c>
      <c r="AG106" s="79" t="s">
        <v>89</v>
      </c>
      <c r="AH106" s="79" t="s">
        <v>90</v>
      </c>
      <c r="AI106" s="79" t="s">
        <v>90</v>
      </c>
      <c r="AJ106" s="79" t="s">
        <v>90</v>
      </c>
      <c r="AK106" s="80"/>
      <c r="AL106" s="80"/>
      <c r="AM106" s="80"/>
    </row>
    <row r="107" spans="1:39" s="35" customFormat="1" ht="26.25" customHeight="1" x14ac:dyDescent="0.15">
      <c r="A107" s="53"/>
      <c r="B107" s="28" t="s">
        <v>3</v>
      </c>
      <c r="C107" s="52" t="s">
        <v>142</v>
      </c>
      <c r="D107" s="52" t="s">
        <v>200</v>
      </c>
      <c r="E107" s="52" t="s">
        <v>236</v>
      </c>
      <c r="F107" s="52" t="s">
        <v>237</v>
      </c>
      <c r="G107" s="52" t="s">
        <v>238</v>
      </c>
      <c r="H107" s="47">
        <v>50000000</v>
      </c>
      <c r="I107" s="52" t="s">
        <v>76</v>
      </c>
      <c r="J107" s="29" t="s">
        <v>76</v>
      </c>
      <c r="K107" s="71" t="s">
        <v>239</v>
      </c>
      <c r="L107" s="72" t="s">
        <v>78</v>
      </c>
      <c r="M107" s="52" t="str">
        <f t="shared" si="4"/>
        <v>Amparar el pago del impuesto de Industria y Comercio (ICA) de la Universidad Pedagógica Nacional.</v>
      </c>
      <c r="N107" s="31">
        <v>1</v>
      </c>
      <c r="O107" s="31">
        <v>1</v>
      </c>
      <c r="P107" s="73">
        <v>11</v>
      </c>
      <c r="Q107" s="74" t="s">
        <v>79</v>
      </c>
      <c r="R107" s="74" t="s">
        <v>80</v>
      </c>
      <c r="S107" s="52" t="s">
        <v>227</v>
      </c>
      <c r="T107" s="75">
        <f t="shared" si="3"/>
        <v>50000000</v>
      </c>
      <c r="U107" s="76">
        <f t="shared" si="1"/>
        <v>50000000</v>
      </c>
      <c r="V107" s="31" t="s">
        <v>76</v>
      </c>
      <c r="W107" s="31" t="s">
        <v>81</v>
      </c>
      <c r="X107" s="77" t="s">
        <v>82</v>
      </c>
      <c r="Y107" s="32" t="s">
        <v>83</v>
      </c>
      <c r="Z107" s="33" t="s">
        <v>3</v>
      </c>
      <c r="AA107" s="30" t="s">
        <v>84</v>
      </c>
      <c r="AB107" s="78" t="s">
        <v>85</v>
      </c>
      <c r="AC107" s="31" t="s">
        <v>76</v>
      </c>
      <c r="AD107" s="31" t="s">
        <v>86</v>
      </c>
      <c r="AE107" s="79" t="s">
        <v>87</v>
      </c>
      <c r="AF107" s="79" t="s">
        <v>88</v>
      </c>
      <c r="AG107" s="79" t="s">
        <v>89</v>
      </c>
      <c r="AH107" s="79" t="s">
        <v>90</v>
      </c>
      <c r="AI107" s="79" t="s">
        <v>90</v>
      </c>
      <c r="AJ107" s="79" t="s">
        <v>90</v>
      </c>
      <c r="AK107" s="80"/>
      <c r="AL107" s="80"/>
      <c r="AM107" s="80"/>
    </row>
    <row r="108" spans="1:39" s="35" customFormat="1" ht="26.25" customHeight="1" x14ac:dyDescent="0.15">
      <c r="A108" s="53"/>
      <c r="B108" s="28" t="s">
        <v>3</v>
      </c>
      <c r="C108" s="52" t="s">
        <v>142</v>
      </c>
      <c r="D108" s="52" t="s">
        <v>135</v>
      </c>
      <c r="E108" s="52" t="s">
        <v>0</v>
      </c>
      <c r="F108" s="52" t="s">
        <v>241</v>
      </c>
      <c r="G108" s="52" t="s">
        <v>2</v>
      </c>
      <c r="H108" s="47">
        <v>8785834</v>
      </c>
      <c r="I108" s="52" t="s">
        <v>76</v>
      </c>
      <c r="J108" s="29" t="s">
        <v>76</v>
      </c>
      <c r="K108" s="71" t="s">
        <v>243</v>
      </c>
      <c r="L108" s="72" t="s">
        <v>78</v>
      </c>
      <c r="M108" s="52" t="str">
        <f t="shared" si="4"/>
        <v>Prima o auxilio de Maternidad</v>
      </c>
      <c r="N108" s="31">
        <v>1</v>
      </c>
      <c r="O108" s="31">
        <v>1</v>
      </c>
      <c r="P108" s="73">
        <v>11</v>
      </c>
      <c r="Q108" s="74" t="s">
        <v>79</v>
      </c>
      <c r="R108" s="74" t="s">
        <v>80</v>
      </c>
      <c r="S108" s="52" t="s">
        <v>1</v>
      </c>
      <c r="T108" s="75">
        <f>H108</f>
        <v>8785834</v>
      </c>
      <c r="U108" s="76">
        <f>T108</f>
        <v>8785834</v>
      </c>
      <c r="V108" s="31" t="s">
        <v>76</v>
      </c>
      <c r="W108" s="31" t="s">
        <v>81</v>
      </c>
      <c r="X108" s="77" t="s">
        <v>82</v>
      </c>
      <c r="Y108" s="32" t="s">
        <v>83</v>
      </c>
      <c r="Z108" s="33" t="s">
        <v>3</v>
      </c>
      <c r="AA108" s="30" t="s">
        <v>84</v>
      </c>
      <c r="AB108" s="78" t="s">
        <v>85</v>
      </c>
      <c r="AC108" s="31" t="s">
        <v>76</v>
      </c>
      <c r="AD108" s="31" t="s">
        <v>86</v>
      </c>
      <c r="AE108" s="79" t="s">
        <v>87</v>
      </c>
      <c r="AF108" s="79" t="s">
        <v>88</v>
      </c>
      <c r="AG108" s="79" t="s">
        <v>89</v>
      </c>
      <c r="AH108" s="79" t="s">
        <v>90</v>
      </c>
      <c r="AI108" s="79" t="s">
        <v>90</v>
      </c>
      <c r="AJ108" s="79" t="s">
        <v>90</v>
      </c>
      <c r="AK108" s="80"/>
      <c r="AL108" s="80"/>
      <c r="AM108" s="80"/>
    </row>
    <row r="109" spans="1:39" s="35" customFormat="1" ht="26.25" customHeight="1" x14ac:dyDescent="0.15">
      <c r="A109" s="53"/>
      <c r="B109" s="28" t="s">
        <v>3</v>
      </c>
      <c r="C109" s="52" t="s">
        <v>142</v>
      </c>
      <c r="D109" s="52" t="s">
        <v>135</v>
      </c>
      <c r="E109" s="52" t="s">
        <v>240</v>
      </c>
      <c r="F109" s="52" t="s">
        <v>241</v>
      </c>
      <c r="G109" s="52" t="s">
        <v>242</v>
      </c>
      <c r="H109" s="47">
        <v>474929450</v>
      </c>
      <c r="I109" s="52" t="s">
        <v>76</v>
      </c>
      <c r="J109" s="29" t="s">
        <v>76</v>
      </c>
      <c r="K109" s="71" t="s">
        <v>243</v>
      </c>
      <c r="L109" s="72" t="s">
        <v>78</v>
      </c>
      <c r="M109" s="52" t="str">
        <f t="shared" si="4"/>
        <v xml:space="preserve">Auxilios Sindicales
</v>
      </c>
      <c r="N109" s="31">
        <v>1</v>
      </c>
      <c r="O109" s="31">
        <v>1</v>
      </c>
      <c r="P109" s="73">
        <v>11</v>
      </c>
      <c r="Q109" s="74" t="s">
        <v>79</v>
      </c>
      <c r="R109" s="74" t="s">
        <v>80</v>
      </c>
      <c r="S109" s="52" t="s">
        <v>14</v>
      </c>
      <c r="T109" s="75">
        <f t="shared" si="3"/>
        <v>474929450</v>
      </c>
      <c r="U109" s="76">
        <f t="shared" si="1"/>
        <v>474929450</v>
      </c>
      <c r="V109" s="31" t="s">
        <v>76</v>
      </c>
      <c r="W109" s="31" t="s">
        <v>81</v>
      </c>
      <c r="X109" s="77" t="s">
        <v>82</v>
      </c>
      <c r="Y109" s="32" t="s">
        <v>83</v>
      </c>
      <c r="Z109" s="33" t="s">
        <v>3</v>
      </c>
      <c r="AA109" s="30" t="s">
        <v>84</v>
      </c>
      <c r="AB109" s="78" t="s">
        <v>85</v>
      </c>
      <c r="AC109" s="31" t="s">
        <v>76</v>
      </c>
      <c r="AD109" s="31" t="s">
        <v>86</v>
      </c>
      <c r="AE109" s="79" t="s">
        <v>87</v>
      </c>
      <c r="AF109" s="79" t="s">
        <v>88</v>
      </c>
      <c r="AG109" s="79" t="s">
        <v>89</v>
      </c>
      <c r="AH109" s="79" t="s">
        <v>90</v>
      </c>
      <c r="AI109" s="79" t="s">
        <v>90</v>
      </c>
      <c r="AJ109" s="79" t="s">
        <v>90</v>
      </c>
      <c r="AK109" s="80"/>
      <c r="AL109" s="80"/>
      <c r="AM109" s="80"/>
    </row>
    <row r="110" spans="1:39" s="35" customFormat="1" ht="26.25" customHeight="1" x14ac:dyDescent="0.15">
      <c r="A110" s="53"/>
      <c r="B110" s="28" t="s">
        <v>3</v>
      </c>
      <c r="C110" s="52" t="s">
        <v>142</v>
      </c>
      <c r="D110" s="52" t="s">
        <v>135</v>
      </c>
      <c r="E110" s="52" t="s">
        <v>34</v>
      </c>
      <c r="F110" s="52" t="s">
        <v>244</v>
      </c>
      <c r="G110" s="52" t="s">
        <v>244</v>
      </c>
      <c r="H110" s="47">
        <v>30602000.000000004</v>
      </c>
      <c r="I110" s="52" t="s">
        <v>76</v>
      </c>
      <c r="J110" s="29" t="s">
        <v>76</v>
      </c>
      <c r="K110" s="71" t="s">
        <v>243</v>
      </c>
      <c r="L110" s="72" t="s">
        <v>78</v>
      </c>
      <c r="M110" s="52" t="str">
        <f t="shared" si="4"/>
        <v>Auxilios funerarios a cargo de la entidad</v>
      </c>
      <c r="N110" s="31">
        <v>1</v>
      </c>
      <c r="O110" s="31">
        <v>1</v>
      </c>
      <c r="P110" s="73">
        <v>11</v>
      </c>
      <c r="Q110" s="74" t="s">
        <v>79</v>
      </c>
      <c r="R110" s="74" t="s">
        <v>80</v>
      </c>
      <c r="S110" s="81" t="s">
        <v>14</v>
      </c>
      <c r="T110" s="75">
        <f t="shared" si="3"/>
        <v>30602000.000000004</v>
      </c>
      <c r="U110" s="76">
        <f t="shared" si="1"/>
        <v>30602000.000000004</v>
      </c>
      <c r="V110" s="31" t="s">
        <v>76</v>
      </c>
      <c r="W110" s="31" t="s">
        <v>81</v>
      </c>
      <c r="X110" s="77" t="s">
        <v>82</v>
      </c>
      <c r="Y110" s="32" t="s">
        <v>83</v>
      </c>
      <c r="Z110" s="33" t="s">
        <v>3</v>
      </c>
      <c r="AA110" s="30" t="s">
        <v>84</v>
      </c>
      <c r="AB110" s="78" t="s">
        <v>85</v>
      </c>
      <c r="AC110" s="31" t="s">
        <v>76</v>
      </c>
      <c r="AD110" s="31" t="s">
        <v>86</v>
      </c>
      <c r="AE110" s="79" t="s">
        <v>87</v>
      </c>
      <c r="AF110" s="79" t="s">
        <v>88</v>
      </c>
      <c r="AG110" s="79" t="s">
        <v>89</v>
      </c>
      <c r="AH110" s="79" t="s">
        <v>90</v>
      </c>
      <c r="AI110" s="79" t="s">
        <v>90</v>
      </c>
      <c r="AJ110" s="79" t="s">
        <v>90</v>
      </c>
      <c r="AK110" s="80"/>
      <c r="AL110" s="80"/>
      <c r="AM110" s="80"/>
    </row>
    <row r="111" spans="1:39" s="35" customFormat="1" ht="26.25" customHeight="1" x14ac:dyDescent="0.15">
      <c r="A111" s="53"/>
      <c r="B111" s="28" t="s">
        <v>3</v>
      </c>
      <c r="C111" s="52" t="s">
        <v>142</v>
      </c>
      <c r="D111" s="52" t="s">
        <v>135</v>
      </c>
      <c r="E111" s="52" t="s">
        <v>245</v>
      </c>
      <c r="F111" s="52" t="s">
        <v>246</v>
      </c>
      <c r="G111" s="52" t="s">
        <v>246</v>
      </c>
      <c r="H111" s="47">
        <v>11497200</v>
      </c>
      <c r="I111" s="52" t="s">
        <v>76</v>
      </c>
      <c r="J111" s="29" t="s">
        <v>76</v>
      </c>
      <c r="K111" s="71" t="s">
        <v>243</v>
      </c>
      <c r="L111" s="72" t="s">
        <v>78</v>
      </c>
      <c r="M111" s="52" t="str">
        <f t="shared" si="4"/>
        <v>Auxilio de Incapacidad</v>
      </c>
      <c r="N111" s="31">
        <v>1</v>
      </c>
      <c r="O111" s="31">
        <v>1</v>
      </c>
      <c r="P111" s="73">
        <v>11</v>
      </c>
      <c r="Q111" s="74" t="s">
        <v>79</v>
      </c>
      <c r="R111" s="74" t="s">
        <v>80</v>
      </c>
      <c r="S111" s="52" t="s">
        <v>14</v>
      </c>
      <c r="T111" s="75">
        <f t="shared" si="3"/>
        <v>11497200</v>
      </c>
      <c r="U111" s="76">
        <f t="shared" si="1"/>
        <v>11497200</v>
      </c>
      <c r="V111" s="31" t="s">
        <v>76</v>
      </c>
      <c r="W111" s="31" t="s">
        <v>81</v>
      </c>
      <c r="X111" s="77" t="s">
        <v>82</v>
      </c>
      <c r="Y111" s="32" t="s">
        <v>83</v>
      </c>
      <c r="Z111" s="33" t="s">
        <v>3</v>
      </c>
      <c r="AA111" s="30" t="s">
        <v>84</v>
      </c>
      <c r="AB111" s="78" t="s">
        <v>85</v>
      </c>
      <c r="AC111" s="31" t="s">
        <v>76</v>
      </c>
      <c r="AD111" s="31" t="s">
        <v>86</v>
      </c>
      <c r="AE111" s="79" t="s">
        <v>87</v>
      </c>
      <c r="AF111" s="79" t="s">
        <v>88</v>
      </c>
      <c r="AG111" s="79" t="s">
        <v>89</v>
      </c>
      <c r="AH111" s="79" t="s">
        <v>90</v>
      </c>
      <c r="AI111" s="79" t="s">
        <v>90</v>
      </c>
      <c r="AJ111" s="79" t="s">
        <v>90</v>
      </c>
      <c r="AK111" s="80"/>
      <c r="AL111" s="80"/>
      <c r="AM111" s="80"/>
    </row>
    <row r="112" spans="1:39" s="35" customFormat="1" ht="26.25" customHeight="1" x14ac:dyDescent="0.15">
      <c r="A112" s="53"/>
      <c r="B112" s="28" t="s">
        <v>3</v>
      </c>
      <c r="C112" s="52" t="s">
        <v>142</v>
      </c>
      <c r="D112" s="52" t="s">
        <v>135</v>
      </c>
      <c r="E112" s="52" t="s">
        <v>247</v>
      </c>
      <c r="F112" s="52" t="s">
        <v>248</v>
      </c>
      <c r="G112" s="52" t="s">
        <v>248</v>
      </c>
      <c r="H112" s="47">
        <v>12852840.000000002</v>
      </c>
      <c r="I112" s="52" t="s">
        <v>76</v>
      </c>
      <c r="J112" s="29" t="s">
        <v>76</v>
      </c>
      <c r="K112" s="71" t="s">
        <v>243</v>
      </c>
      <c r="L112" s="72" t="s">
        <v>78</v>
      </c>
      <c r="M112" s="52" t="str">
        <f t="shared" si="4"/>
        <v>Auxilios Salud Visual</v>
      </c>
      <c r="N112" s="31">
        <v>1</v>
      </c>
      <c r="O112" s="31">
        <v>1</v>
      </c>
      <c r="P112" s="73">
        <v>11</v>
      </c>
      <c r="Q112" s="74" t="s">
        <v>79</v>
      </c>
      <c r="R112" s="74" t="s">
        <v>80</v>
      </c>
      <c r="S112" s="52" t="s">
        <v>14</v>
      </c>
      <c r="T112" s="75">
        <f t="shared" si="3"/>
        <v>12852840.000000002</v>
      </c>
      <c r="U112" s="76">
        <f t="shared" si="1"/>
        <v>12852840.000000002</v>
      </c>
      <c r="V112" s="31" t="s">
        <v>76</v>
      </c>
      <c r="W112" s="31" t="s">
        <v>81</v>
      </c>
      <c r="X112" s="77" t="s">
        <v>82</v>
      </c>
      <c r="Y112" s="32" t="s">
        <v>83</v>
      </c>
      <c r="Z112" s="33" t="s">
        <v>3</v>
      </c>
      <c r="AA112" s="30" t="s">
        <v>84</v>
      </c>
      <c r="AB112" s="78" t="s">
        <v>85</v>
      </c>
      <c r="AC112" s="31" t="s">
        <v>76</v>
      </c>
      <c r="AD112" s="31" t="s">
        <v>86</v>
      </c>
      <c r="AE112" s="79" t="s">
        <v>87</v>
      </c>
      <c r="AF112" s="79" t="s">
        <v>88</v>
      </c>
      <c r="AG112" s="79" t="s">
        <v>89</v>
      </c>
      <c r="AH112" s="79" t="s">
        <v>90</v>
      </c>
      <c r="AI112" s="79" t="s">
        <v>90</v>
      </c>
      <c r="AJ112" s="79" t="s">
        <v>90</v>
      </c>
      <c r="AK112" s="80"/>
      <c r="AL112" s="80"/>
      <c r="AM112" s="80"/>
    </row>
    <row r="113" spans="1:39" s="35" customFormat="1" ht="26.25" customHeight="1" x14ac:dyDescent="0.15">
      <c r="A113" s="53"/>
      <c r="B113" s="28" t="s">
        <v>3</v>
      </c>
      <c r="C113" s="52" t="s">
        <v>142</v>
      </c>
      <c r="D113" s="52" t="s">
        <v>135</v>
      </c>
      <c r="E113" s="52" t="s">
        <v>249</v>
      </c>
      <c r="F113" s="52" t="s">
        <v>250</v>
      </c>
      <c r="G113" s="52" t="s">
        <v>250</v>
      </c>
      <c r="H113" s="47">
        <v>52800000.000000007</v>
      </c>
      <c r="I113" s="52" t="s">
        <v>76</v>
      </c>
      <c r="J113" s="29" t="s">
        <v>76</v>
      </c>
      <c r="K113" s="71" t="s">
        <v>243</v>
      </c>
      <c r="L113" s="72" t="s">
        <v>78</v>
      </c>
      <c r="M113" s="52" t="str">
        <f t="shared" si="4"/>
        <v>Auxilios Médicos</v>
      </c>
      <c r="N113" s="31">
        <v>1</v>
      </c>
      <c r="O113" s="31">
        <v>1</v>
      </c>
      <c r="P113" s="73">
        <v>11</v>
      </c>
      <c r="Q113" s="74" t="s">
        <v>79</v>
      </c>
      <c r="R113" s="74" t="s">
        <v>80</v>
      </c>
      <c r="S113" s="52" t="s">
        <v>14</v>
      </c>
      <c r="T113" s="75">
        <f t="shared" si="3"/>
        <v>52800000.000000007</v>
      </c>
      <c r="U113" s="76">
        <f t="shared" si="1"/>
        <v>52800000.000000007</v>
      </c>
      <c r="V113" s="31" t="s">
        <v>76</v>
      </c>
      <c r="W113" s="31" t="s">
        <v>81</v>
      </c>
      <c r="X113" s="77" t="s">
        <v>82</v>
      </c>
      <c r="Y113" s="32" t="s">
        <v>83</v>
      </c>
      <c r="Z113" s="33" t="s">
        <v>3</v>
      </c>
      <c r="AA113" s="30" t="s">
        <v>84</v>
      </c>
      <c r="AB113" s="78" t="s">
        <v>85</v>
      </c>
      <c r="AC113" s="31" t="s">
        <v>76</v>
      </c>
      <c r="AD113" s="31" t="s">
        <v>86</v>
      </c>
      <c r="AE113" s="79" t="s">
        <v>87</v>
      </c>
      <c r="AF113" s="79" t="s">
        <v>88</v>
      </c>
      <c r="AG113" s="79" t="s">
        <v>89</v>
      </c>
      <c r="AH113" s="79" t="s">
        <v>90</v>
      </c>
      <c r="AI113" s="79" t="s">
        <v>90</v>
      </c>
      <c r="AJ113" s="79" t="s">
        <v>90</v>
      </c>
      <c r="AK113" s="80"/>
      <c r="AL113" s="80"/>
      <c r="AM113" s="80"/>
    </row>
    <row r="114" spans="1:39" s="35" customFormat="1" ht="26.25" customHeight="1" x14ac:dyDescent="0.15">
      <c r="A114" s="53"/>
      <c r="B114" s="28" t="s">
        <v>3</v>
      </c>
      <c r="C114" s="52" t="s">
        <v>142</v>
      </c>
      <c r="D114" s="52" t="s">
        <v>135</v>
      </c>
      <c r="E114" s="52" t="s">
        <v>251</v>
      </c>
      <c r="F114" s="52" t="s">
        <v>252</v>
      </c>
      <c r="G114" s="52" t="s">
        <v>252</v>
      </c>
      <c r="H114" s="47">
        <v>145200000</v>
      </c>
      <c r="I114" s="52" t="s">
        <v>76</v>
      </c>
      <c r="J114" s="29" t="s">
        <v>76</v>
      </c>
      <c r="K114" s="71" t="s">
        <v>243</v>
      </c>
      <c r="L114" s="72" t="s">
        <v>78</v>
      </c>
      <c r="M114" s="52" t="str">
        <f t="shared" si="4"/>
        <v>Auxilios Educativos</v>
      </c>
      <c r="N114" s="31">
        <v>1</v>
      </c>
      <c r="O114" s="31">
        <v>1</v>
      </c>
      <c r="P114" s="73">
        <v>11</v>
      </c>
      <c r="Q114" s="74" t="s">
        <v>79</v>
      </c>
      <c r="R114" s="74" t="s">
        <v>80</v>
      </c>
      <c r="S114" s="52" t="s">
        <v>14</v>
      </c>
      <c r="T114" s="75">
        <f t="shared" si="3"/>
        <v>145200000</v>
      </c>
      <c r="U114" s="76">
        <f t="shared" si="1"/>
        <v>145200000</v>
      </c>
      <c r="V114" s="31" t="s">
        <v>76</v>
      </c>
      <c r="W114" s="31" t="s">
        <v>81</v>
      </c>
      <c r="X114" s="77" t="s">
        <v>82</v>
      </c>
      <c r="Y114" s="32" t="s">
        <v>83</v>
      </c>
      <c r="Z114" s="33" t="s">
        <v>3</v>
      </c>
      <c r="AA114" s="30" t="s">
        <v>84</v>
      </c>
      <c r="AB114" s="78" t="s">
        <v>85</v>
      </c>
      <c r="AC114" s="31" t="s">
        <v>76</v>
      </c>
      <c r="AD114" s="31" t="s">
        <v>86</v>
      </c>
      <c r="AE114" s="79" t="s">
        <v>87</v>
      </c>
      <c r="AF114" s="79" t="s">
        <v>88</v>
      </c>
      <c r="AG114" s="79" t="s">
        <v>89</v>
      </c>
      <c r="AH114" s="79" t="s">
        <v>90</v>
      </c>
      <c r="AI114" s="79" t="s">
        <v>90</v>
      </c>
      <c r="AJ114" s="79" t="s">
        <v>90</v>
      </c>
      <c r="AK114" s="80"/>
      <c r="AL114" s="80"/>
      <c r="AM114" s="80"/>
    </row>
    <row r="115" spans="1:39" s="35" customFormat="1" ht="26.25" customHeight="1" x14ac:dyDescent="0.15">
      <c r="A115" s="53"/>
      <c r="B115" s="28" t="s">
        <v>3</v>
      </c>
      <c r="C115" s="52" t="s">
        <v>253</v>
      </c>
      <c r="D115" s="52" t="s">
        <v>72</v>
      </c>
      <c r="E115" s="52" t="s">
        <v>4</v>
      </c>
      <c r="F115" s="52" t="s">
        <v>6</v>
      </c>
      <c r="G115" s="52" t="s">
        <v>254</v>
      </c>
      <c r="H115" s="47">
        <f>1400000000-(8000000+128000000+79016000+43000000+118568029+40007800+6509300)</f>
        <v>976898871</v>
      </c>
      <c r="I115" s="52" t="s">
        <v>76</v>
      </c>
      <c r="J115" s="29" t="s">
        <v>430</v>
      </c>
      <c r="K115" s="71" t="s">
        <v>255</v>
      </c>
      <c r="L115" s="72" t="s">
        <v>78</v>
      </c>
      <c r="M115" s="52" t="str">
        <f t="shared" si="4"/>
        <v xml:space="preserve">Servicios Públicos
</v>
      </c>
      <c r="N115" s="31">
        <v>1</v>
      </c>
      <c r="O115" s="31">
        <v>1</v>
      </c>
      <c r="P115" s="73">
        <v>11</v>
      </c>
      <c r="Q115" s="74" t="s">
        <v>79</v>
      </c>
      <c r="R115" s="74" t="s">
        <v>80</v>
      </c>
      <c r="S115" s="81" t="s">
        <v>5</v>
      </c>
      <c r="T115" s="75">
        <f t="shared" si="3"/>
        <v>976898871</v>
      </c>
      <c r="U115" s="76">
        <f t="shared" si="1"/>
        <v>976898871</v>
      </c>
      <c r="V115" s="31" t="s">
        <v>76</v>
      </c>
      <c r="W115" s="31" t="s">
        <v>81</v>
      </c>
      <c r="X115" s="77" t="s">
        <v>82</v>
      </c>
      <c r="Y115" s="32" t="s">
        <v>83</v>
      </c>
      <c r="Z115" s="33" t="s">
        <v>3</v>
      </c>
      <c r="AA115" s="30" t="s">
        <v>84</v>
      </c>
      <c r="AB115" s="78" t="s">
        <v>85</v>
      </c>
      <c r="AC115" s="31" t="s">
        <v>76</v>
      </c>
      <c r="AD115" s="31" t="s">
        <v>86</v>
      </c>
      <c r="AE115" s="79" t="s">
        <v>87</v>
      </c>
      <c r="AF115" s="79" t="s">
        <v>88</v>
      </c>
      <c r="AG115" s="79" t="s">
        <v>89</v>
      </c>
      <c r="AH115" s="79" t="s">
        <v>90</v>
      </c>
      <c r="AI115" s="79" t="s">
        <v>90</v>
      </c>
      <c r="AJ115" s="79" t="s">
        <v>90</v>
      </c>
      <c r="AK115" s="80"/>
      <c r="AL115" s="80"/>
      <c r="AM115" s="80"/>
    </row>
    <row r="116" spans="1:39" s="35" customFormat="1" ht="26.25" customHeight="1" x14ac:dyDescent="0.15">
      <c r="A116" s="53"/>
      <c r="B116" s="28" t="s">
        <v>3</v>
      </c>
      <c r="C116" s="52" t="s">
        <v>253</v>
      </c>
      <c r="D116" s="52" t="s">
        <v>72</v>
      </c>
      <c r="E116" s="52" t="s">
        <v>9</v>
      </c>
      <c r="F116" s="52" t="s">
        <v>133</v>
      </c>
      <c r="G116" s="52" t="s">
        <v>256</v>
      </c>
      <c r="H116" s="47">
        <v>400000000</v>
      </c>
      <c r="I116" s="52" t="s">
        <v>76</v>
      </c>
      <c r="J116" s="29" t="s">
        <v>76</v>
      </c>
      <c r="K116" s="71" t="s">
        <v>255</v>
      </c>
      <c r="L116" s="72" t="s">
        <v>78</v>
      </c>
      <c r="M116" s="52" t="str">
        <f t="shared" si="4"/>
        <v xml:space="preserve">Servicios Públicos </v>
      </c>
      <c r="N116" s="31">
        <v>1</v>
      </c>
      <c r="O116" s="31">
        <v>1</v>
      </c>
      <c r="P116" s="73">
        <v>11</v>
      </c>
      <c r="Q116" s="74" t="s">
        <v>79</v>
      </c>
      <c r="R116" s="74" t="s">
        <v>80</v>
      </c>
      <c r="S116" s="52" t="s">
        <v>5</v>
      </c>
      <c r="T116" s="75">
        <f t="shared" si="3"/>
        <v>400000000</v>
      </c>
      <c r="U116" s="76">
        <f t="shared" si="1"/>
        <v>400000000</v>
      </c>
      <c r="V116" s="31" t="s">
        <v>76</v>
      </c>
      <c r="W116" s="31" t="s">
        <v>81</v>
      </c>
      <c r="X116" s="77" t="s">
        <v>82</v>
      </c>
      <c r="Y116" s="32" t="s">
        <v>83</v>
      </c>
      <c r="Z116" s="33" t="s">
        <v>3</v>
      </c>
      <c r="AA116" s="30" t="s">
        <v>84</v>
      </c>
      <c r="AB116" s="78" t="s">
        <v>85</v>
      </c>
      <c r="AC116" s="31" t="s">
        <v>76</v>
      </c>
      <c r="AD116" s="31" t="s">
        <v>86</v>
      </c>
      <c r="AE116" s="79" t="s">
        <v>87</v>
      </c>
      <c r="AF116" s="79" t="s">
        <v>88</v>
      </c>
      <c r="AG116" s="79" t="s">
        <v>89</v>
      </c>
      <c r="AH116" s="79" t="s">
        <v>90</v>
      </c>
      <c r="AI116" s="79" t="s">
        <v>90</v>
      </c>
      <c r="AJ116" s="79" t="s">
        <v>90</v>
      </c>
      <c r="AK116" s="80"/>
      <c r="AL116" s="80"/>
      <c r="AM116" s="80"/>
    </row>
    <row r="117" spans="1:39" s="35" customFormat="1" ht="26.25" customHeight="1" x14ac:dyDescent="0.15">
      <c r="A117" s="53"/>
      <c r="B117" s="28" t="s">
        <v>15</v>
      </c>
      <c r="C117" s="52" t="s">
        <v>257</v>
      </c>
      <c r="D117" s="52" t="s">
        <v>19</v>
      </c>
      <c r="E117" s="52" t="s">
        <v>22</v>
      </c>
      <c r="F117" s="52" t="s">
        <v>23</v>
      </c>
      <c r="G117" s="52" t="s">
        <v>258</v>
      </c>
      <c r="H117" s="47">
        <v>32900177</v>
      </c>
      <c r="I117" s="52" t="s">
        <v>76</v>
      </c>
      <c r="J117" s="29" t="s">
        <v>76</v>
      </c>
      <c r="K117" s="71" t="s">
        <v>255</v>
      </c>
      <c r="L117" s="72" t="s">
        <v>78</v>
      </c>
      <c r="M117" s="52" t="str">
        <f t="shared" si="4"/>
        <v>Pago servicio energía de  las instalaciones del Centro de Lenguas</v>
      </c>
      <c r="N117" s="31">
        <v>1</v>
      </c>
      <c r="O117" s="31">
        <v>1</v>
      </c>
      <c r="P117" s="73">
        <v>11</v>
      </c>
      <c r="Q117" s="74" t="s">
        <v>79</v>
      </c>
      <c r="R117" s="74" t="s">
        <v>80</v>
      </c>
      <c r="S117" s="81" t="s">
        <v>1</v>
      </c>
      <c r="T117" s="75">
        <f t="shared" si="3"/>
        <v>32900177</v>
      </c>
      <c r="U117" s="76">
        <f t="shared" si="1"/>
        <v>32900177</v>
      </c>
      <c r="V117" s="31" t="s">
        <v>76</v>
      </c>
      <c r="W117" s="31" t="s">
        <v>81</v>
      </c>
      <c r="X117" s="77" t="s">
        <v>82</v>
      </c>
      <c r="Y117" s="32" t="s">
        <v>83</v>
      </c>
      <c r="Z117" s="33" t="s">
        <v>15</v>
      </c>
      <c r="AA117" s="30" t="s">
        <v>84</v>
      </c>
      <c r="AB117" s="78" t="s">
        <v>85</v>
      </c>
      <c r="AC117" s="31" t="s">
        <v>76</v>
      </c>
      <c r="AD117" s="31" t="s">
        <v>86</v>
      </c>
      <c r="AE117" s="79" t="s">
        <v>87</v>
      </c>
      <c r="AF117" s="79" t="s">
        <v>88</v>
      </c>
      <c r="AG117" s="79" t="s">
        <v>89</v>
      </c>
      <c r="AH117" s="79" t="s">
        <v>90</v>
      </c>
      <c r="AI117" s="79" t="s">
        <v>90</v>
      </c>
      <c r="AJ117" s="79" t="s">
        <v>90</v>
      </c>
      <c r="AK117" s="80"/>
      <c r="AL117" s="80"/>
      <c r="AM117" s="80"/>
    </row>
    <row r="118" spans="1:39" s="35" customFormat="1" ht="26.25" customHeight="1" x14ac:dyDescent="0.15">
      <c r="A118" s="53"/>
      <c r="B118" s="28" t="s">
        <v>15</v>
      </c>
      <c r="C118" s="52" t="s">
        <v>257</v>
      </c>
      <c r="D118" s="52" t="s">
        <v>19</v>
      </c>
      <c r="E118" s="52" t="s">
        <v>259</v>
      </c>
      <c r="F118" s="52" t="s">
        <v>133</v>
      </c>
      <c r="G118" s="52" t="s">
        <v>260</v>
      </c>
      <c r="H118" s="47">
        <v>13000000</v>
      </c>
      <c r="I118" s="52" t="s">
        <v>76</v>
      </c>
      <c r="J118" s="29" t="s">
        <v>76</v>
      </c>
      <c r="K118" s="71" t="s">
        <v>255</v>
      </c>
      <c r="L118" s="72" t="s">
        <v>78</v>
      </c>
      <c r="M118" s="52" t="str">
        <f t="shared" si="4"/>
        <v>Pago de servicio telefonía de las instalaciones del Centro de Lenguas</v>
      </c>
      <c r="N118" s="31">
        <v>1</v>
      </c>
      <c r="O118" s="31">
        <v>1</v>
      </c>
      <c r="P118" s="73">
        <v>11</v>
      </c>
      <c r="Q118" s="74" t="s">
        <v>79</v>
      </c>
      <c r="R118" s="74" t="s">
        <v>80</v>
      </c>
      <c r="S118" s="81" t="s">
        <v>1</v>
      </c>
      <c r="T118" s="75">
        <f t="shared" si="3"/>
        <v>13000000</v>
      </c>
      <c r="U118" s="76">
        <f t="shared" si="1"/>
        <v>13000000</v>
      </c>
      <c r="V118" s="31" t="s">
        <v>76</v>
      </c>
      <c r="W118" s="31" t="s">
        <v>81</v>
      </c>
      <c r="X118" s="77" t="s">
        <v>82</v>
      </c>
      <c r="Y118" s="32" t="s">
        <v>83</v>
      </c>
      <c r="Z118" s="33" t="s">
        <v>15</v>
      </c>
      <c r="AA118" s="30" t="s">
        <v>84</v>
      </c>
      <c r="AB118" s="78" t="s">
        <v>85</v>
      </c>
      <c r="AC118" s="31" t="s">
        <v>76</v>
      </c>
      <c r="AD118" s="31" t="s">
        <v>86</v>
      </c>
      <c r="AE118" s="79" t="s">
        <v>87</v>
      </c>
      <c r="AF118" s="79" t="s">
        <v>88</v>
      </c>
      <c r="AG118" s="79" t="s">
        <v>89</v>
      </c>
      <c r="AH118" s="79" t="s">
        <v>90</v>
      </c>
      <c r="AI118" s="79" t="s">
        <v>90</v>
      </c>
      <c r="AJ118" s="79" t="s">
        <v>90</v>
      </c>
      <c r="AK118" s="80"/>
      <c r="AL118" s="80"/>
      <c r="AM118" s="80"/>
    </row>
    <row r="119" spans="1:39" s="35" customFormat="1" ht="48" customHeight="1" x14ac:dyDescent="0.15">
      <c r="A119" s="53"/>
      <c r="B119" s="28" t="s">
        <v>3</v>
      </c>
      <c r="C119" s="52" t="s">
        <v>159</v>
      </c>
      <c r="D119" s="52" t="s">
        <v>160</v>
      </c>
      <c r="E119" s="52" t="s">
        <v>99</v>
      </c>
      <c r="F119" s="52" t="s">
        <v>100</v>
      </c>
      <c r="G119" s="52" t="s">
        <v>261</v>
      </c>
      <c r="H119" s="47">
        <v>55000000</v>
      </c>
      <c r="I119" s="52" t="s">
        <v>86</v>
      </c>
      <c r="J119" s="29" t="s">
        <v>76</v>
      </c>
      <c r="K119" s="71" t="s">
        <v>262</v>
      </c>
      <c r="L119" s="72">
        <v>43211600</v>
      </c>
      <c r="M119" s="52" t="str">
        <f t="shared" si="4"/>
        <v>Adquirir partes, piezas, accesorios y periféricos en tecnología informática para los equipos de cómputo de la Universidad Pedagógica Nacional</v>
      </c>
      <c r="N119" s="31">
        <v>1</v>
      </c>
      <c r="O119" s="31">
        <v>1</v>
      </c>
      <c r="P119" s="73">
        <v>12</v>
      </c>
      <c r="Q119" s="74" t="s">
        <v>79</v>
      </c>
      <c r="R119" s="74" t="s">
        <v>80</v>
      </c>
      <c r="S119" s="52" t="s">
        <v>227</v>
      </c>
      <c r="T119" s="75">
        <f t="shared" si="3"/>
        <v>55000000</v>
      </c>
      <c r="U119" s="76">
        <f t="shared" si="1"/>
        <v>55000000</v>
      </c>
      <c r="V119" s="31" t="s">
        <v>76</v>
      </c>
      <c r="W119" s="31" t="s">
        <v>81</v>
      </c>
      <c r="X119" s="77" t="s">
        <v>82</v>
      </c>
      <c r="Y119" s="32" t="s">
        <v>83</v>
      </c>
      <c r="Z119" s="33" t="s">
        <v>3</v>
      </c>
      <c r="AA119" s="30" t="s">
        <v>84</v>
      </c>
      <c r="AB119" s="78" t="s">
        <v>85</v>
      </c>
      <c r="AC119" s="31" t="s">
        <v>76</v>
      </c>
      <c r="AD119" s="31" t="s">
        <v>86</v>
      </c>
      <c r="AE119" s="79" t="s">
        <v>87</v>
      </c>
      <c r="AF119" s="79" t="s">
        <v>88</v>
      </c>
      <c r="AG119" s="79" t="s">
        <v>89</v>
      </c>
      <c r="AH119" s="79" t="s">
        <v>90</v>
      </c>
      <c r="AI119" s="79" t="s">
        <v>90</v>
      </c>
      <c r="AJ119" s="79" t="s">
        <v>90</v>
      </c>
      <c r="AK119" s="80"/>
      <c r="AL119" s="80"/>
      <c r="AM119" s="80"/>
    </row>
    <row r="120" spans="1:39" s="35" customFormat="1" ht="48" customHeight="1" x14ac:dyDescent="0.15">
      <c r="A120" s="53"/>
      <c r="B120" s="28" t="s">
        <v>3</v>
      </c>
      <c r="C120" s="52" t="s">
        <v>142</v>
      </c>
      <c r="D120" s="52" t="s">
        <v>72</v>
      </c>
      <c r="E120" s="52" t="s">
        <v>123</v>
      </c>
      <c r="F120" s="52" t="s">
        <v>263</v>
      </c>
      <c r="G120" s="52" t="s">
        <v>264</v>
      </c>
      <c r="H120" s="47">
        <v>4574099</v>
      </c>
      <c r="I120" s="52" t="s">
        <v>86</v>
      </c>
      <c r="J120" s="29" t="s">
        <v>76</v>
      </c>
      <c r="K120" s="108" t="s">
        <v>265</v>
      </c>
      <c r="L120" s="152" t="s">
        <v>679</v>
      </c>
      <c r="M120" s="166" t="str">
        <f>G121</f>
        <v>Suministrar materiales de construcción, ferretería y plomería para las adecuaciones y mantenimientos que se realizan en las diferentes instalaciones de la Universidad Pedagógica Nacional.</v>
      </c>
      <c r="N120" s="31">
        <v>1</v>
      </c>
      <c r="O120" s="31">
        <v>1</v>
      </c>
      <c r="P120" s="73">
        <v>11</v>
      </c>
      <c r="Q120" s="74" t="s">
        <v>79</v>
      </c>
      <c r="R120" s="74" t="s">
        <v>80</v>
      </c>
      <c r="S120" s="81" t="s">
        <v>1</v>
      </c>
      <c r="T120" s="167">
        <f>H120+H121+H122</f>
        <v>78214099</v>
      </c>
      <c r="U120" s="168">
        <f t="shared" si="1"/>
        <v>78214099</v>
      </c>
      <c r="V120" s="31" t="s">
        <v>76</v>
      </c>
      <c r="W120" s="31" t="s">
        <v>81</v>
      </c>
      <c r="X120" s="77" t="s">
        <v>82</v>
      </c>
      <c r="Y120" s="32" t="s">
        <v>83</v>
      </c>
      <c r="Z120" s="33" t="s">
        <v>3</v>
      </c>
      <c r="AA120" s="30" t="s">
        <v>84</v>
      </c>
      <c r="AB120" s="78" t="s">
        <v>85</v>
      </c>
      <c r="AC120" s="31" t="s">
        <v>76</v>
      </c>
      <c r="AD120" s="31" t="s">
        <v>86</v>
      </c>
      <c r="AE120" s="79" t="s">
        <v>87</v>
      </c>
      <c r="AF120" s="79" t="s">
        <v>88</v>
      </c>
      <c r="AG120" s="79" t="s">
        <v>89</v>
      </c>
      <c r="AH120" s="79" t="s">
        <v>90</v>
      </c>
      <c r="AI120" s="79" t="s">
        <v>90</v>
      </c>
      <c r="AJ120" s="79" t="s">
        <v>90</v>
      </c>
      <c r="AK120" s="80"/>
      <c r="AL120" s="80"/>
      <c r="AM120" s="80"/>
    </row>
    <row r="121" spans="1:39" s="35" customFormat="1" ht="48" customHeight="1" x14ac:dyDescent="0.15">
      <c r="A121" s="53"/>
      <c r="B121" s="28" t="s">
        <v>3</v>
      </c>
      <c r="C121" s="52" t="s">
        <v>142</v>
      </c>
      <c r="D121" s="52" t="s">
        <v>72</v>
      </c>
      <c r="E121" s="52" t="s">
        <v>26</v>
      </c>
      <c r="F121" s="52" t="s">
        <v>18</v>
      </c>
      <c r="G121" s="52" t="s">
        <v>264</v>
      </c>
      <c r="H121" s="47">
        <v>42080000</v>
      </c>
      <c r="I121" s="52" t="s">
        <v>86</v>
      </c>
      <c r="J121" s="29" t="s">
        <v>76</v>
      </c>
      <c r="K121" s="108" t="s">
        <v>265</v>
      </c>
      <c r="L121" s="153"/>
      <c r="M121" s="166"/>
      <c r="N121" s="31">
        <v>1</v>
      </c>
      <c r="O121" s="31">
        <v>1</v>
      </c>
      <c r="P121" s="73">
        <v>11</v>
      </c>
      <c r="Q121" s="74" t="s">
        <v>79</v>
      </c>
      <c r="R121" s="74" t="s">
        <v>80</v>
      </c>
      <c r="S121" s="81" t="s">
        <v>1</v>
      </c>
      <c r="T121" s="167"/>
      <c r="U121" s="168"/>
      <c r="V121" s="31" t="s">
        <v>76</v>
      </c>
      <c r="W121" s="31" t="s">
        <v>81</v>
      </c>
      <c r="X121" s="77" t="s">
        <v>82</v>
      </c>
      <c r="Y121" s="32" t="s">
        <v>83</v>
      </c>
      <c r="Z121" s="33" t="s">
        <v>3</v>
      </c>
      <c r="AA121" s="30" t="s">
        <v>84</v>
      </c>
      <c r="AB121" s="78" t="s">
        <v>85</v>
      </c>
      <c r="AC121" s="31" t="s">
        <v>76</v>
      </c>
      <c r="AD121" s="31" t="s">
        <v>86</v>
      </c>
      <c r="AE121" s="79" t="s">
        <v>87</v>
      </c>
      <c r="AF121" s="79" t="s">
        <v>88</v>
      </c>
      <c r="AG121" s="79" t="s">
        <v>89</v>
      </c>
      <c r="AH121" s="79" t="s">
        <v>90</v>
      </c>
      <c r="AI121" s="79" t="s">
        <v>90</v>
      </c>
      <c r="AJ121" s="79" t="s">
        <v>90</v>
      </c>
      <c r="AK121" s="80"/>
      <c r="AL121" s="80"/>
      <c r="AM121" s="80"/>
    </row>
    <row r="122" spans="1:39" s="35" customFormat="1" ht="48" customHeight="1" x14ac:dyDescent="0.15">
      <c r="A122" s="53"/>
      <c r="B122" s="28" t="s">
        <v>3</v>
      </c>
      <c r="C122" s="52" t="s">
        <v>142</v>
      </c>
      <c r="D122" s="52" t="s">
        <v>72</v>
      </c>
      <c r="E122" s="52" t="s">
        <v>129</v>
      </c>
      <c r="F122" s="52" t="s">
        <v>130</v>
      </c>
      <c r="G122" s="52" t="s">
        <v>264</v>
      </c>
      <c r="H122" s="47">
        <v>31560000</v>
      </c>
      <c r="I122" s="52" t="s">
        <v>86</v>
      </c>
      <c r="J122" s="29" t="s">
        <v>76</v>
      </c>
      <c r="K122" s="108" t="s">
        <v>265</v>
      </c>
      <c r="L122" s="154"/>
      <c r="M122" s="166"/>
      <c r="N122" s="31">
        <v>1</v>
      </c>
      <c r="O122" s="31">
        <v>1</v>
      </c>
      <c r="P122" s="73">
        <v>11</v>
      </c>
      <c r="Q122" s="74" t="s">
        <v>79</v>
      </c>
      <c r="R122" s="74" t="s">
        <v>80</v>
      </c>
      <c r="S122" s="81" t="s">
        <v>1</v>
      </c>
      <c r="T122" s="167"/>
      <c r="U122" s="168"/>
      <c r="V122" s="31" t="s">
        <v>76</v>
      </c>
      <c r="W122" s="31" t="s">
        <v>81</v>
      </c>
      <c r="X122" s="77" t="s">
        <v>82</v>
      </c>
      <c r="Y122" s="32" t="s">
        <v>83</v>
      </c>
      <c r="Z122" s="33" t="s">
        <v>3</v>
      </c>
      <c r="AA122" s="30" t="s">
        <v>84</v>
      </c>
      <c r="AB122" s="78" t="s">
        <v>85</v>
      </c>
      <c r="AC122" s="31" t="s">
        <v>76</v>
      </c>
      <c r="AD122" s="31" t="s">
        <v>86</v>
      </c>
      <c r="AE122" s="79" t="s">
        <v>87</v>
      </c>
      <c r="AF122" s="79" t="s">
        <v>88</v>
      </c>
      <c r="AG122" s="79" t="s">
        <v>89</v>
      </c>
      <c r="AH122" s="79" t="s">
        <v>90</v>
      </c>
      <c r="AI122" s="79" t="s">
        <v>90</v>
      </c>
      <c r="AJ122" s="79" t="s">
        <v>90</v>
      </c>
      <c r="AK122" s="80"/>
      <c r="AL122" s="80"/>
      <c r="AM122" s="80"/>
    </row>
    <row r="123" spans="1:39" s="35" customFormat="1" ht="48" customHeight="1" x14ac:dyDescent="0.15">
      <c r="A123" s="53"/>
      <c r="B123" s="28" t="s">
        <v>3</v>
      </c>
      <c r="C123" s="52" t="s">
        <v>142</v>
      </c>
      <c r="D123" s="52" t="s">
        <v>72</v>
      </c>
      <c r="E123" s="52" t="s">
        <v>129</v>
      </c>
      <c r="F123" s="52" t="s">
        <v>130</v>
      </c>
      <c r="G123" s="52" t="s">
        <v>266</v>
      </c>
      <c r="H123" s="47">
        <v>2000000</v>
      </c>
      <c r="I123" s="52" t="s">
        <v>86</v>
      </c>
      <c r="J123" s="29" t="s">
        <v>76</v>
      </c>
      <c r="K123" s="108" t="s">
        <v>267</v>
      </c>
      <c r="L123" s="152" t="s">
        <v>268</v>
      </c>
      <c r="M123" s="166" t="str">
        <f>G123</f>
        <v>Suministrar  pinturas y materiales necesarios para realizar las labores de mantenimiento locativo en las diferentes instalaciones de la Universidad Pedagógica Nacional.</v>
      </c>
      <c r="N123" s="31">
        <v>1</v>
      </c>
      <c r="O123" s="31">
        <v>1</v>
      </c>
      <c r="P123" s="73">
        <v>11</v>
      </c>
      <c r="Q123" s="74" t="s">
        <v>79</v>
      </c>
      <c r="R123" s="74" t="s">
        <v>80</v>
      </c>
      <c r="S123" s="81" t="s">
        <v>1</v>
      </c>
      <c r="T123" s="167">
        <f>H123+H124</f>
        <v>77500000</v>
      </c>
      <c r="U123" s="168">
        <f>T123</f>
        <v>77500000</v>
      </c>
      <c r="V123" s="31" t="s">
        <v>76</v>
      </c>
      <c r="W123" s="31" t="s">
        <v>81</v>
      </c>
      <c r="X123" s="77" t="s">
        <v>82</v>
      </c>
      <c r="Y123" s="32" t="s">
        <v>83</v>
      </c>
      <c r="Z123" s="33" t="s">
        <v>3</v>
      </c>
      <c r="AA123" s="30" t="s">
        <v>84</v>
      </c>
      <c r="AB123" s="78" t="s">
        <v>85</v>
      </c>
      <c r="AC123" s="31" t="s">
        <v>76</v>
      </c>
      <c r="AD123" s="31" t="s">
        <v>86</v>
      </c>
      <c r="AE123" s="79" t="s">
        <v>87</v>
      </c>
      <c r="AF123" s="79" t="s">
        <v>88</v>
      </c>
      <c r="AG123" s="79" t="s">
        <v>89</v>
      </c>
      <c r="AH123" s="79" t="s">
        <v>90</v>
      </c>
      <c r="AI123" s="79" t="s">
        <v>90</v>
      </c>
      <c r="AJ123" s="79" t="s">
        <v>90</v>
      </c>
      <c r="AK123" s="80"/>
      <c r="AL123" s="80"/>
      <c r="AM123" s="80"/>
    </row>
    <row r="124" spans="1:39" s="35" customFormat="1" ht="48" customHeight="1" x14ac:dyDescent="0.15">
      <c r="A124" s="53"/>
      <c r="B124" s="28" t="s">
        <v>3</v>
      </c>
      <c r="C124" s="52" t="s">
        <v>142</v>
      </c>
      <c r="D124" s="52" t="s">
        <v>72</v>
      </c>
      <c r="E124" s="52" t="s">
        <v>26</v>
      </c>
      <c r="F124" s="52" t="s">
        <v>18</v>
      </c>
      <c r="G124" s="52" t="s">
        <v>269</v>
      </c>
      <c r="H124" s="47">
        <v>75500000</v>
      </c>
      <c r="I124" s="52" t="s">
        <v>86</v>
      </c>
      <c r="J124" s="29" t="s">
        <v>76</v>
      </c>
      <c r="K124" s="108" t="s">
        <v>267</v>
      </c>
      <c r="L124" s="154"/>
      <c r="M124" s="166"/>
      <c r="N124" s="31">
        <v>1</v>
      </c>
      <c r="O124" s="31">
        <v>1</v>
      </c>
      <c r="P124" s="73">
        <v>11</v>
      </c>
      <c r="Q124" s="74" t="s">
        <v>79</v>
      </c>
      <c r="R124" s="74" t="s">
        <v>80</v>
      </c>
      <c r="S124" s="81" t="s">
        <v>1</v>
      </c>
      <c r="T124" s="167"/>
      <c r="U124" s="168"/>
      <c r="V124" s="31" t="s">
        <v>76</v>
      </c>
      <c r="W124" s="31" t="s">
        <v>81</v>
      </c>
      <c r="X124" s="77" t="s">
        <v>82</v>
      </c>
      <c r="Y124" s="32" t="s">
        <v>83</v>
      </c>
      <c r="Z124" s="33" t="s">
        <v>3</v>
      </c>
      <c r="AA124" s="30" t="s">
        <v>84</v>
      </c>
      <c r="AB124" s="78" t="s">
        <v>85</v>
      </c>
      <c r="AC124" s="31" t="s">
        <v>76</v>
      </c>
      <c r="AD124" s="31" t="s">
        <v>86</v>
      </c>
      <c r="AE124" s="79" t="s">
        <v>87</v>
      </c>
      <c r="AF124" s="79" t="s">
        <v>88</v>
      </c>
      <c r="AG124" s="79" t="s">
        <v>89</v>
      </c>
      <c r="AH124" s="79" t="s">
        <v>90</v>
      </c>
      <c r="AI124" s="79" t="s">
        <v>90</v>
      </c>
      <c r="AJ124" s="79" t="s">
        <v>90</v>
      </c>
      <c r="AK124" s="80"/>
      <c r="AL124" s="80"/>
      <c r="AM124" s="80"/>
    </row>
    <row r="125" spans="1:39" s="35" customFormat="1" ht="48" customHeight="1" x14ac:dyDescent="0.15">
      <c r="A125" s="53"/>
      <c r="B125" s="28" t="s">
        <v>3</v>
      </c>
      <c r="C125" s="52" t="s">
        <v>142</v>
      </c>
      <c r="D125" s="52" t="s">
        <v>72</v>
      </c>
      <c r="E125" s="52" t="s">
        <v>125</v>
      </c>
      <c r="F125" s="52" t="s">
        <v>126</v>
      </c>
      <c r="G125" s="52" t="s">
        <v>270</v>
      </c>
      <c r="H125" s="47">
        <f>18951454-6802744</f>
        <v>12148710</v>
      </c>
      <c r="I125" s="52" t="s">
        <v>86</v>
      </c>
      <c r="J125" s="29" t="s">
        <v>76</v>
      </c>
      <c r="K125" s="108" t="s">
        <v>271</v>
      </c>
      <c r="L125" s="152" t="s">
        <v>272</v>
      </c>
      <c r="M125" s="166" t="str">
        <f>G125</f>
        <v>Suministrar elementos de aseo y desinfección para los diferentes predios de la Universidad Pedagógica Nacional.</v>
      </c>
      <c r="N125" s="31">
        <v>1</v>
      </c>
      <c r="O125" s="31">
        <v>1</v>
      </c>
      <c r="P125" s="73">
        <v>11</v>
      </c>
      <c r="Q125" s="74" t="s">
        <v>79</v>
      </c>
      <c r="R125" s="74" t="s">
        <v>80</v>
      </c>
      <c r="S125" s="81" t="s">
        <v>1</v>
      </c>
      <c r="T125" s="167">
        <f>H125+H126+H127</f>
        <v>145773435</v>
      </c>
      <c r="U125" s="168">
        <f>T125</f>
        <v>145773435</v>
      </c>
      <c r="V125" s="31" t="s">
        <v>76</v>
      </c>
      <c r="W125" s="31" t="s">
        <v>81</v>
      </c>
      <c r="X125" s="77" t="s">
        <v>82</v>
      </c>
      <c r="Y125" s="32" t="s">
        <v>83</v>
      </c>
      <c r="Z125" s="33" t="s">
        <v>3</v>
      </c>
      <c r="AA125" s="30" t="s">
        <v>84</v>
      </c>
      <c r="AB125" s="78" t="s">
        <v>85</v>
      </c>
      <c r="AC125" s="31" t="s">
        <v>76</v>
      </c>
      <c r="AD125" s="31" t="s">
        <v>86</v>
      </c>
      <c r="AE125" s="79" t="s">
        <v>87</v>
      </c>
      <c r="AF125" s="79" t="s">
        <v>88</v>
      </c>
      <c r="AG125" s="79" t="s">
        <v>89</v>
      </c>
      <c r="AH125" s="79" t="s">
        <v>90</v>
      </c>
      <c r="AI125" s="79" t="s">
        <v>90</v>
      </c>
      <c r="AJ125" s="79" t="s">
        <v>90</v>
      </c>
      <c r="AK125" s="80"/>
      <c r="AL125" s="80"/>
      <c r="AM125" s="80"/>
    </row>
    <row r="126" spans="1:39" s="35" customFormat="1" ht="48" customHeight="1" x14ac:dyDescent="0.15">
      <c r="A126" s="53"/>
      <c r="B126" s="28" t="s">
        <v>3</v>
      </c>
      <c r="C126" s="52" t="s">
        <v>142</v>
      </c>
      <c r="D126" s="52" t="s">
        <v>72</v>
      </c>
      <c r="E126" s="52" t="s">
        <v>26</v>
      </c>
      <c r="F126" s="52" t="s">
        <v>18</v>
      </c>
      <c r="G126" s="52" t="s">
        <v>270</v>
      </c>
      <c r="H126" s="47">
        <f>126240000+6802744+581981</f>
        <v>133624725</v>
      </c>
      <c r="I126" s="52" t="s">
        <v>86</v>
      </c>
      <c r="J126" s="29" t="s">
        <v>76</v>
      </c>
      <c r="K126" s="108" t="s">
        <v>271</v>
      </c>
      <c r="L126" s="153"/>
      <c r="M126" s="166"/>
      <c r="N126" s="31">
        <v>1</v>
      </c>
      <c r="O126" s="31">
        <v>1</v>
      </c>
      <c r="P126" s="73">
        <v>11</v>
      </c>
      <c r="Q126" s="74" t="s">
        <v>79</v>
      </c>
      <c r="R126" s="74" t="s">
        <v>80</v>
      </c>
      <c r="S126" s="81" t="s">
        <v>1</v>
      </c>
      <c r="T126" s="167"/>
      <c r="U126" s="168"/>
      <c r="V126" s="31" t="s">
        <v>76</v>
      </c>
      <c r="W126" s="31" t="s">
        <v>81</v>
      </c>
      <c r="X126" s="77" t="s">
        <v>82</v>
      </c>
      <c r="Y126" s="32" t="s">
        <v>83</v>
      </c>
      <c r="Z126" s="33" t="s">
        <v>3</v>
      </c>
      <c r="AA126" s="30" t="s">
        <v>84</v>
      </c>
      <c r="AB126" s="78" t="s">
        <v>85</v>
      </c>
      <c r="AC126" s="31" t="s">
        <v>76</v>
      </c>
      <c r="AD126" s="31" t="s">
        <v>86</v>
      </c>
      <c r="AE126" s="79" t="s">
        <v>87</v>
      </c>
      <c r="AF126" s="79" t="s">
        <v>88</v>
      </c>
      <c r="AG126" s="79" t="s">
        <v>89</v>
      </c>
      <c r="AH126" s="79" t="s">
        <v>90</v>
      </c>
      <c r="AI126" s="79" t="s">
        <v>90</v>
      </c>
      <c r="AJ126" s="79" t="s">
        <v>90</v>
      </c>
      <c r="AK126" s="80"/>
      <c r="AL126" s="80"/>
      <c r="AM126" s="80"/>
    </row>
    <row r="127" spans="1:39" s="35" customFormat="1" ht="48" customHeight="1" x14ac:dyDescent="0.15">
      <c r="A127" s="53"/>
      <c r="B127" s="28" t="s">
        <v>3</v>
      </c>
      <c r="C127" s="52" t="s">
        <v>142</v>
      </c>
      <c r="D127" s="52" t="s">
        <v>72</v>
      </c>
      <c r="E127" s="52" t="s">
        <v>129</v>
      </c>
      <c r="F127" s="52" t="s">
        <v>130</v>
      </c>
      <c r="G127" s="52" t="s">
        <v>270</v>
      </c>
      <c r="H127" s="47">
        <f>581981-581981</f>
        <v>0</v>
      </c>
      <c r="I127" s="52" t="s">
        <v>86</v>
      </c>
      <c r="J127" s="29" t="s">
        <v>76</v>
      </c>
      <c r="K127" s="108" t="s">
        <v>271</v>
      </c>
      <c r="L127" s="154"/>
      <c r="M127" s="166"/>
      <c r="N127" s="31">
        <v>1</v>
      </c>
      <c r="O127" s="31">
        <v>1</v>
      </c>
      <c r="P127" s="73">
        <v>11</v>
      </c>
      <c r="Q127" s="74" t="s">
        <v>79</v>
      </c>
      <c r="R127" s="74" t="s">
        <v>80</v>
      </c>
      <c r="S127" s="81" t="s">
        <v>1</v>
      </c>
      <c r="T127" s="167"/>
      <c r="U127" s="168"/>
      <c r="V127" s="31" t="s">
        <v>76</v>
      </c>
      <c r="W127" s="31" t="s">
        <v>81</v>
      </c>
      <c r="X127" s="77" t="s">
        <v>82</v>
      </c>
      <c r="Y127" s="32" t="s">
        <v>83</v>
      </c>
      <c r="Z127" s="33" t="s">
        <v>3</v>
      </c>
      <c r="AA127" s="30" t="s">
        <v>84</v>
      </c>
      <c r="AB127" s="78" t="s">
        <v>85</v>
      </c>
      <c r="AC127" s="31" t="s">
        <v>76</v>
      </c>
      <c r="AD127" s="31" t="s">
        <v>86</v>
      </c>
      <c r="AE127" s="79" t="s">
        <v>87</v>
      </c>
      <c r="AF127" s="79" t="s">
        <v>88</v>
      </c>
      <c r="AG127" s="79" t="s">
        <v>89</v>
      </c>
      <c r="AH127" s="79" t="s">
        <v>90</v>
      </c>
      <c r="AI127" s="79" t="s">
        <v>90</v>
      </c>
      <c r="AJ127" s="79" t="s">
        <v>90</v>
      </c>
      <c r="AK127" s="80"/>
      <c r="AL127" s="80"/>
      <c r="AM127" s="80"/>
    </row>
    <row r="128" spans="1:39" s="35" customFormat="1" ht="48" customHeight="1" x14ac:dyDescent="0.25">
      <c r="A128" s="83"/>
      <c r="B128" s="28" t="s">
        <v>3</v>
      </c>
      <c r="C128" s="52" t="s">
        <v>142</v>
      </c>
      <c r="D128" s="52" t="s">
        <v>72</v>
      </c>
      <c r="E128" s="52" t="s">
        <v>9</v>
      </c>
      <c r="F128" s="52" t="s">
        <v>133</v>
      </c>
      <c r="G128" s="52" t="s">
        <v>273</v>
      </c>
      <c r="H128" s="47">
        <v>28471602</v>
      </c>
      <c r="I128" s="52" t="s">
        <v>274</v>
      </c>
      <c r="J128" s="29" t="s">
        <v>76</v>
      </c>
      <c r="K128" s="71" t="s">
        <v>275</v>
      </c>
      <c r="L128" s="72" t="s">
        <v>276</v>
      </c>
      <c r="M128" s="52" t="str">
        <f>G128</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28" s="31">
        <v>1</v>
      </c>
      <c r="O128" s="31">
        <v>1</v>
      </c>
      <c r="P128" s="73">
        <v>11</v>
      </c>
      <c r="Q128" s="74" t="s">
        <v>79</v>
      </c>
      <c r="R128" s="74" t="s">
        <v>80</v>
      </c>
      <c r="S128" s="81" t="s">
        <v>158</v>
      </c>
      <c r="T128" s="75">
        <f>H128</f>
        <v>28471602</v>
      </c>
      <c r="U128" s="76">
        <f>T128</f>
        <v>28471602</v>
      </c>
      <c r="V128" s="31" t="s">
        <v>76</v>
      </c>
      <c r="W128" s="31" t="s">
        <v>81</v>
      </c>
      <c r="X128" s="77" t="s">
        <v>82</v>
      </c>
      <c r="Y128" s="32" t="s">
        <v>83</v>
      </c>
      <c r="Z128" s="33" t="s">
        <v>3</v>
      </c>
      <c r="AA128" s="30" t="s">
        <v>84</v>
      </c>
      <c r="AB128" s="78" t="s">
        <v>85</v>
      </c>
      <c r="AC128" s="31" t="s">
        <v>76</v>
      </c>
      <c r="AD128" s="31" t="s">
        <v>86</v>
      </c>
      <c r="AE128" s="79" t="s">
        <v>87</v>
      </c>
      <c r="AF128" s="79" t="s">
        <v>88</v>
      </c>
      <c r="AG128" s="79" t="s">
        <v>89</v>
      </c>
      <c r="AH128" s="79" t="s">
        <v>90</v>
      </c>
      <c r="AI128" s="79" t="s">
        <v>90</v>
      </c>
      <c r="AJ128" s="79" t="s">
        <v>90</v>
      </c>
      <c r="AK128" s="80"/>
      <c r="AL128" s="80"/>
      <c r="AM128" s="80"/>
    </row>
    <row r="129" spans="1:39" s="35" customFormat="1" ht="48" customHeight="1" x14ac:dyDescent="0.15">
      <c r="A129" s="53" t="s">
        <v>277</v>
      </c>
      <c r="B129" s="28" t="s">
        <v>3</v>
      </c>
      <c r="C129" s="52" t="s">
        <v>142</v>
      </c>
      <c r="D129" s="52" t="s">
        <v>72</v>
      </c>
      <c r="E129" s="52" t="s">
        <v>125</v>
      </c>
      <c r="F129" s="52" t="s">
        <v>126</v>
      </c>
      <c r="G129" s="52" t="s">
        <v>695</v>
      </c>
      <c r="H129" s="47">
        <f>146333200+596679+17071000</f>
        <v>164000879</v>
      </c>
      <c r="I129" s="52" t="s">
        <v>86</v>
      </c>
      <c r="J129" s="29" t="s">
        <v>76</v>
      </c>
      <c r="K129" s="71" t="s">
        <v>278</v>
      </c>
      <c r="L129" s="72" t="s">
        <v>279</v>
      </c>
      <c r="M129" s="52" t="str">
        <f>G129</f>
        <v xml:space="preserve">Adquirir la dotación de confección para los trabajadores oficiales y personal que presta servicio en el área de restaurante </v>
      </c>
      <c r="N129" s="31">
        <v>1</v>
      </c>
      <c r="O129" s="31">
        <v>1</v>
      </c>
      <c r="P129" s="73">
        <v>11</v>
      </c>
      <c r="Q129" s="74" t="s">
        <v>79</v>
      </c>
      <c r="R129" s="74" t="s">
        <v>80</v>
      </c>
      <c r="S129" s="81" t="s">
        <v>1</v>
      </c>
      <c r="T129" s="75">
        <f>H129</f>
        <v>164000879</v>
      </c>
      <c r="U129" s="76">
        <f>T129</f>
        <v>164000879</v>
      </c>
      <c r="V129" s="31" t="s">
        <v>76</v>
      </c>
      <c r="W129" s="31" t="s">
        <v>81</v>
      </c>
      <c r="X129" s="77" t="s">
        <v>82</v>
      </c>
      <c r="Y129" s="32" t="s">
        <v>83</v>
      </c>
      <c r="Z129" s="33" t="s">
        <v>3</v>
      </c>
      <c r="AA129" s="30" t="s">
        <v>84</v>
      </c>
      <c r="AB129" s="78" t="s">
        <v>85</v>
      </c>
      <c r="AC129" s="31" t="s">
        <v>76</v>
      </c>
      <c r="AD129" s="31" t="s">
        <v>86</v>
      </c>
      <c r="AE129" s="79" t="s">
        <v>87</v>
      </c>
      <c r="AF129" s="79" t="s">
        <v>88</v>
      </c>
      <c r="AG129" s="79" t="s">
        <v>89</v>
      </c>
      <c r="AH129" s="79" t="s">
        <v>90</v>
      </c>
      <c r="AI129" s="79" t="s">
        <v>90</v>
      </c>
      <c r="AJ129" s="79" t="s">
        <v>90</v>
      </c>
      <c r="AK129" s="80"/>
      <c r="AL129" s="80"/>
      <c r="AM129" s="80"/>
    </row>
    <row r="130" spans="1:39" s="35" customFormat="1" ht="48" customHeight="1" x14ac:dyDescent="0.15">
      <c r="A130" s="53" t="s">
        <v>277</v>
      </c>
      <c r="B130" s="28" t="s">
        <v>3</v>
      </c>
      <c r="C130" s="52" t="s">
        <v>142</v>
      </c>
      <c r="D130" s="52" t="s">
        <v>72</v>
      </c>
      <c r="E130" s="52" t="s">
        <v>125</v>
      </c>
      <c r="F130" s="52" t="s">
        <v>126</v>
      </c>
      <c r="G130" s="52" t="s">
        <v>280</v>
      </c>
      <c r="H130" s="47">
        <f>99000000-13733000</f>
        <v>85267000</v>
      </c>
      <c r="I130" s="52" t="s">
        <v>86</v>
      </c>
      <c r="J130" s="29" t="s">
        <v>76</v>
      </c>
      <c r="K130" s="71" t="s">
        <v>281</v>
      </c>
      <c r="L130" s="72" t="s">
        <v>282</v>
      </c>
      <c r="M130" s="52" t="str">
        <f>G130</f>
        <v xml:space="preserve">Adquirir la dotación de calzado para los trabajadores oficiales y personal que presta servicio en el área de restaurante vigencia </v>
      </c>
      <c r="N130" s="31">
        <v>1</v>
      </c>
      <c r="O130" s="31">
        <v>1</v>
      </c>
      <c r="P130" s="73">
        <v>11</v>
      </c>
      <c r="Q130" s="74" t="s">
        <v>79</v>
      </c>
      <c r="R130" s="74" t="s">
        <v>80</v>
      </c>
      <c r="S130" s="81" t="s">
        <v>1</v>
      </c>
      <c r="T130" s="75">
        <f>H130</f>
        <v>85267000</v>
      </c>
      <c r="U130" s="76">
        <f>T130</f>
        <v>85267000</v>
      </c>
      <c r="V130" s="31" t="s">
        <v>76</v>
      </c>
      <c r="W130" s="31" t="s">
        <v>81</v>
      </c>
      <c r="X130" s="77" t="s">
        <v>82</v>
      </c>
      <c r="Y130" s="32" t="s">
        <v>83</v>
      </c>
      <c r="Z130" s="33" t="s">
        <v>3</v>
      </c>
      <c r="AA130" s="30" t="s">
        <v>84</v>
      </c>
      <c r="AB130" s="78" t="s">
        <v>85</v>
      </c>
      <c r="AC130" s="31" t="s">
        <v>76</v>
      </c>
      <c r="AD130" s="31" t="s">
        <v>86</v>
      </c>
      <c r="AE130" s="79" t="s">
        <v>87</v>
      </c>
      <c r="AF130" s="79" t="s">
        <v>88</v>
      </c>
      <c r="AG130" s="79" t="s">
        <v>89</v>
      </c>
      <c r="AH130" s="79" t="s">
        <v>90</v>
      </c>
      <c r="AI130" s="79" t="s">
        <v>90</v>
      </c>
      <c r="AJ130" s="79" t="s">
        <v>90</v>
      </c>
      <c r="AK130" s="80"/>
      <c r="AL130" s="80"/>
      <c r="AM130" s="80"/>
    </row>
    <row r="131" spans="1:39" s="35" customFormat="1" ht="48" customHeight="1" x14ac:dyDescent="0.15">
      <c r="A131" s="53" t="s">
        <v>277</v>
      </c>
      <c r="B131" s="28" t="s">
        <v>3</v>
      </c>
      <c r="C131" s="52" t="s">
        <v>142</v>
      </c>
      <c r="D131" s="52" t="s">
        <v>72</v>
      </c>
      <c r="E131" s="52" t="s">
        <v>26</v>
      </c>
      <c r="F131" s="52" t="s">
        <v>18</v>
      </c>
      <c r="G131" s="52" t="s">
        <v>283</v>
      </c>
      <c r="H131" s="47">
        <f>100732719+10271671+212415</f>
        <v>111216805</v>
      </c>
      <c r="I131" s="52" t="s">
        <v>86</v>
      </c>
      <c r="J131" s="29" t="s">
        <v>430</v>
      </c>
      <c r="K131" s="108" t="s">
        <v>284</v>
      </c>
      <c r="L131" s="152" t="s">
        <v>664</v>
      </c>
      <c r="M131" s="166" t="str">
        <f>G131</f>
        <v xml:space="preserve">Adquirir la dotación de implementos de seguridad para los trabajadores oficiales y personal que presta servicio en el área de restaurante </v>
      </c>
      <c r="N131" s="31">
        <v>1</v>
      </c>
      <c r="O131" s="31">
        <v>1</v>
      </c>
      <c r="P131" s="73">
        <v>11</v>
      </c>
      <c r="Q131" s="74" t="s">
        <v>79</v>
      </c>
      <c r="R131" s="74" t="s">
        <v>80</v>
      </c>
      <c r="S131" s="81" t="s">
        <v>1</v>
      </c>
      <c r="T131" s="167">
        <f>H131+H132</f>
        <v>136869040</v>
      </c>
      <c r="U131" s="168">
        <f>T131</f>
        <v>136869040</v>
      </c>
      <c r="V131" s="31" t="s">
        <v>76</v>
      </c>
      <c r="W131" s="31" t="s">
        <v>81</v>
      </c>
      <c r="X131" s="77" t="s">
        <v>82</v>
      </c>
      <c r="Y131" s="32" t="s">
        <v>83</v>
      </c>
      <c r="Z131" s="33" t="s">
        <v>3</v>
      </c>
      <c r="AA131" s="30" t="s">
        <v>84</v>
      </c>
      <c r="AB131" s="78" t="s">
        <v>85</v>
      </c>
      <c r="AC131" s="31" t="s">
        <v>76</v>
      </c>
      <c r="AD131" s="31" t="s">
        <v>86</v>
      </c>
      <c r="AE131" s="79" t="s">
        <v>87</v>
      </c>
      <c r="AF131" s="79" t="s">
        <v>88</v>
      </c>
      <c r="AG131" s="79" t="s">
        <v>89</v>
      </c>
      <c r="AH131" s="79" t="s">
        <v>90</v>
      </c>
      <c r="AI131" s="79" t="s">
        <v>90</v>
      </c>
      <c r="AJ131" s="79" t="s">
        <v>90</v>
      </c>
      <c r="AK131" s="80"/>
      <c r="AL131" s="80"/>
      <c r="AM131" s="80"/>
    </row>
    <row r="132" spans="1:39" s="35" customFormat="1" ht="48" customHeight="1" x14ac:dyDescent="0.15">
      <c r="A132" s="53" t="s">
        <v>277</v>
      </c>
      <c r="B132" s="28" t="s">
        <v>3</v>
      </c>
      <c r="C132" s="52" t="s">
        <v>142</v>
      </c>
      <c r="D132" s="52" t="s">
        <v>72</v>
      </c>
      <c r="E132" s="52" t="s">
        <v>125</v>
      </c>
      <c r="F132" s="52" t="s">
        <v>126</v>
      </c>
      <c r="G132" s="52" t="s">
        <v>696</v>
      </c>
      <c r="H132" s="47">
        <f>23000000+2864650-212415</f>
        <v>25652235</v>
      </c>
      <c r="I132" s="52" t="s">
        <v>86</v>
      </c>
      <c r="J132" s="29" t="s">
        <v>76</v>
      </c>
      <c r="K132" s="71" t="s">
        <v>284</v>
      </c>
      <c r="L132" s="154"/>
      <c r="M132" s="166"/>
      <c r="N132" s="31">
        <v>1</v>
      </c>
      <c r="O132" s="31">
        <v>1</v>
      </c>
      <c r="P132" s="73">
        <v>11</v>
      </c>
      <c r="Q132" s="74" t="s">
        <v>79</v>
      </c>
      <c r="R132" s="74" t="s">
        <v>80</v>
      </c>
      <c r="S132" s="81" t="s">
        <v>1</v>
      </c>
      <c r="T132" s="167"/>
      <c r="U132" s="168"/>
      <c r="V132" s="31" t="s">
        <v>76</v>
      </c>
      <c r="W132" s="31" t="s">
        <v>81</v>
      </c>
      <c r="X132" s="77" t="s">
        <v>82</v>
      </c>
      <c r="Y132" s="32" t="s">
        <v>83</v>
      </c>
      <c r="Z132" s="33" t="s">
        <v>3</v>
      </c>
      <c r="AA132" s="30" t="s">
        <v>84</v>
      </c>
      <c r="AB132" s="78" t="s">
        <v>85</v>
      </c>
      <c r="AC132" s="31" t="s">
        <v>76</v>
      </c>
      <c r="AD132" s="31" t="s">
        <v>86</v>
      </c>
      <c r="AE132" s="79" t="s">
        <v>87</v>
      </c>
      <c r="AF132" s="79" t="s">
        <v>88</v>
      </c>
      <c r="AG132" s="79" t="s">
        <v>89</v>
      </c>
      <c r="AH132" s="79" t="s">
        <v>90</v>
      </c>
      <c r="AI132" s="79" t="s">
        <v>90</v>
      </c>
      <c r="AJ132" s="79" t="s">
        <v>90</v>
      </c>
      <c r="AK132" s="80"/>
      <c r="AL132" s="80"/>
      <c r="AM132" s="80"/>
    </row>
    <row r="133" spans="1:39" s="35" customFormat="1" ht="48" customHeight="1" x14ac:dyDescent="0.15">
      <c r="A133" s="53"/>
      <c r="B133" s="28" t="s">
        <v>3</v>
      </c>
      <c r="C133" s="52" t="s">
        <v>142</v>
      </c>
      <c r="D133" s="52" t="s">
        <v>72</v>
      </c>
      <c r="E133" s="52" t="s">
        <v>125</v>
      </c>
      <c r="F133" s="52" t="s">
        <v>126</v>
      </c>
      <c r="G133" s="52" t="s">
        <v>285</v>
      </c>
      <c r="H133" s="47">
        <f>119124612-5624249</f>
        <v>113500363</v>
      </c>
      <c r="I133" s="52" t="s">
        <v>86</v>
      </c>
      <c r="J133" s="29" t="s">
        <v>76</v>
      </c>
      <c r="K133" s="108" t="s">
        <v>286</v>
      </c>
      <c r="L133" s="152" t="s">
        <v>665</v>
      </c>
      <c r="M133" s="166" t="str">
        <f>G133</f>
        <v>Suministrar elementos e insumos de cafetería para los diferentes predios de la Universidad Pedagógica Nacional.</v>
      </c>
      <c r="N133" s="31">
        <v>1</v>
      </c>
      <c r="O133" s="31">
        <v>1</v>
      </c>
      <c r="P133" s="73">
        <v>11</v>
      </c>
      <c r="Q133" s="74" t="s">
        <v>79</v>
      </c>
      <c r="R133" s="74" t="s">
        <v>80</v>
      </c>
      <c r="S133" s="81" t="s">
        <v>1</v>
      </c>
      <c r="T133" s="167">
        <f>H133+H134</f>
        <v>135851356</v>
      </c>
      <c r="U133" s="168">
        <f>T133</f>
        <v>135851356</v>
      </c>
      <c r="V133" s="31" t="s">
        <v>76</v>
      </c>
      <c r="W133" s="31" t="s">
        <v>81</v>
      </c>
      <c r="X133" s="77" t="s">
        <v>82</v>
      </c>
      <c r="Y133" s="32" t="s">
        <v>83</v>
      </c>
      <c r="Z133" s="33" t="s">
        <v>3</v>
      </c>
      <c r="AA133" s="30" t="s">
        <v>84</v>
      </c>
      <c r="AB133" s="78" t="s">
        <v>85</v>
      </c>
      <c r="AC133" s="31" t="s">
        <v>76</v>
      </c>
      <c r="AD133" s="31" t="s">
        <v>86</v>
      </c>
      <c r="AE133" s="79" t="s">
        <v>87</v>
      </c>
      <c r="AF133" s="79" t="s">
        <v>88</v>
      </c>
      <c r="AG133" s="79" t="s">
        <v>89</v>
      </c>
      <c r="AH133" s="79" t="s">
        <v>90</v>
      </c>
      <c r="AI133" s="79" t="s">
        <v>90</v>
      </c>
      <c r="AJ133" s="79" t="s">
        <v>90</v>
      </c>
      <c r="AK133" s="80"/>
      <c r="AL133" s="80"/>
      <c r="AM133" s="80"/>
    </row>
    <row r="134" spans="1:39" s="35" customFormat="1" ht="48" customHeight="1" x14ac:dyDescent="0.15">
      <c r="A134" s="53"/>
      <c r="B134" s="28" t="s">
        <v>3</v>
      </c>
      <c r="C134" s="52" t="s">
        <v>142</v>
      </c>
      <c r="D134" s="52" t="s">
        <v>72</v>
      </c>
      <c r="E134" s="52" t="s">
        <v>26</v>
      </c>
      <c r="F134" s="52" t="s">
        <v>18</v>
      </c>
      <c r="G134" s="52" t="s">
        <v>285</v>
      </c>
      <c r="H134" s="47">
        <f>16726744+5624249</f>
        <v>22350993</v>
      </c>
      <c r="I134" s="52" t="s">
        <v>86</v>
      </c>
      <c r="J134" s="29" t="s">
        <v>76</v>
      </c>
      <c r="K134" s="108" t="s">
        <v>286</v>
      </c>
      <c r="L134" s="154"/>
      <c r="M134" s="166"/>
      <c r="N134" s="31">
        <v>1</v>
      </c>
      <c r="O134" s="31">
        <v>1</v>
      </c>
      <c r="P134" s="73">
        <v>11</v>
      </c>
      <c r="Q134" s="74" t="s">
        <v>79</v>
      </c>
      <c r="R134" s="74" t="s">
        <v>80</v>
      </c>
      <c r="S134" s="81" t="s">
        <v>1</v>
      </c>
      <c r="T134" s="167"/>
      <c r="U134" s="168"/>
      <c r="V134" s="31" t="s">
        <v>76</v>
      </c>
      <c r="W134" s="31" t="s">
        <v>81</v>
      </c>
      <c r="X134" s="77" t="s">
        <v>82</v>
      </c>
      <c r="Y134" s="32" t="s">
        <v>83</v>
      </c>
      <c r="Z134" s="33" t="s">
        <v>3</v>
      </c>
      <c r="AA134" s="30" t="s">
        <v>84</v>
      </c>
      <c r="AB134" s="78" t="s">
        <v>85</v>
      </c>
      <c r="AC134" s="31" t="s">
        <v>76</v>
      </c>
      <c r="AD134" s="31" t="s">
        <v>86</v>
      </c>
      <c r="AE134" s="79" t="s">
        <v>87</v>
      </c>
      <c r="AF134" s="79" t="s">
        <v>88</v>
      </c>
      <c r="AG134" s="79" t="s">
        <v>89</v>
      </c>
      <c r="AH134" s="79" t="s">
        <v>90</v>
      </c>
      <c r="AI134" s="79" t="s">
        <v>90</v>
      </c>
      <c r="AJ134" s="79" t="s">
        <v>90</v>
      </c>
      <c r="AK134" s="80"/>
      <c r="AL134" s="80"/>
      <c r="AM134" s="80"/>
    </row>
    <row r="135" spans="1:39" s="35" customFormat="1" ht="48" customHeight="1" x14ac:dyDescent="0.15">
      <c r="A135" s="53"/>
      <c r="B135" s="28" t="s">
        <v>3</v>
      </c>
      <c r="C135" s="52" t="s">
        <v>287</v>
      </c>
      <c r="D135" s="52" t="s">
        <v>135</v>
      </c>
      <c r="E135" s="52" t="s">
        <v>125</v>
      </c>
      <c r="F135" s="52" t="s">
        <v>126</v>
      </c>
      <c r="G135" s="52" t="s">
        <v>288</v>
      </c>
      <c r="H135" s="47">
        <v>33962787</v>
      </c>
      <c r="I135" s="52" t="s">
        <v>86</v>
      </c>
      <c r="J135" s="29" t="s">
        <v>76</v>
      </c>
      <c r="K135" s="108" t="s">
        <v>289</v>
      </c>
      <c r="L135" s="72" t="s">
        <v>667</v>
      </c>
      <c r="M135" s="166" t="str">
        <f>G135</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5" s="31">
        <v>1</v>
      </c>
      <c r="O135" s="31">
        <v>1</v>
      </c>
      <c r="P135" s="73">
        <v>11</v>
      </c>
      <c r="Q135" s="74" t="s">
        <v>79</v>
      </c>
      <c r="R135" s="74" t="s">
        <v>80</v>
      </c>
      <c r="S135" s="81" t="s">
        <v>1</v>
      </c>
      <c r="T135" s="167">
        <f>H135+H136+H137</f>
        <v>104587598</v>
      </c>
      <c r="U135" s="168">
        <f>T135</f>
        <v>104587598</v>
      </c>
      <c r="V135" s="31" t="s">
        <v>76</v>
      </c>
      <c r="W135" s="31" t="s">
        <v>81</v>
      </c>
      <c r="X135" s="77" t="s">
        <v>82</v>
      </c>
      <c r="Y135" s="32" t="s">
        <v>83</v>
      </c>
      <c r="Z135" s="33" t="s">
        <v>3</v>
      </c>
      <c r="AA135" s="30" t="s">
        <v>84</v>
      </c>
      <c r="AB135" s="78" t="s">
        <v>85</v>
      </c>
      <c r="AC135" s="31" t="s">
        <v>76</v>
      </c>
      <c r="AD135" s="31" t="s">
        <v>86</v>
      </c>
      <c r="AE135" s="79" t="s">
        <v>87</v>
      </c>
      <c r="AF135" s="79" t="s">
        <v>88</v>
      </c>
      <c r="AG135" s="79" t="s">
        <v>89</v>
      </c>
      <c r="AH135" s="79" t="s">
        <v>90</v>
      </c>
      <c r="AI135" s="79" t="s">
        <v>90</v>
      </c>
      <c r="AJ135" s="79" t="s">
        <v>90</v>
      </c>
      <c r="AK135" s="80"/>
      <c r="AL135" s="80"/>
      <c r="AM135" s="80"/>
    </row>
    <row r="136" spans="1:39" s="35" customFormat="1" ht="48" customHeight="1" x14ac:dyDescent="0.15">
      <c r="A136" s="53"/>
      <c r="B136" s="28" t="s">
        <v>3</v>
      </c>
      <c r="C136" s="52" t="s">
        <v>287</v>
      </c>
      <c r="D136" s="52" t="s">
        <v>135</v>
      </c>
      <c r="E136" s="52" t="s">
        <v>129</v>
      </c>
      <c r="F136" s="52" t="s">
        <v>130</v>
      </c>
      <c r="G136" s="52" t="s">
        <v>288</v>
      </c>
      <c r="H136" s="47">
        <v>4421540</v>
      </c>
      <c r="I136" s="52" t="s">
        <v>86</v>
      </c>
      <c r="J136" s="29" t="s">
        <v>76</v>
      </c>
      <c r="K136" s="108" t="s">
        <v>289</v>
      </c>
      <c r="L136" s="72" t="s">
        <v>290</v>
      </c>
      <c r="M136" s="166"/>
      <c r="N136" s="31">
        <v>1</v>
      </c>
      <c r="O136" s="31">
        <v>1</v>
      </c>
      <c r="P136" s="73">
        <v>11</v>
      </c>
      <c r="Q136" s="74" t="s">
        <v>79</v>
      </c>
      <c r="R136" s="74" t="s">
        <v>80</v>
      </c>
      <c r="S136" s="81" t="s">
        <v>1</v>
      </c>
      <c r="T136" s="167"/>
      <c r="U136" s="168"/>
      <c r="V136" s="31" t="s">
        <v>76</v>
      </c>
      <c r="W136" s="31" t="s">
        <v>81</v>
      </c>
      <c r="X136" s="77" t="s">
        <v>82</v>
      </c>
      <c r="Y136" s="32" t="s">
        <v>83</v>
      </c>
      <c r="Z136" s="33" t="s">
        <v>3</v>
      </c>
      <c r="AA136" s="30" t="s">
        <v>84</v>
      </c>
      <c r="AB136" s="78" t="s">
        <v>85</v>
      </c>
      <c r="AC136" s="31" t="s">
        <v>76</v>
      </c>
      <c r="AD136" s="31" t="s">
        <v>86</v>
      </c>
      <c r="AE136" s="79" t="s">
        <v>87</v>
      </c>
      <c r="AF136" s="79" t="s">
        <v>88</v>
      </c>
      <c r="AG136" s="79" t="s">
        <v>89</v>
      </c>
      <c r="AH136" s="79" t="s">
        <v>90</v>
      </c>
      <c r="AI136" s="79" t="s">
        <v>90</v>
      </c>
      <c r="AJ136" s="79" t="s">
        <v>90</v>
      </c>
      <c r="AK136" s="80"/>
      <c r="AL136" s="80"/>
      <c r="AM136" s="80"/>
    </row>
    <row r="137" spans="1:39" s="35" customFormat="1" ht="48" customHeight="1" x14ac:dyDescent="0.15">
      <c r="A137" s="53"/>
      <c r="B137" s="28" t="s">
        <v>3</v>
      </c>
      <c r="C137" s="52" t="s">
        <v>287</v>
      </c>
      <c r="D137" s="52" t="s">
        <v>135</v>
      </c>
      <c r="E137" s="52" t="s">
        <v>26</v>
      </c>
      <c r="F137" s="52" t="s">
        <v>18</v>
      </c>
      <c r="G137" s="52" t="s">
        <v>288</v>
      </c>
      <c r="H137" s="47">
        <v>66203271</v>
      </c>
      <c r="I137" s="52" t="s">
        <v>86</v>
      </c>
      <c r="J137" s="29" t="s">
        <v>76</v>
      </c>
      <c r="K137" s="108" t="s">
        <v>289</v>
      </c>
      <c r="L137" s="72" t="s">
        <v>666</v>
      </c>
      <c r="M137" s="166"/>
      <c r="N137" s="31">
        <v>1</v>
      </c>
      <c r="O137" s="31">
        <v>1</v>
      </c>
      <c r="P137" s="73">
        <v>11</v>
      </c>
      <c r="Q137" s="74" t="s">
        <v>79</v>
      </c>
      <c r="R137" s="74" t="s">
        <v>80</v>
      </c>
      <c r="S137" s="81" t="s">
        <v>1</v>
      </c>
      <c r="T137" s="167"/>
      <c r="U137" s="168"/>
      <c r="V137" s="31" t="s">
        <v>76</v>
      </c>
      <c r="W137" s="31" t="s">
        <v>81</v>
      </c>
      <c r="X137" s="77" t="s">
        <v>82</v>
      </c>
      <c r="Y137" s="32" t="s">
        <v>83</v>
      </c>
      <c r="Z137" s="33" t="s">
        <v>3</v>
      </c>
      <c r="AA137" s="30" t="s">
        <v>84</v>
      </c>
      <c r="AB137" s="78" t="s">
        <v>85</v>
      </c>
      <c r="AC137" s="31" t="s">
        <v>76</v>
      </c>
      <c r="AD137" s="31" t="s">
        <v>86</v>
      </c>
      <c r="AE137" s="79" t="s">
        <v>87</v>
      </c>
      <c r="AF137" s="79" t="s">
        <v>88</v>
      </c>
      <c r="AG137" s="79" t="s">
        <v>89</v>
      </c>
      <c r="AH137" s="79" t="s">
        <v>90</v>
      </c>
      <c r="AI137" s="79" t="s">
        <v>90</v>
      </c>
      <c r="AJ137" s="79" t="s">
        <v>90</v>
      </c>
      <c r="AK137" s="80"/>
      <c r="AL137" s="80"/>
      <c r="AM137" s="80"/>
    </row>
    <row r="138" spans="1:39" s="35" customFormat="1" ht="48" customHeight="1" x14ac:dyDescent="0.15">
      <c r="A138" s="53"/>
      <c r="B138" s="28" t="s">
        <v>3</v>
      </c>
      <c r="C138" s="52" t="s">
        <v>142</v>
      </c>
      <c r="D138" s="52" t="s">
        <v>72</v>
      </c>
      <c r="E138" s="52" t="s">
        <v>26</v>
      </c>
      <c r="F138" s="52" t="s">
        <v>18</v>
      </c>
      <c r="G138" s="52" t="s">
        <v>291</v>
      </c>
      <c r="H138" s="47">
        <v>28404000</v>
      </c>
      <c r="I138" s="52" t="s">
        <v>86</v>
      </c>
      <c r="J138" s="29" t="s">
        <v>76</v>
      </c>
      <c r="K138" s="71" t="s">
        <v>292</v>
      </c>
      <c r="L138" s="72" t="s">
        <v>293</v>
      </c>
      <c r="M138" s="52" t="str">
        <f>G138</f>
        <v>Adquirir químicos e insumos para el mantenimiento y limpieza de la piscina de Calle 72  de la Universidad Pedagógica Nacional</v>
      </c>
      <c r="N138" s="31">
        <v>1</v>
      </c>
      <c r="O138" s="31">
        <v>1</v>
      </c>
      <c r="P138" s="73">
        <v>11</v>
      </c>
      <c r="Q138" s="74" t="s">
        <v>79</v>
      </c>
      <c r="R138" s="74" t="s">
        <v>80</v>
      </c>
      <c r="S138" s="81" t="s">
        <v>1</v>
      </c>
      <c r="T138" s="75">
        <f>H138</f>
        <v>28404000</v>
      </c>
      <c r="U138" s="76">
        <f>T138</f>
        <v>28404000</v>
      </c>
      <c r="V138" s="31" t="s">
        <v>76</v>
      </c>
      <c r="W138" s="31" t="s">
        <v>81</v>
      </c>
      <c r="X138" s="77" t="s">
        <v>82</v>
      </c>
      <c r="Y138" s="32" t="s">
        <v>83</v>
      </c>
      <c r="Z138" s="33" t="s">
        <v>3</v>
      </c>
      <c r="AA138" s="30" t="s">
        <v>84</v>
      </c>
      <c r="AB138" s="78" t="s">
        <v>85</v>
      </c>
      <c r="AC138" s="31" t="s">
        <v>76</v>
      </c>
      <c r="AD138" s="31" t="s">
        <v>86</v>
      </c>
      <c r="AE138" s="79" t="s">
        <v>87</v>
      </c>
      <c r="AF138" s="79" t="s">
        <v>88</v>
      </c>
      <c r="AG138" s="79" t="s">
        <v>89</v>
      </c>
      <c r="AH138" s="79" t="s">
        <v>90</v>
      </c>
      <c r="AI138" s="79" t="s">
        <v>90</v>
      </c>
      <c r="AJ138" s="79" t="s">
        <v>90</v>
      </c>
      <c r="AK138" s="80"/>
      <c r="AL138" s="80"/>
      <c r="AM138" s="80"/>
    </row>
    <row r="139" spans="1:39" s="35" customFormat="1" ht="48" customHeight="1" x14ac:dyDescent="0.15">
      <c r="A139" s="53"/>
      <c r="B139" s="28" t="s">
        <v>3</v>
      </c>
      <c r="C139" s="52" t="s">
        <v>142</v>
      </c>
      <c r="D139" s="52" t="s">
        <v>72</v>
      </c>
      <c r="E139" s="52" t="s">
        <v>26</v>
      </c>
      <c r="F139" s="52" t="s">
        <v>18</v>
      </c>
      <c r="G139" s="52" t="s">
        <v>294</v>
      </c>
      <c r="H139" s="47">
        <v>21040000</v>
      </c>
      <c r="I139" s="52" t="s">
        <v>86</v>
      </c>
      <c r="J139" s="29" t="s">
        <v>76</v>
      </c>
      <c r="K139" s="108" t="s">
        <v>295</v>
      </c>
      <c r="L139" s="72" t="s">
        <v>668</v>
      </c>
      <c r="M139" s="166" t="str">
        <f>G139</f>
        <v>Suministrar materiales eléctricos para adecuaciones y mantenimientos que se realizan en las diferentes instalaciones de la Universidad Pedagógica Nacional.</v>
      </c>
      <c r="N139" s="31">
        <v>1</v>
      </c>
      <c r="O139" s="31">
        <v>1</v>
      </c>
      <c r="P139" s="73">
        <v>11</v>
      </c>
      <c r="Q139" s="74" t="s">
        <v>79</v>
      </c>
      <c r="R139" s="74" t="s">
        <v>80</v>
      </c>
      <c r="S139" s="81" t="s">
        <v>1</v>
      </c>
      <c r="T139" s="167">
        <f>H139+H140</f>
        <v>99940000</v>
      </c>
      <c r="U139" s="168">
        <f>T139</f>
        <v>99940000</v>
      </c>
      <c r="V139" s="31" t="s">
        <v>76</v>
      </c>
      <c r="W139" s="31" t="s">
        <v>81</v>
      </c>
      <c r="X139" s="77" t="s">
        <v>82</v>
      </c>
      <c r="Y139" s="32" t="s">
        <v>83</v>
      </c>
      <c r="Z139" s="33" t="s">
        <v>3</v>
      </c>
      <c r="AA139" s="30" t="s">
        <v>84</v>
      </c>
      <c r="AB139" s="78" t="s">
        <v>85</v>
      </c>
      <c r="AC139" s="31" t="s">
        <v>76</v>
      </c>
      <c r="AD139" s="31" t="s">
        <v>86</v>
      </c>
      <c r="AE139" s="79" t="s">
        <v>87</v>
      </c>
      <c r="AF139" s="79" t="s">
        <v>88</v>
      </c>
      <c r="AG139" s="79" t="s">
        <v>89</v>
      </c>
      <c r="AH139" s="79" t="s">
        <v>90</v>
      </c>
      <c r="AI139" s="79" t="s">
        <v>90</v>
      </c>
      <c r="AJ139" s="79" t="s">
        <v>90</v>
      </c>
      <c r="AK139" s="80"/>
      <c r="AL139" s="80"/>
      <c r="AM139" s="80"/>
    </row>
    <row r="140" spans="1:39" s="35" customFormat="1" ht="48" customHeight="1" x14ac:dyDescent="0.15">
      <c r="A140" s="53"/>
      <c r="B140" s="28" t="s">
        <v>3</v>
      </c>
      <c r="C140" s="52" t="s">
        <v>142</v>
      </c>
      <c r="D140" s="52" t="s">
        <v>72</v>
      </c>
      <c r="E140" s="52" t="s">
        <v>129</v>
      </c>
      <c r="F140" s="52" t="s">
        <v>130</v>
      </c>
      <c r="G140" s="52" t="s">
        <v>294</v>
      </c>
      <c r="H140" s="47">
        <v>78900000</v>
      </c>
      <c r="I140" s="52" t="s">
        <v>86</v>
      </c>
      <c r="J140" s="29" t="s">
        <v>76</v>
      </c>
      <c r="K140" s="108" t="s">
        <v>295</v>
      </c>
      <c r="L140" s="72" t="s">
        <v>669</v>
      </c>
      <c r="M140" s="166"/>
      <c r="N140" s="31">
        <v>1</v>
      </c>
      <c r="O140" s="31">
        <v>1</v>
      </c>
      <c r="P140" s="73">
        <v>11</v>
      </c>
      <c r="Q140" s="74" t="s">
        <v>79</v>
      </c>
      <c r="R140" s="74" t="s">
        <v>80</v>
      </c>
      <c r="S140" s="81" t="s">
        <v>1</v>
      </c>
      <c r="T140" s="167"/>
      <c r="U140" s="168"/>
      <c r="V140" s="31" t="s">
        <v>76</v>
      </c>
      <c r="W140" s="31" t="s">
        <v>81</v>
      </c>
      <c r="X140" s="77" t="s">
        <v>82</v>
      </c>
      <c r="Y140" s="32" t="s">
        <v>83</v>
      </c>
      <c r="Z140" s="33" t="s">
        <v>3</v>
      </c>
      <c r="AA140" s="30" t="s">
        <v>84</v>
      </c>
      <c r="AB140" s="78" t="s">
        <v>85</v>
      </c>
      <c r="AC140" s="31" t="s">
        <v>76</v>
      </c>
      <c r="AD140" s="31" t="s">
        <v>86</v>
      </c>
      <c r="AE140" s="79" t="s">
        <v>87</v>
      </c>
      <c r="AF140" s="79" t="s">
        <v>88</v>
      </c>
      <c r="AG140" s="79" t="s">
        <v>89</v>
      </c>
      <c r="AH140" s="79" t="s">
        <v>90</v>
      </c>
      <c r="AI140" s="79" t="s">
        <v>90</v>
      </c>
      <c r="AJ140" s="79" t="s">
        <v>90</v>
      </c>
      <c r="AK140" s="80"/>
      <c r="AL140" s="80"/>
      <c r="AM140" s="80"/>
    </row>
    <row r="141" spans="1:39" s="35" customFormat="1" ht="48" customHeight="1" x14ac:dyDescent="0.15">
      <c r="A141" s="53"/>
      <c r="B141" s="28" t="s">
        <v>3</v>
      </c>
      <c r="C141" s="52" t="s">
        <v>142</v>
      </c>
      <c r="D141" s="52" t="s">
        <v>72</v>
      </c>
      <c r="E141" s="52" t="s">
        <v>26</v>
      </c>
      <c r="F141" s="52" t="s">
        <v>18</v>
      </c>
      <c r="G141" s="52" t="s">
        <v>296</v>
      </c>
      <c r="H141" s="47">
        <v>136760000</v>
      </c>
      <c r="I141" s="52" t="s">
        <v>86</v>
      </c>
      <c r="J141" s="29" t="s">
        <v>76</v>
      </c>
      <c r="K141" s="71" t="s">
        <v>297</v>
      </c>
      <c r="L141" s="72">
        <v>15101500</v>
      </c>
      <c r="M141" s="52" t="str">
        <f>G141</f>
        <v>Suministrar combustible (GASOLINA Y ACPM) para los vehículos que conforman el parque automotor de la Universidad
Pedagógica Nacional</v>
      </c>
      <c r="N141" s="31">
        <v>1</v>
      </c>
      <c r="O141" s="31">
        <v>1</v>
      </c>
      <c r="P141" s="73">
        <v>11</v>
      </c>
      <c r="Q141" s="74" t="s">
        <v>79</v>
      </c>
      <c r="R141" s="74" t="s">
        <v>80</v>
      </c>
      <c r="S141" s="81" t="s">
        <v>1</v>
      </c>
      <c r="T141" s="75">
        <f>H141</f>
        <v>136760000</v>
      </c>
      <c r="U141" s="76">
        <f>T141</f>
        <v>136760000</v>
      </c>
      <c r="V141" s="31" t="s">
        <v>76</v>
      </c>
      <c r="W141" s="31" t="s">
        <v>81</v>
      </c>
      <c r="X141" s="77" t="s">
        <v>82</v>
      </c>
      <c r="Y141" s="32" t="s">
        <v>83</v>
      </c>
      <c r="Z141" s="33" t="s">
        <v>3</v>
      </c>
      <c r="AA141" s="30" t="s">
        <v>84</v>
      </c>
      <c r="AB141" s="78" t="s">
        <v>85</v>
      </c>
      <c r="AC141" s="31" t="s">
        <v>76</v>
      </c>
      <c r="AD141" s="31" t="s">
        <v>86</v>
      </c>
      <c r="AE141" s="79" t="s">
        <v>87</v>
      </c>
      <c r="AF141" s="79" t="s">
        <v>88</v>
      </c>
      <c r="AG141" s="79" t="s">
        <v>89</v>
      </c>
      <c r="AH141" s="79" t="s">
        <v>90</v>
      </c>
      <c r="AI141" s="79" t="s">
        <v>90</v>
      </c>
      <c r="AJ141" s="79" t="s">
        <v>90</v>
      </c>
      <c r="AK141" s="80"/>
      <c r="AL141" s="80"/>
      <c r="AM141" s="80"/>
    </row>
    <row r="142" spans="1:39" ht="48" customHeight="1" x14ac:dyDescent="0.15">
      <c r="A142" s="53"/>
      <c r="B142" s="28" t="s">
        <v>3</v>
      </c>
      <c r="C142" s="52" t="s">
        <v>142</v>
      </c>
      <c r="D142" s="52" t="s">
        <v>72</v>
      </c>
      <c r="E142" s="52" t="s">
        <v>26</v>
      </c>
      <c r="F142" s="52" t="s">
        <v>18</v>
      </c>
      <c r="G142" s="52" t="s">
        <v>298</v>
      </c>
      <c r="H142" s="47">
        <v>29456000</v>
      </c>
      <c r="I142" s="52" t="s">
        <v>86</v>
      </c>
      <c r="J142" s="29" t="s">
        <v>76</v>
      </c>
      <c r="K142" s="108" t="s">
        <v>299</v>
      </c>
      <c r="L142" s="192" t="s">
        <v>300</v>
      </c>
      <c r="M142" s="166" t="str">
        <f>G142</f>
        <v>Adquirir Papelería y útiles de oficina, con el fin de atender las necesidades básicas de las diferentes dependencias de la Universidad vigencia .</v>
      </c>
      <c r="N142" s="31">
        <v>1</v>
      </c>
      <c r="O142" s="31">
        <v>1</v>
      </c>
      <c r="P142" s="73">
        <v>11</v>
      </c>
      <c r="Q142" s="74" t="s">
        <v>79</v>
      </c>
      <c r="R142" s="74" t="s">
        <v>80</v>
      </c>
      <c r="S142" s="181" t="s">
        <v>1</v>
      </c>
      <c r="T142" s="167">
        <f>H142+H143</f>
        <v>41089846</v>
      </c>
      <c r="U142" s="168">
        <f>T142</f>
        <v>41089846</v>
      </c>
      <c r="V142" s="31" t="s">
        <v>76</v>
      </c>
      <c r="W142" s="31" t="s">
        <v>81</v>
      </c>
      <c r="X142" s="77" t="s">
        <v>82</v>
      </c>
      <c r="Y142" s="32" t="s">
        <v>83</v>
      </c>
      <c r="Z142" s="33" t="s">
        <v>3</v>
      </c>
      <c r="AA142" s="30" t="s">
        <v>84</v>
      </c>
      <c r="AB142" s="78" t="s">
        <v>85</v>
      </c>
      <c r="AC142" s="31" t="s">
        <v>76</v>
      </c>
      <c r="AD142" s="31" t="s">
        <v>86</v>
      </c>
      <c r="AE142" s="79" t="s">
        <v>87</v>
      </c>
      <c r="AF142" s="79" t="s">
        <v>88</v>
      </c>
      <c r="AG142" s="79" t="s">
        <v>89</v>
      </c>
      <c r="AH142" s="79" t="s">
        <v>90</v>
      </c>
      <c r="AI142" s="79" t="s">
        <v>90</v>
      </c>
      <c r="AJ142" s="79" t="s">
        <v>90</v>
      </c>
      <c r="AK142" s="80"/>
      <c r="AL142" s="80"/>
      <c r="AM142" s="80"/>
    </row>
    <row r="143" spans="1:39" s="35" customFormat="1" ht="48" customHeight="1" x14ac:dyDescent="0.15">
      <c r="A143" s="53"/>
      <c r="B143" s="28" t="s">
        <v>3</v>
      </c>
      <c r="C143" s="52" t="s">
        <v>142</v>
      </c>
      <c r="D143" s="52" t="s">
        <v>72</v>
      </c>
      <c r="E143" s="52" t="s">
        <v>129</v>
      </c>
      <c r="F143" s="52" t="s">
        <v>130</v>
      </c>
      <c r="G143" s="52" t="s">
        <v>298</v>
      </c>
      <c r="H143" s="47">
        <v>11633846</v>
      </c>
      <c r="I143" s="52" t="s">
        <v>86</v>
      </c>
      <c r="J143" s="29" t="s">
        <v>76</v>
      </c>
      <c r="K143" s="108" t="s">
        <v>299</v>
      </c>
      <c r="L143" s="192"/>
      <c r="M143" s="166"/>
      <c r="N143" s="31">
        <v>1</v>
      </c>
      <c r="O143" s="31">
        <v>1</v>
      </c>
      <c r="P143" s="73">
        <v>11</v>
      </c>
      <c r="Q143" s="74" t="s">
        <v>79</v>
      </c>
      <c r="R143" s="74" t="s">
        <v>80</v>
      </c>
      <c r="S143" s="182"/>
      <c r="T143" s="167"/>
      <c r="U143" s="168"/>
      <c r="V143" s="31" t="s">
        <v>76</v>
      </c>
      <c r="W143" s="31" t="s">
        <v>81</v>
      </c>
      <c r="X143" s="77" t="s">
        <v>82</v>
      </c>
      <c r="Y143" s="32" t="s">
        <v>83</v>
      </c>
      <c r="Z143" s="33" t="s">
        <v>3</v>
      </c>
      <c r="AA143" s="30" t="s">
        <v>84</v>
      </c>
      <c r="AB143" s="78" t="s">
        <v>85</v>
      </c>
      <c r="AC143" s="31" t="s">
        <v>76</v>
      </c>
      <c r="AD143" s="31" t="s">
        <v>86</v>
      </c>
      <c r="AE143" s="79" t="s">
        <v>87</v>
      </c>
      <c r="AF143" s="79" t="s">
        <v>88</v>
      </c>
      <c r="AG143" s="79" t="s">
        <v>89</v>
      </c>
      <c r="AH143" s="79" t="s">
        <v>90</v>
      </c>
      <c r="AI143" s="79" t="s">
        <v>90</v>
      </c>
      <c r="AJ143" s="79" t="s">
        <v>90</v>
      </c>
      <c r="AK143" s="80"/>
      <c r="AL143" s="80"/>
      <c r="AM143" s="80"/>
    </row>
    <row r="144" spans="1:39" s="36" customFormat="1" ht="48" customHeight="1" x14ac:dyDescent="0.15">
      <c r="A144" s="53"/>
      <c r="B144" s="28" t="s">
        <v>3</v>
      </c>
      <c r="C144" s="52" t="s">
        <v>142</v>
      </c>
      <c r="D144" s="52" t="s">
        <v>72</v>
      </c>
      <c r="E144" s="52" t="s">
        <v>26</v>
      </c>
      <c r="F144" s="52" t="s">
        <v>18</v>
      </c>
      <c r="G144" s="52" t="s">
        <v>301</v>
      </c>
      <c r="H144" s="47">
        <v>12624000</v>
      </c>
      <c r="I144" s="52" t="s">
        <v>86</v>
      </c>
      <c r="J144" s="29" t="s">
        <v>76</v>
      </c>
      <c r="K144" s="71" t="s">
        <v>302</v>
      </c>
      <c r="L144" s="52" t="s">
        <v>303</v>
      </c>
      <c r="M144" s="52" t="str">
        <f t="shared" ref="M144:M183" si="8">G144</f>
        <v>Suministrar materiales de carpintería para la reparación, renovación y mantenimiento de muebles, puertas, ventanas, estructuras y otros elementos de carpintería que se realizan en las diferentes instalaciones de la Universidad Pedagógica Nacional</v>
      </c>
      <c r="N144" s="31">
        <v>1</v>
      </c>
      <c r="O144" s="31">
        <v>1</v>
      </c>
      <c r="P144" s="73">
        <v>11</v>
      </c>
      <c r="Q144" s="74" t="s">
        <v>79</v>
      </c>
      <c r="R144" s="74" t="s">
        <v>80</v>
      </c>
      <c r="S144" s="84" t="s">
        <v>1</v>
      </c>
      <c r="T144" s="76">
        <f>H144</f>
        <v>12624000</v>
      </c>
      <c r="U144" s="75">
        <f t="shared" si="1"/>
        <v>12624000</v>
      </c>
      <c r="V144" s="31" t="s">
        <v>76</v>
      </c>
      <c r="W144" s="31" t="s">
        <v>81</v>
      </c>
      <c r="X144" s="77" t="s">
        <v>82</v>
      </c>
      <c r="Y144" s="32" t="s">
        <v>83</v>
      </c>
      <c r="Z144" s="33" t="s">
        <v>3</v>
      </c>
      <c r="AA144" s="30" t="s">
        <v>84</v>
      </c>
      <c r="AB144" s="78" t="s">
        <v>85</v>
      </c>
      <c r="AC144" s="31" t="s">
        <v>76</v>
      </c>
      <c r="AD144" s="31" t="s">
        <v>86</v>
      </c>
      <c r="AE144" s="79" t="s">
        <v>87</v>
      </c>
      <c r="AF144" s="79" t="s">
        <v>88</v>
      </c>
      <c r="AG144" s="79" t="s">
        <v>89</v>
      </c>
      <c r="AH144" s="79" t="s">
        <v>90</v>
      </c>
      <c r="AI144" s="79" t="s">
        <v>90</v>
      </c>
      <c r="AJ144" s="79" t="s">
        <v>90</v>
      </c>
      <c r="AK144" s="2"/>
      <c r="AL144" s="2"/>
      <c r="AM144" s="35"/>
    </row>
    <row r="145" spans="1:39" s="35" customFormat="1" ht="48" customHeight="1" x14ac:dyDescent="0.15">
      <c r="A145" s="53"/>
      <c r="B145" s="28" t="s">
        <v>3</v>
      </c>
      <c r="C145" s="52" t="s">
        <v>142</v>
      </c>
      <c r="D145" s="52" t="s">
        <v>72</v>
      </c>
      <c r="E145" s="52" t="s">
        <v>304</v>
      </c>
      <c r="F145" s="52" t="s">
        <v>132</v>
      </c>
      <c r="G145" s="52" t="s">
        <v>305</v>
      </c>
      <c r="H145" s="47">
        <v>26300000</v>
      </c>
      <c r="I145" s="52" t="s">
        <v>86</v>
      </c>
      <c r="J145" s="29" t="s">
        <v>76</v>
      </c>
      <c r="K145" s="71" t="s">
        <v>306</v>
      </c>
      <c r="L145" s="72" t="s">
        <v>307</v>
      </c>
      <c r="M145" s="52" t="str">
        <f t="shared" si="8"/>
        <v>Realizar el suministro e instalación de vidrios, divisiones, espejos, y películas en las diferentes instalaciones de la Universidad Pedagógica Nacional.</v>
      </c>
      <c r="N145" s="31">
        <v>1</v>
      </c>
      <c r="O145" s="31">
        <v>1</v>
      </c>
      <c r="P145" s="73">
        <v>11</v>
      </c>
      <c r="Q145" s="74" t="s">
        <v>79</v>
      </c>
      <c r="R145" s="74" t="s">
        <v>80</v>
      </c>
      <c r="S145" s="81" t="s">
        <v>1</v>
      </c>
      <c r="T145" s="75">
        <f>H145</f>
        <v>26300000</v>
      </c>
      <c r="U145" s="76">
        <f t="shared" si="1"/>
        <v>26300000</v>
      </c>
      <c r="V145" s="31" t="s">
        <v>76</v>
      </c>
      <c r="W145" s="31" t="s">
        <v>81</v>
      </c>
      <c r="X145" s="77" t="s">
        <v>82</v>
      </c>
      <c r="Y145" s="32" t="s">
        <v>83</v>
      </c>
      <c r="Z145" s="33" t="s">
        <v>3</v>
      </c>
      <c r="AA145" s="30" t="s">
        <v>84</v>
      </c>
      <c r="AB145" s="78" t="s">
        <v>85</v>
      </c>
      <c r="AC145" s="31" t="s">
        <v>76</v>
      </c>
      <c r="AD145" s="31" t="s">
        <v>86</v>
      </c>
      <c r="AE145" s="79" t="s">
        <v>87</v>
      </c>
      <c r="AF145" s="79" t="s">
        <v>88</v>
      </c>
      <c r="AG145" s="79" t="s">
        <v>89</v>
      </c>
      <c r="AH145" s="79" t="s">
        <v>90</v>
      </c>
      <c r="AI145" s="79" t="s">
        <v>90</v>
      </c>
      <c r="AJ145" s="79" t="s">
        <v>90</v>
      </c>
      <c r="AK145" s="80"/>
      <c r="AL145" s="80"/>
      <c r="AM145" s="80"/>
    </row>
    <row r="146" spans="1:39" s="35" customFormat="1" ht="48" customHeight="1" x14ac:dyDescent="0.15">
      <c r="A146" s="53"/>
      <c r="B146" s="28" t="s">
        <v>3</v>
      </c>
      <c r="C146" s="52" t="s">
        <v>142</v>
      </c>
      <c r="D146" s="52" t="s">
        <v>72</v>
      </c>
      <c r="E146" s="52" t="s">
        <v>4</v>
      </c>
      <c r="F146" s="52" t="s">
        <v>6</v>
      </c>
      <c r="G146" s="52" t="s">
        <v>308</v>
      </c>
      <c r="H146" s="47">
        <v>700000000</v>
      </c>
      <c r="I146" s="52" t="s">
        <v>86</v>
      </c>
      <c r="J146" s="29" t="s">
        <v>76</v>
      </c>
      <c r="K146" s="71" t="s">
        <v>309</v>
      </c>
      <c r="L146" s="72">
        <v>78111800</v>
      </c>
      <c r="M146" s="52" t="str">
        <f t="shared" si="8"/>
        <v>Prestar el servicio de transporte terrestre para las salidas académicas y administrativas de la Universidad Pedagógica Nacional</v>
      </c>
      <c r="N146" s="31">
        <v>1</v>
      </c>
      <c r="O146" s="31">
        <v>1</v>
      </c>
      <c r="P146" s="73">
        <v>11</v>
      </c>
      <c r="Q146" s="74" t="s">
        <v>79</v>
      </c>
      <c r="R146" s="74" t="s">
        <v>80</v>
      </c>
      <c r="S146" s="81" t="s">
        <v>5</v>
      </c>
      <c r="T146" s="75">
        <f t="shared" ref="T146:T196" si="9">H146</f>
        <v>700000000</v>
      </c>
      <c r="U146" s="76">
        <f t="shared" si="1"/>
        <v>700000000</v>
      </c>
      <c r="V146" s="31" t="s">
        <v>76</v>
      </c>
      <c r="W146" s="31" t="s">
        <v>81</v>
      </c>
      <c r="X146" s="77" t="s">
        <v>82</v>
      </c>
      <c r="Y146" s="32" t="s">
        <v>83</v>
      </c>
      <c r="Z146" s="33" t="s">
        <v>3</v>
      </c>
      <c r="AA146" s="30" t="s">
        <v>84</v>
      </c>
      <c r="AB146" s="78" t="s">
        <v>85</v>
      </c>
      <c r="AC146" s="31" t="s">
        <v>76</v>
      </c>
      <c r="AD146" s="31" t="s">
        <v>86</v>
      </c>
      <c r="AE146" s="79" t="s">
        <v>87</v>
      </c>
      <c r="AF146" s="79" t="s">
        <v>88</v>
      </c>
      <c r="AG146" s="79" t="s">
        <v>89</v>
      </c>
      <c r="AH146" s="79" t="s">
        <v>90</v>
      </c>
      <c r="AI146" s="79" t="s">
        <v>90</v>
      </c>
      <c r="AJ146" s="79" t="s">
        <v>90</v>
      </c>
      <c r="AK146" s="80"/>
      <c r="AL146" s="80"/>
      <c r="AM146" s="80"/>
    </row>
    <row r="147" spans="1:39" s="35" customFormat="1" ht="48" customHeight="1" x14ac:dyDescent="0.15">
      <c r="A147" s="53"/>
      <c r="B147" s="28" t="s">
        <v>3</v>
      </c>
      <c r="C147" s="52" t="s">
        <v>159</v>
      </c>
      <c r="D147" s="52" t="s">
        <v>160</v>
      </c>
      <c r="E147" s="52" t="s">
        <v>161</v>
      </c>
      <c r="F147" s="52" t="s">
        <v>133</v>
      </c>
      <c r="G147" s="52" t="s">
        <v>310</v>
      </c>
      <c r="H147" s="47">
        <v>138498704</v>
      </c>
      <c r="I147" s="52" t="s">
        <v>86</v>
      </c>
      <c r="J147" s="29" t="s">
        <v>76</v>
      </c>
      <c r="K147" s="71" t="s">
        <v>311</v>
      </c>
      <c r="L147" s="72" t="s">
        <v>670</v>
      </c>
      <c r="M147" s="52" t="s">
        <v>310</v>
      </c>
      <c r="N147" s="31">
        <v>1</v>
      </c>
      <c r="O147" s="31">
        <v>1</v>
      </c>
      <c r="P147" s="73">
        <v>11</v>
      </c>
      <c r="Q147" s="74" t="s">
        <v>79</v>
      </c>
      <c r="R147" s="74" t="s">
        <v>80</v>
      </c>
      <c r="S147" s="52" t="s">
        <v>1</v>
      </c>
      <c r="T147" s="75">
        <f t="shared" si="9"/>
        <v>138498704</v>
      </c>
      <c r="U147" s="76">
        <f t="shared" ref="U147:U197" si="10">T147</f>
        <v>138498704</v>
      </c>
      <c r="V147" s="31" t="s">
        <v>76</v>
      </c>
      <c r="W147" s="31" t="s">
        <v>81</v>
      </c>
      <c r="X147" s="77" t="s">
        <v>82</v>
      </c>
      <c r="Y147" s="32" t="s">
        <v>83</v>
      </c>
      <c r="Z147" s="33" t="s">
        <v>3</v>
      </c>
      <c r="AA147" s="30" t="s">
        <v>84</v>
      </c>
      <c r="AB147" s="78" t="s">
        <v>85</v>
      </c>
      <c r="AC147" s="31" t="s">
        <v>76</v>
      </c>
      <c r="AD147" s="31" t="s">
        <v>86</v>
      </c>
      <c r="AE147" s="79" t="s">
        <v>87</v>
      </c>
      <c r="AF147" s="79" t="s">
        <v>88</v>
      </c>
      <c r="AG147" s="79" t="s">
        <v>89</v>
      </c>
      <c r="AH147" s="79" t="s">
        <v>90</v>
      </c>
      <c r="AI147" s="79" t="s">
        <v>90</v>
      </c>
      <c r="AJ147" s="79" t="s">
        <v>90</v>
      </c>
      <c r="AK147" s="80"/>
      <c r="AL147" s="80"/>
      <c r="AM147" s="80"/>
    </row>
    <row r="148" spans="1:39" s="35" customFormat="1" ht="48" customHeight="1" x14ac:dyDescent="0.15">
      <c r="A148" s="53"/>
      <c r="B148" s="28" t="s">
        <v>3</v>
      </c>
      <c r="C148" s="52" t="s">
        <v>142</v>
      </c>
      <c r="D148" s="52" t="s">
        <v>72</v>
      </c>
      <c r="E148" s="52" t="s">
        <v>9</v>
      </c>
      <c r="F148" s="52" t="s">
        <v>133</v>
      </c>
      <c r="G148" s="52" t="s">
        <v>312</v>
      </c>
      <c r="H148" s="47">
        <v>89586116</v>
      </c>
      <c r="I148" s="52" t="s">
        <v>86</v>
      </c>
      <c r="J148" s="29" t="s">
        <v>76</v>
      </c>
      <c r="K148" s="71" t="s">
        <v>313</v>
      </c>
      <c r="L148" s="72">
        <v>92101500</v>
      </c>
      <c r="M148" s="52" t="s">
        <v>312</v>
      </c>
      <c r="N148" s="31">
        <v>1</v>
      </c>
      <c r="O148" s="31">
        <v>1</v>
      </c>
      <c r="P148" s="73">
        <v>11</v>
      </c>
      <c r="Q148" s="74" t="s">
        <v>79</v>
      </c>
      <c r="R148" s="74" t="s">
        <v>157</v>
      </c>
      <c r="S148" s="81" t="s">
        <v>5</v>
      </c>
      <c r="T148" s="75">
        <f t="shared" si="9"/>
        <v>89586116</v>
      </c>
      <c r="U148" s="76">
        <f t="shared" si="10"/>
        <v>89586116</v>
      </c>
      <c r="V148" s="31" t="s">
        <v>76</v>
      </c>
      <c r="W148" s="31" t="s">
        <v>81</v>
      </c>
      <c r="X148" s="77" t="s">
        <v>82</v>
      </c>
      <c r="Y148" s="32" t="s">
        <v>83</v>
      </c>
      <c r="Z148" s="33" t="s">
        <v>3</v>
      </c>
      <c r="AA148" s="30" t="s">
        <v>84</v>
      </c>
      <c r="AB148" s="78" t="s">
        <v>85</v>
      </c>
      <c r="AC148" s="31" t="s">
        <v>76</v>
      </c>
      <c r="AD148" s="31" t="s">
        <v>86</v>
      </c>
      <c r="AE148" s="79" t="s">
        <v>87</v>
      </c>
      <c r="AF148" s="79" t="s">
        <v>88</v>
      </c>
      <c r="AG148" s="79" t="s">
        <v>89</v>
      </c>
      <c r="AH148" s="79" t="s">
        <v>90</v>
      </c>
      <c r="AI148" s="79" t="s">
        <v>90</v>
      </c>
      <c r="AJ148" s="79" t="s">
        <v>90</v>
      </c>
      <c r="AK148" s="80"/>
      <c r="AL148" s="80"/>
      <c r="AM148" s="80"/>
    </row>
    <row r="149" spans="1:39" s="35" customFormat="1" ht="48" customHeight="1" x14ac:dyDescent="0.15">
      <c r="A149" s="53"/>
      <c r="B149" s="28" t="s">
        <v>3</v>
      </c>
      <c r="C149" s="52" t="s">
        <v>142</v>
      </c>
      <c r="D149" s="52" t="s">
        <v>72</v>
      </c>
      <c r="E149" s="52" t="s">
        <v>9</v>
      </c>
      <c r="F149" s="52" t="s">
        <v>133</v>
      </c>
      <c r="G149" s="52" t="s">
        <v>312</v>
      </c>
      <c r="H149" s="47">
        <f>1322639376-H148</f>
        <v>1233053260</v>
      </c>
      <c r="I149" s="52" t="s">
        <v>86</v>
      </c>
      <c r="J149" s="29" t="s">
        <v>76</v>
      </c>
      <c r="K149" s="71" t="s">
        <v>313</v>
      </c>
      <c r="L149" s="72">
        <v>92101500</v>
      </c>
      <c r="M149" s="52" t="str">
        <f t="shared" si="8"/>
        <v>Contratar la prestación del servicio de vigilancia y seguridad privada para las personas y bienes muebles e inmuebles de la Universidad Pedagógica Nacional</v>
      </c>
      <c r="N149" s="31">
        <v>1</v>
      </c>
      <c r="O149" s="31">
        <v>1</v>
      </c>
      <c r="P149" s="73">
        <v>11</v>
      </c>
      <c r="Q149" s="74" t="s">
        <v>79</v>
      </c>
      <c r="R149" s="74" t="s">
        <v>157</v>
      </c>
      <c r="S149" s="81" t="s">
        <v>158</v>
      </c>
      <c r="T149" s="75">
        <f t="shared" si="9"/>
        <v>1233053260</v>
      </c>
      <c r="U149" s="76">
        <f t="shared" si="10"/>
        <v>1233053260</v>
      </c>
      <c r="V149" s="31" t="s">
        <v>76</v>
      </c>
      <c r="W149" s="31" t="s">
        <v>81</v>
      </c>
      <c r="X149" s="77" t="s">
        <v>82</v>
      </c>
      <c r="Y149" s="32" t="s">
        <v>83</v>
      </c>
      <c r="Z149" s="33" t="s">
        <v>3</v>
      </c>
      <c r="AA149" s="30" t="s">
        <v>84</v>
      </c>
      <c r="AB149" s="78" t="s">
        <v>85</v>
      </c>
      <c r="AC149" s="31" t="s">
        <v>76</v>
      </c>
      <c r="AD149" s="31" t="s">
        <v>86</v>
      </c>
      <c r="AE149" s="79" t="s">
        <v>87</v>
      </c>
      <c r="AF149" s="79" t="s">
        <v>88</v>
      </c>
      <c r="AG149" s="79" t="s">
        <v>89</v>
      </c>
      <c r="AH149" s="79" t="s">
        <v>90</v>
      </c>
      <c r="AI149" s="79" t="s">
        <v>90</v>
      </c>
      <c r="AJ149" s="79" t="s">
        <v>90</v>
      </c>
      <c r="AK149" s="80"/>
      <c r="AL149" s="80"/>
      <c r="AM149" s="80"/>
    </row>
    <row r="150" spans="1:39" s="35" customFormat="1" ht="48" customHeight="1" x14ac:dyDescent="0.15">
      <c r="A150" s="53"/>
      <c r="B150" s="28" t="s">
        <v>27</v>
      </c>
      <c r="C150" s="52" t="s">
        <v>314</v>
      </c>
      <c r="D150" s="52" t="s">
        <v>315</v>
      </c>
      <c r="E150" s="52" t="s">
        <v>9</v>
      </c>
      <c r="F150" s="52" t="s">
        <v>133</v>
      </c>
      <c r="G150" s="52" t="s">
        <v>316</v>
      </c>
      <c r="H150" s="47">
        <v>4125944</v>
      </c>
      <c r="I150" s="52" t="s">
        <v>86</v>
      </c>
      <c r="J150" s="29" t="s">
        <v>76</v>
      </c>
      <c r="K150" s="71" t="s">
        <v>317</v>
      </c>
      <c r="L150" s="72">
        <v>73152100</v>
      </c>
      <c r="M150" s="52" t="str">
        <f t="shared" si="8"/>
        <v xml:space="preserve"> Realizar el mantenimiento preventivo de los equipos de audio y video del Auditorio Multipropósito Simón Rodríguez y de la emisora "la Pedagógica Radio"</v>
      </c>
      <c r="N150" s="31">
        <v>1</v>
      </c>
      <c r="O150" s="31">
        <v>1</v>
      </c>
      <c r="P150" s="73">
        <v>11</v>
      </c>
      <c r="Q150" s="74" t="s">
        <v>79</v>
      </c>
      <c r="R150" s="74" t="s">
        <v>80</v>
      </c>
      <c r="S150" s="52" t="s">
        <v>1</v>
      </c>
      <c r="T150" s="75">
        <f t="shared" si="9"/>
        <v>4125944</v>
      </c>
      <c r="U150" s="76">
        <f t="shared" si="10"/>
        <v>4125944</v>
      </c>
      <c r="V150" s="31" t="s">
        <v>76</v>
      </c>
      <c r="W150" s="31" t="s">
        <v>81</v>
      </c>
      <c r="X150" s="77" t="s">
        <v>82</v>
      </c>
      <c r="Y150" s="32" t="s">
        <v>83</v>
      </c>
      <c r="Z150" s="33" t="s">
        <v>27</v>
      </c>
      <c r="AA150" s="30" t="s">
        <v>84</v>
      </c>
      <c r="AB150" s="78" t="s">
        <v>85</v>
      </c>
      <c r="AC150" s="31" t="s">
        <v>76</v>
      </c>
      <c r="AD150" s="31" t="s">
        <v>86</v>
      </c>
      <c r="AE150" s="79" t="s">
        <v>87</v>
      </c>
      <c r="AF150" s="79" t="s">
        <v>88</v>
      </c>
      <c r="AG150" s="79" t="s">
        <v>89</v>
      </c>
      <c r="AH150" s="79" t="s">
        <v>90</v>
      </c>
      <c r="AI150" s="79" t="s">
        <v>90</v>
      </c>
      <c r="AJ150" s="79" t="s">
        <v>90</v>
      </c>
      <c r="AK150" s="80"/>
      <c r="AL150" s="80"/>
      <c r="AM150" s="80"/>
    </row>
    <row r="151" spans="1:39" s="35" customFormat="1" ht="48" customHeight="1" x14ac:dyDescent="0.15">
      <c r="A151" s="53"/>
      <c r="B151" s="28" t="s">
        <v>27</v>
      </c>
      <c r="C151" s="52" t="s">
        <v>314</v>
      </c>
      <c r="D151" s="52" t="s">
        <v>315</v>
      </c>
      <c r="E151" s="52" t="s">
        <v>9</v>
      </c>
      <c r="F151" s="52" t="s">
        <v>133</v>
      </c>
      <c r="G151" s="52" t="s">
        <v>318</v>
      </c>
      <c r="H151" s="47">
        <v>66907200</v>
      </c>
      <c r="I151" s="52" t="s">
        <v>86</v>
      </c>
      <c r="J151" s="29" t="s">
        <v>76</v>
      </c>
      <c r="K151" s="71" t="s">
        <v>319</v>
      </c>
      <c r="L151" s="72">
        <v>83121700</v>
      </c>
      <c r="M151" s="52" t="str">
        <f t="shared" si="8"/>
        <v>Prestar el servicio para la emisión de los capítulos del programa institucional "Historia con Futuro" de la Universidad Pedagógica Nacional y de la promoción del mismo a través de canales digitales.  </v>
      </c>
      <c r="N151" s="31">
        <v>1</v>
      </c>
      <c r="O151" s="31">
        <v>1</v>
      </c>
      <c r="P151" s="73">
        <v>11</v>
      </c>
      <c r="Q151" s="74" t="s">
        <v>79</v>
      </c>
      <c r="R151" s="74" t="s">
        <v>80</v>
      </c>
      <c r="S151" s="52" t="s">
        <v>1</v>
      </c>
      <c r="T151" s="75">
        <f t="shared" si="9"/>
        <v>66907200</v>
      </c>
      <c r="U151" s="76">
        <f t="shared" si="10"/>
        <v>66907200</v>
      </c>
      <c r="V151" s="31" t="s">
        <v>76</v>
      </c>
      <c r="W151" s="31" t="s">
        <v>81</v>
      </c>
      <c r="X151" s="77" t="s">
        <v>82</v>
      </c>
      <c r="Y151" s="32" t="s">
        <v>83</v>
      </c>
      <c r="Z151" s="33" t="s">
        <v>27</v>
      </c>
      <c r="AA151" s="30" t="s">
        <v>84</v>
      </c>
      <c r="AB151" s="78" t="s">
        <v>85</v>
      </c>
      <c r="AC151" s="31" t="s">
        <v>76</v>
      </c>
      <c r="AD151" s="31" t="s">
        <v>86</v>
      </c>
      <c r="AE151" s="79" t="s">
        <v>87</v>
      </c>
      <c r="AF151" s="79" t="s">
        <v>88</v>
      </c>
      <c r="AG151" s="79" t="s">
        <v>89</v>
      </c>
      <c r="AH151" s="79" t="s">
        <v>90</v>
      </c>
      <c r="AI151" s="79" t="s">
        <v>90</v>
      </c>
      <c r="AJ151" s="79" t="s">
        <v>90</v>
      </c>
      <c r="AK151" s="80"/>
      <c r="AL151" s="80"/>
      <c r="AM151" s="80"/>
    </row>
    <row r="152" spans="1:39" s="35" customFormat="1" ht="48" customHeight="1" x14ac:dyDescent="0.15">
      <c r="A152" s="53"/>
      <c r="B152" s="28" t="s">
        <v>320</v>
      </c>
      <c r="C152" s="52" t="s">
        <v>321</v>
      </c>
      <c r="D152" s="52" t="s">
        <v>322</v>
      </c>
      <c r="E152" s="52" t="s">
        <v>9</v>
      </c>
      <c r="F152" s="52" t="s">
        <v>133</v>
      </c>
      <c r="G152" s="52" t="s">
        <v>323</v>
      </c>
      <c r="H152" s="47">
        <v>4975262</v>
      </c>
      <c r="I152" s="52" t="s">
        <v>86</v>
      </c>
      <c r="J152" s="29" t="s">
        <v>76</v>
      </c>
      <c r="K152" s="71" t="s">
        <v>324</v>
      </c>
      <c r="L152" s="72">
        <v>55101500</v>
      </c>
      <c r="M152" s="52" t="str">
        <f t="shared" si="8"/>
        <v>Prestar el servicio para publicar los actos administrativos de carácter general dentro de las fechas establecidas para cada actuación, en cumplimiento al artículo 65 de la ley 1437 de 2011.</v>
      </c>
      <c r="N152" s="31">
        <v>1</v>
      </c>
      <c r="O152" s="31">
        <v>1</v>
      </c>
      <c r="P152" s="73">
        <v>11</v>
      </c>
      <c r="Q152" s="74" t="s">
        <v>79</v>
      </c>
      <c r="R152" s="74" t="s">
        <v>80</v>
      </c>
      <c r="S152" s="52" t="s">
        <v>1</v>
      </c>
      <c r="T152" s="75">
        <f t="shared" si="9"/>
        <v>4975262</v>
      </c>
      <c r="U152" s="76">
        <f t="shared" si="10"/>
        <v>4975262</v>
      </c>
      <c r="V152" s="31" t="s">
        <v>76</v>
      </c>
      <c r="W152" s="31" t="s">
        <v>81</v>
      </c>
      <c r="X152" s="77" t="s">
        <v>82</v>
      </c>
      <c r="Y152" s="32" t="s">
        <v>83</v>
      </c>
      <c r="Z152" s="33" t="s">
        <v>181</v>
      </c>
      <c r="AA152" s="30" t="s">
        <v>84</v>
      </c>
      <c r="AB152" s="78" t="s">
        <v>85</v>
      </c>
      <c r="AC152" s="31" t="s">
        <v>76</v>
      </c>
      <c r="AD152" s="31" t="s">
        <v>86</v>
      </c>
      <c r="AE152" s="79" t="s">
        <v>87</v>
      </c>
      <c r="AF152" s="79" t="s">
        <v>88</v>
      </c>
      <c r="AG152" s="79" t="s">
        <v>89</v>
      </c>
      <c r="AH152" s="79" t="s">
        <v>90</v>
      </c>
      <c r="AI152" s="79" t="s">
        <v>90</v>
      </c>
      <c r="AJ152" s="79" t="s">
        <v>90</v>
      </c>
      <c r="AK152" s="80"/>
      <c r="AL152" s="80"/>
      <c r="AM152" s="80"/>
    </row>
    <row r="153" spans="1:39" s="35" customFormat="1" ht="48" customHeight="1" x14ac:dyDescent="0.15">
      <c r="A153" s="53"/>
      <c r="B153" s="28" t="s">
        <v>3</v>
      </c>
      <c r="C153" s="52" t="s">
        <v>142</v>
      </c>
      <c r="D153" s="52" t="s">
        <v>72</v>
      </c>
      <c r="E153" s="52" t="s">
        <v>9</v>
      </c>
      <c r="F153" s="52" t="s">
        <v>133</v>
      </c>
      <c r="G153" s="52" t="s">
        <v>325</v>
      </c>
      <c r="H153" s="47">
        <v>27878000</v>
      </c>
      <c r="I153" s="52" t="s">
        <v>86</v>
      </c>
      <c r="J153" s="29" t="s">
        <v>76</v>
      </c>
      <c r="K153" s="71" t="s">
        <v>326</v>
      </c>
      <c r="L153" s="72" t="s">
        <v>327</v>
      </c>
      <c r="M153" s="52" t="str">
        <f t="shared" si="8"/>
        <v>Realizar la recarga y mantenimiento de los equipos de extinción de incendios que se encuentran en las diferentes instalaciones de la Universidad Pedagógica Nacional.</v>
      </c>
      <c r="N153" s="31">
        <v>1</v>
      </c>
      <c r="O153" s="31">
        <v>1</v>
      </c>
      <c r="P153" s="73">
        <v>11</v>
      </c>
      <c r="Q153" s="74" t="s">
        <v>79</v>
      </c>
      <c r="R153" s="74" t="s">
        <v>80</v>
      </c>
      <c r="S153" s="81" t="s">
        <v>158</v>
      </c>
      <c r="T153" s="75">
        <f t="shared" si="9"/>
        <v>27878000</v>
      </c>
      <c r="U153" s="76">
        <f t="shared" si="10"/>
        <v>27878000</v>
      </c>
      <c r="V153" s="31" t="s">
        <v>76</v>
      </c>
      <c r="W153" s="31" t="s">
        <v>81</v>
      </c>
      <c r="X153" s="77" t="s">
        <v>82</v>
      </c>
      <c r="Y153" s="32" t="s">
        <v>83</v>
      </c>
      <c r="Z153" s="33" t="s">
        <v>3</v>
      </c>
      <c r="AA153" s="30" t="s">
        <v>84</v>
      </c>
      <c r="AB153" s="78" t="s">
        <v>85</v>
      </c>
      <c r="AC153" s="31" t="s">
        <v>76</v>
      </c>
      <c r="AD153" s="31" t="s">
        <v>86</v>
      </c>
      <c r="AE153" s="79" t="s">
        <v>87</v>
      </c>
      <c r="AF153" s="79" t="s">
        <v>88</v>
      </c>
      <c r="AG153" s="79" t="s">
        <v>89</v>
      </c>
      <c r="AH153" s="79" t="s">
        <v>90</v>
      </c>
      <c r="AI153" s="79" t="s">
        <v>90</v>
      </c>
      <c r="AJ153" s="79" t="s">
        <v>90</v>
      </c>
      <c r="AK153" s="80"/>
      <c r="AL153" s="80"/>
      <c r="AM153" s="80"/>
    </row>
    <row r="154" spans="1:39" s="35" customFormat="1" ht="48" customHeight="1" x14ac:dyDescent="0.15">
      <c r="A154" s="53"/>
      <c r="B154" s="28" t="s">
        <v>3</v>
      </c>
      <c r="C154" s="52" t="s">
        <v>142</v>
      </c>
      <c r="D154" s="52" t="s">
        <v>72</v>
      </c>
      <c r="E154" s="52" t="s">
        <v>9</v>
      </c>
      <c r="F154" s="52" t="s">
        <v>133</v>
      </c>
      <c r="G154" s="52" t="s">
        <v>328</v>
      </c>
      <c r="H154" s="47">
        <v>40000000</v>
      </c>
      <c r="I154" s="52" t="s">
        <v>86</v>
      </c>
      <c r="J154" s="29" t="s">
        <v>76</v>
      </c>
      <c r="K154" s="71" t="s">
        <v>329</v>
      </c>
      <c r="L154" s="72" t="s">
        <v>330</v>
      </c>
      <c r="M154" s="52" t="str">
        <f t="shared" si="8"/>
        <v>Realizar el mantenimiento preventivo y correctivo de las calderas del restaurante y la piscina de la Universidad Pedagógica Nacional.</v>
      </c>
      <c r="N154" s="31">
        <v>1</v>
      </c>
      <c r="O154" s="31">
        <v>1</v>
      </c>
      <c r="P154" s="73">
        <v>11</v>
      </c>
      <c r="Q154" s="74" t="s">
        <v>79</v>
      </c>
      <c r="R154" s="74" t="s">
        <v>80</v>
      </c>
      <c r="S154" s="81" t="s">
        <v>158</v>
      </c>
      <c r="T154" s="75">
        <f t="shared" si="9"/>
        <v>40000000</v>
      </c>
      <c r="U154" s="76">
        <f t="shared" si="10"/>
        <v>40000000</v>
      </c>
      <c r="V154" s="31" t="s">
        <v>76</v>
      </c>
      <c r="W154" s="31" t="s">
        <v>81</v>
      </c>
      <c r="X154" s="77" t="s">
        <v>82</v>
      </c>
      <c r="Y154" s="32" t="s">
        <v>83</v>
      </c>
      <c r="Z154" s="33" t="s">
        <v>3</v>
      </c>
      <c r="AA154" s="30" t="s">
        <v>84</v>
      </c>
      <c r="AB154" s="78" t="s">
        <v>85</v>
      </c>
      <c r="AC154" s="31" t="s">
        <v>76</v>
      </c>
      <c r="AD154" s="31" t="s">
        <v>86</v>
      </c>
      <c r="AE154" s="79" t="s">
        <v>87</v>
      </c>
      <c r="AF154" s="79" t="s">
        <v>88</v>
      </c>
      <c r="AG154" s="79" t="s">
        <v>89</v>
      </c>
      <c r="AH154" s="79" t="s">
        <v>90</v>
      </c>
      <c r="AI154" s="79" t="s">
        <v>90</v>
      </c>
      <c r="AJ154" s="79" t="s">
        <v>90</v>
      </c>
      <c r="AK154" s="80"/>
      <c r="AL154" s="80"/>
      <c r="AM154" s="80"/>
    </row>
    <row r="155" spans="1:39" s="35" customFormat="1" ht="48" customHeight="1" x14ac:dyDescent="0.15">
      <c r="A155" s="53"/>
      <c r="B155" s="28" t="s">
        <v>3</v>
      </c>
      <c r="C155" s="52" t="s">
        <v>142</v>
      </c>
      <c r="D155" s="52" t="s">
        <v>72</v>
      </c>
      <c r="E155" s="52" t="s">
        <v>9</v>
      </c>
      <c r="F155" s="52" t="s">
        <v>133</v>
      </c>
      <c r="G155" s="52" t="s">
        <v>331</v>
      </c>
      <c r="H155" s="47">
        <v>24354220</v>
      </c>
      <c r="I155" s="52" t="s">
        <v>86</v>
      </c>
      <c r="J155" s="29" t="s">
        <v>76</v>
      </c>
      <c r="K155" s="71" t="s">
        <v>332</v>
      </c>
      <c r="L155" s="72" t="s">
        <v>333</v>
      </c>
      <c r="M155" s="52" t="str">
        <f t="shared" si="8"/>
        <v>Realizar el mantenimiento preventivo y correctivo de los aires acondicionados de las diferentes instalaciones de la Universidad Pedagógica Nacional.</v>
      </c>
      <c r="N155" s="31">
        <v>1</v>
      </c>
      <c r="O155" s="31">
        <v>1</v>
      </c>
      <c r="P155" s="73">
        <v>11</v>
      </c>
      <c r="Q155" s="74" t="s">
        <v>79</v>
      </c>
      <c r="R155" s="74" t="s">
        <v>80</v>
      </c>
      <c r="S155" s="81" t="s">
        <v>158</v>
      </c>
      <c r="T155" s="75">
        <f t="shared" si="9"/>
        <v>24354220</v>
      </c>
      <c r="U155" s="76">
        <f t="shared" si="10"/>
        <v>24354220</v>
      </c>
      <c r="V155" s="31" t="s">
        <v>76</v>
      </c>
      <c r="W155" s="31" t="s">
        <v>81</v>
      </c>
      <c r="X155" s="77" t="s">
        <v>82</v>
      </c>
      <c r="Y155" s="32" t="s">
        <v>83</v>
      </c>
      <c r="Z155" s="33" t="s">
        <v>3</v>
      </c>
      <c r="AA155" s="30" t="s">
        <v>84</v>
      </c>
      <c r="AB155" s="78" t="s">
        <v>85</v>
      </c>
      <c r="AC155" s="31" t="s">
        <v>76</v>
      </c>
      <c r="AD155" s="31" t="s">
        <v>86</v>
      </c>
      <c r="AE155" s="79" t="s">
        <v>87</v>
      </c>
      <c r="AF155" s="79" t="s">
        <v>88</v>
      </c>
      <c r="AG155" s="79" t="s">
        <v>89</v>
      </c>
      <c r="AH155" s="79" t="s">
        <v>90</v>
      </c>
      <c r="AI155" s="79" t="s">
        <v>90</v>
      </c>
      <c r="AJ155" s="79" t="s">
        <v>90</v>
      </c>
      <c r="AK155" s="80"/>
      <c r="AL155" s="80"/>
      <c r="AM155" s="80"/>
    </row>
    <row r="156" spans="1:39" s="35" customFormat="1" ht="48" customHeight="1" x14ac:dyDescent="0.15">
      <c r="A156" s="53"/>
      <c r="B156" s="28" t="s">
        <v>3</v>
      </c>
      <c r="C156" s="52" t="s">
        <v>142</v>
      </c>
      <c r="D156" s="52" t="s">
        <v>72</v>
      </c>
      <c r="E156" s="52" t="s">
        <v>9</v>
      </c>
      <c r="F156" s="52" t="s">
        <v>133</v>
      </c>
      <c r="G156" s="52" t="s">
        <v>334</v>
      </c>
      <c r="H156" s="47">
        <v>34716000</v>
      </c>
      <c r="I156" s="52" t="s">
        <v>86</v>
      </c>
      <c r="J156" s="29" t="s">
        <v>76</v>
      </c>
      <c r="K156" s="71" t="s">
        <v>335</v>
      </c>
      <c r="L156" s="72" t="s">
        <v>336</v>
      </c>
      <c r="M156" s="52" t="str">
        <f t="shared" si="8"/>
        <v>Realizar el mantenimiento preventivo y correctivo de las Plantas Eléctricas y UPS de las diferentes instalaciones  de la Universidad Pedagógica Nacional.</v>
      </c>
      <c r="N156" s="31">
        <v>1</v>
      </c>
      <c r="O156" s="31">
        <v>1</v>
      </c>
      <c r="P156" s="73">
        <v>11</v>
      </c>
      <c r="Q156" s="74" t="s">
        <v>79</v>
      </c>
      <c r="R156" s="74" t="s">
        <v>80</v>
      </c>
      <c r="S156" s="81" t="s">
        <v>158</v>
      </c>
      <c r="T156" s="75">
        <f t="shared" si="9"/>
        <v>34716000</v>
      </c>
      <c r="U156" s="76">
        <f t="shared" si="10"/>
        <v>34716000</v>
      </c>
      <c r="V156" s="31" t="s">
        <v>76</v>
      </c>
      <c r="W156" s="31" t="s">
        <v>81</v>
      </c>
      <c r="X156" s="77" t="s">
        <v>82</v>
      </c>
      <c r="Y156" s="32" t="s">
        <v>83</v>
      </c>
      <c r="Z156" s="33" t="s">
        <v>3</v>
      </c>
      <c r="AA156" s="30" t="s">
        <v>84</v>
      </c>
      <c r="AB156" s="78" t="s">
        <v>85</v>
      </c>
      <c r="AC156" s="31" t="s">
        <v>76</v>
      </c>
      <c r="AD156" s="31" t="s">
        <v>86</v>
      </c>
      <c r="AE156" s="79" t="s">
        <v>87</v>
      </c>
      <c r="AF156" s="79" t="s">
        <v>88</v>
      </c>
      <c r="AG156" s="79" t="s">
        <v>89</v>
      </c>
      <c r="AH156" s="79" t="s">
        <v>90</v>
      </c>
      <c r="AI156" s="79" t="s">
        <v>90</v>
      </c>
      <c r="AJ156" s="79" t="s">
        <v>90</v>
      </c>
      <c r="AK156" s="80"/>
      <c r="AL156" s="80"/>
      <c r="AM156" s="80"/>
    </row>
    <row r="157" spans="1:39" s="35" customFormat="1" ht="48" customHeight="1" x14ac:dyDescent="0.15">
      <c r="A157" s="53"/>
      <c r="B157" s="28" t="s">
        <v>3</v>
      </c>
      <c r="C157" s="52" t="s">
        <v>142</v>
      </c>
      <c r="D157" s="52" t="s">
        <v>72</v>
      </c>
      <c r="E157" s="52" t="s">
        <v>693</v>
      </c>
      <c r="F157" s="52" t="s">
        <v>12</v>
      </c>
      <c r="G157" s="52" t="s">
        <v>337</v>
      </c>
      <c r="H157" s="47">
        <v>35500000</v>
      </c>
      <c r="I157" s="52" t="s">
        <v>86</v>
      </c>
      <c r="J157" s="29" t="s">
        <v>76</v>
      </c>
      <c r="K157" s="71" t="s">
        <v>338</v>
      </c>
      <c r="L157" s="72" t="s">
        <v>697</v>
      </c>
      <c r="M157" s="52" t="str">
        <f t="shared" si="8"/>
        <v>Realizar la limpieza y mantenimiento de las trampas de grasa, pozos sépticos, cajas de inspección y redes de aguas negras de las diferentes instalaciones de la Universidad Pedagógica Nacional.</v>
      </c>
      <c r="N157" s="31">
        <v>1</v>
      </c>
      <c r="O157" s="31">
        <v>1</v>
      </c>
      <c r="P157" s="73">
        <v>11</v>
      </c>
      <c r="Q157" s="74" t="s">
        <v>79</v>
      </c>
      <c r="R157" s="74" t="s">
        <v>80</v>
      </c>
      <c r="S157" s="81" t="s">
        <v>158</v>
      </c>
      <c r="T157" s="75">
        <f t="shared" si="9"/>
        <v>35500000</v>
      </c>
      <c r="U157" s="76">
        <f t="shared" si="10"/>
        <v>35500000</v>
      </c>
      <c r="V157" s="31" t="s">
        <v>76</v>
      </c>
      <c r="W157" s="31" t="s">
        <v>81</v>
      </c>
      <c r="X157" s="77" t="s">
        <v>82</v>
      </c>
      <c r="Y157" s="32" t="s">
        <v>83</v>
      </c>
      <c r="Z157" s="33" t="s">
        <v>3</v>
      </c>
      <c r="AA157" s="30" t="s">
        <v>84</v>
      </c>
      <c r="AB157" s="78" t="s">
        <v>85</v>
      </c>
      <c r="AC157" s="31" t="s">
        <v>76</v>
      </c>
      <c r="AD157" s="31" t="s">
        <v>86</v>
      </c>
      <c r="AE157" s="79" t="s">
        <v>87</v>
      </c>
      <c r="AF157" s="79" t="s">
        <v>88</v>
      </c>
      <c r="AG157" s="79" t="s">
        <v>89</v>
      </c>
      <c r="AH157" s="79" t="s">
        <v>90</v>
      </c>
      <c r="AI157" s="79" t="s">
        <v>90</v>
      </c>
      <c r="AJ157" s="79" t="s">
        <v>90</v>
      </c>
      <c r="AK157" s="80"/>
      <c r="AL157" s="80"/>
      <c r="AM157" s="80"/>
    </row>
    <row r="158" spans="1:39" s="35" customFormat="1" ht="48" customHeight="1" x14ac:dyDescent="0.15">
      <c r="A158" s="53"/>
      <c r="B158" s="28" t="s">
        <v>3</v>
      </c>
      <c r="C158" s="52" t="s">
        <v>142</v>
      </c>
      <c r="D158" s="52" t="s">
        <v>72</v>
      </c>
      <c r="E158" s="52" t="s">
        <v>9</v>
      </c>
      <c r="F158" s="52" t="s">
        <v>133</v>
      </c>
      <c r="G158" s="52" t="s">
        <v>339</v>
      </c>
      <c r="H158" s="47">
        <v>10000000</v>
      </c>
      <c r="I158" s="52" t="s">
        <v>86</v>
      </c>
      <c r="J158" s="29" t="s">
        <v>76</v>
      </c>
      <c r="K158" s="71" t="s">
        <v>340</v>
      </c>
      <c r="L158" s="72">
        <v>72101500</v>
      </c>
      <c r="M158" s="52" t="str">
        <f t="shared" si="8"/>
        <v>Realizar mantenimiento de los equipos de hidropresión de las diferentes instalaciones de la UPN</v>
      </c>
      <c r="N158" s="31">
        <v>1</v>
      </c>
      <c r="O158" s="31">
        <v>1</v>
      </c>
      <c r="P158" s="73">
        <v>11</v>
      </c>
      <c r="Q158" s="74" t="s">
        <v>79</v>
      </c>
      <c r="R158" s="74" t="s">
        <v>80</v>
      </c>
      <c r="S158" s="81" t="s">
        <v>158</v>
      </c>
      <c r="T158" s="75">
        <f t="shared" si="9"/>
        <v>10000000</v>
      </c>
      <c r="U158" s="76">
        <f t="shared" si="10"/>
        <v>10000000</v>
      </c>
      <c r="V158" s="31" t="s">
        <v>76</v>
      </c>
      <c r="W158" s="31" t="s">
        <v>81</v>
      </c>
      <c r="X158" s="77" t="s">
        <v>82</v>
      </c>
      <c r="Y158" s="32" t="s">
        <v>83</v>
      </c>
      <c r="Z158" s="33" t="s">
        <v>3</v>
      </c>
      <c r="AA158" s="30" t="s">
        <v>84</v>
      </c>
      <c r="AB158" s="78" t="s">
        <v>85</v>
      </c>
      <c r="AC158" s="31" t="s">
        <v>76</v>
      </c>
      <c r="AD158" s="31" t="s">
        <v>86</v>
      </c>
      <c r="AE158" s="79" t="s">
        <v>87</v>
      </c>
      <c r="AF158" s="79" t="s">
        <v>88</v>
      </c>
      <c r="AG158" s="79" t="s">
        <v>89</v>
      </c>
      <c r="AH158" s="79" t="s">
        <v>90</v>
      </c>
      <c r="AI158" s="79" t="s">
        <v>90</v>
      </c>
      <c r="AJ158" s="79" t="s">
        <v>90</v>
      </c>
      <c r="AK158" s="80"/>
      <c r="AL158" s="80"/>
      <c r="AM158" s="80"/>
    </row>
    <row r="159" spans="1:39" s="35" customFormat="1" ht="48" customHeight="1" x14ac:dyDescent="0.15">
      <c r="A159" s="53"/>
      <c r="B159" s="28" t="s">
        <v>3</v>
      </c>
      <c r="C159" s="52" t="s">
        <v>142</v>
      </c>
      <c r="D159" s="52" t="s">
        <v>72</v>
      </c>
      <c r="E159" s="52" t="s">
        <v>9</v>
      </c>
      <c r="F159" s="52" t="s">
        <v>133</v>
      </c>
      <c r="G159" s="52" t="s">
        <v>341</v>
      </c>
      <c r="H159" s="47">
        <v>63320974</v>
      </c>
      <c r="I159" s="52" t="s">
        <v>86</v>
      </c>
      <c r="J159" s="29" t="s">
        <v>76</v>
      </c>
      <c r="K159" s="71" t="s">
        <v>342</v>
      </c>
      <c r="L159" s="72" t="s">
        <v>343</v>
      </c>
      <c r="M159" s="52" t="str">
        <f t="shared" si="8"/>
        <v>Realizar el control integrado de Plagas de las diferentes instalaciones de la Universidad Pedagógica Nacional</v>
      </c>
      <c r="N159" s="31">
        <v>1</v>
      </c>
      <c r="O159" s="31">
        <v>1</v>
      </c>
      <c r="P159" s="73">
        <v>11</v>
      </c>
      <c r="Q159" s="74" t="s">
        <v>79</v>
      </c>
      <c r="R159" s="74" t="s">
        <v>80</v>
      </c>
      <c r="S159" s="81" t="s">
        <v>158</v>
      </c>
      <c r="T159" s="75">
        <f t="shared" si="9"/>
        <v>63320974</v>
      </c>
      <c r="U159" s="76">
        <f t="shared" si="10"/>
        <v>63320974</v>
      </c>
      <c r="V159" s="31" t="s">
        <v>76</v>
      </c>
      <c r="W159" s="31" t="s">
        <v>81</v>
      </c>
      <c r="X159" s="77" t="s">
        <v>82</v>
      </c>
      <c r="Y159" s="32" t="s">
        <v>83</v>
      </c>
      <c r="Z159" s="33" t="s">
        <v>3</v>
      </c>
      <c r="AA159" s="30" t="s">
        <v>84</v>
      </c>
      <c r="AB159" s="78" t="s">
        <v>85</v>
      </c>
      <c r="AC159" s="31" t="s">
        <v>76</v>
      </c>
      <c r="AD159" s="31" t="s">
        <v>86</v>
      </c>
      <c r="AE159" s="79" t="s">
        <v>87</v>
      </c>
      <c r="AF159" s="79" t="s">
        <v>88</v>
      </c>
      <c r="AG159" s="79" t="s">
        <v>89</v>
      </c>
      <c r="AH159" s="79" t="s">
        <v>90</v>
      </c>
      <c r="AI159" s="79" t="s">
        <v>90</v>
      </c>
      <c r="AJ159" s="79" t="s">
        <v>90</v>
      </c>
      <c r="AK159" s="80"/>
      <c r="AL159" s="80"/>
      <c r="AM159" s="80"/>
    </row>
    <row r="160" spans="1:39" s="35" customFormat="1" ht="48" customHeight="1" x14ac:dyDescent="0.15">
      <c r="A160" s="53"/>
      <c r="B160" s="28" t="s">
        <v>3</v>
      </c>
      <c r="C160" s="52" t="s">
        <v>142</v>
      </c>
      <c r="D160" s="52" t="s">
        <v>72</v>
      </c>
      <c r="E160" s="52" t="s">
        <v>9</v>
      </c>
      <c r="F160" s="52" t="s">
        <v>133</v>
      </c>
      <c r="G160" s="52" t="s">
        <v>344</v>
      </c>
      <c r="H160" s="47">
        <v>45000000</v>
      </c>
      <c r="I160" s="52" t="s">
        <v>86</v>
      </c>
      <c r="J160" s="29" t="s">
        <v>76</v>
      </c>
      <c r="K160" s="71" t="s">
        <v>345</v>
      </c>
      <c r="L160" s="72" t="s">
        <v>346</v>
      </c>
      <c r="M160" s="52" t="str">
        <f t="shared" si="8"/>
        <v>Realizar el mantenimiento preventivo y correctivo de los ascensores y equipos de transporte vertical  de las diferentes instalaciones de la Universidad Pedagógica Nacional.</v>
      </c>
      <c r="N160" s="31">
        <v>1</v>
      </c>
      <c r="O160" s="31">
        <v>1</v>
      </c>
      <c r="P160" s="73">
        <v>11</v>
      </c>
      <c r="Q160" s="74" t="s">
        <v>79</v>
      </c>
      <c r="R160" s="74" t="s">
        <v>80</v>
      </c>
      <c r="S160" s="81" t="s">
        <v>158</v>
      </c>
      <c r="T160" s="75">
        <f t="shared" si="9"/>
        <v>45000000</v>
      </c>
      <c r="U160" s="76">
        <f t="shared" si="10"/>
        <v>45000000</v>
      </c>
      <c r="V160" s="31" t="s">
        <v>76</v>
      </c>
      <c r="W160" s="31" t="s">
        <v>81</v>
      </c>
      <c r="X160" s="77" t="s">
        <v>82</v>
      </c>
      <c r="Y160" s="32" t="s">
        <v>83</v>
      </c>
      <c r="Z160" s="33" t="s">
        <v>3</v>
      </c>
      <c r="AA160" s="30" t="s">
        <v>84</v>
      </c>
      <c r="AB160" s="78" t="s">
        <v>85</v>
      </c>
      <c r="AC160" s="31" t="s">
        <v>76</v>
      </c>
      <c r="AD160" s="31" t="s">
        <v>86</v>
      </c>
      <c r="AE160" s="79" t="s">
        <v>87</v>
      </c>
      <c r="AF160" s="79" t="s">
        <v>88</v>
      </c>
      <c r="AG160" s="79" t="s">
        <v>89</v>
      </c>
      <c r="AH160" s="79" t="s">
        <v>90</v>
      </c>
      <c r="AI160" s="79" t="s">
        <v>90</v>
      </c>
      <c r="AJ160" s="79" t="s">
        <v>90</v>
      </c>
      <c r="AK160" s="80"/>
      <c r="AL160" s="80"/>
      <c r="AM160" s="80"/>
    </row>
    <row r="161" spans="1:39" s="35" customFormat="1" ht="48" customHeight="1" x14ac:dyDescent="0.15">
      <c r="A161" s="53"/>
      <c r="B161" s="28" t="s">
        <v>3</v>
      </c>
      <c r="C161" s="52" t="s">
        <v>142</v>
      </c>
      <c r="D161" s="52" t="s">
        <v>72</v>
      </c>
      <c r="E161" s="52" t="s">
        <v>9</v>
      </c>
      <c r="F161" s="52" t="s">
        <v>133</v>
      </c>
      <c r="G161" s="52" t="s">
        <v>347</v>
      </c>
      <c r="H161" s="47">
        <v>39973264</v>
      </c>
      <c r="I161" s="52" t="s">
        <v>86</v>
      </c>
      <c r="J161" s="29" t="s">
        <v>76</v>
      </c>
      <c r="K161" s="71" t="s">
        <v>348</v>
      </c>
      <c r="L161" s="72">
        <v>76121700</v>
      </c>
      <c r="M161" s="52" t="str">
        <f t="shared" si="8"/>
        <v>Realizar el lavado de tanques de agua potable y el análisis físico-químico, biológico e IRCA de agua cruda para consumo de las diferentes instalaciones de la Universidad Pedagógica Nacional.</v>
      </c>
      <c r="N161" s="31">
        <v>1</v>
      </c>
      <c r="O161" s="31">
        <v>1</v>
      </c>
      <c r="P161" s="73">
        <v>11</v>
      </c>
      <c r="Q161" s="74" t="s">
        <v>79</v>
      </c>
      <c r="R161" s="74" t="s">
        <v>80</v>
      </c>
      <c r="S161" s="81" t="s">
        <v>158</v>
      </c>
      <c r="T161" s="75">
        <f t="shared" si="9"/>
        <v>39973264</v>
      </c>
      <c r="U161" s="76">
        <f>T161</f>
        <v>39973264</v>
      </c>
      <c r="V161" s="31" t="s">
        <v>76</v>
      </c>
      <c r="W161" s="31" t="s">
        <v>81</v>
      </c>
      <c r="X161" s="77" t="s">
        <v>82</v>
      </c>
      <c r="Y161" s="32" t="s">
        <v>83</v>
      </c>
      <c r="Z161" s="33" t="s">
        <v>3</v>
      </c>
      <c r="AA161" s="30" t="s">
        <v>84</v>
      </c>
      <c r="AB161" s="78" t="s">
        <v>85</v>
      </c>
      <c r="AC161" s="31" t="s">
        <v>76</v>
      </c>
      <c r="AD161" s="31" t="s">
        <v>86</v>
      </c>
      <c r="AE161" s="79" t="s">
        <v>87</v>
      </c>
      <c r="AF161" s="79" t="s">
        <v>88</v>
      </c>
      <c r="AG161" s="79" t="s">
        <v>89</v>
      </c>
      <c r="AH161" s="79" t="s">
        <v>90</v>
      </c>
      <c r="AI161" s="79" t="s">
        <v>90</v>
      </c>
      <c r="AJ161" s="79" t="s">
        <v>90</v>
      </c>
      <c r="AK161" s="80"/>
      <c r="AL161" s="80"/>
      <c r="AM161" s="80"/>
    </row>
    <row r="162" spans="1:39" s="35" customFormat="1" ht="48" customHeight="1" x14ac:dyDescent="0.15">
      <c r="A162" s="53"/>
      <c r="B162" s="28" t="s">
        <v>3</v>
      </c>
      <c r="C162" s="52" t="s">
        <v>203</v>
      </c>
      <c r="D162" s="52" t="s">
        <v>204</v>
      </c>
      <c r="E162" s="52" t="s">
        <v>9</v>
      </c>
      <c r="F162" s="52" t="s">
        <v>133</v>
      </c>
      <c r="G162" s="52" t="s">
        <v>349</v>
      </c>
      <c r="H162" s="47">
        <v>5049600</v>
      </c>
      <c r="I162" s="52" t="s">
        <v>86</v>
      </c>
      <c r="J162" s="29" t="s">
        <v>76</v>
      </c>
      <c r="K162" s="71" t="s">
        <v>350</v>
      </c>
      <c r="L162" s="72" t="s">
        <v>351</v>
      </c>
      <c r="M162" s="52" t="str">
        <f t="shared" si="8"/>
        <v xml:space="preserve">Prestar el servicio para realizar los análisis fisicoquímicos y microbiológicos del agua de la piscina de calle 72.  </v>
      </c>
      <c r="N162" s="31">
        <v>1</v>
      </c>
      <c r="O162" s="31">
        <v>1</v>
      </c>
      <c r="P162" s="73">
        <v>11</v>
      </c>
      <c r="Q162" s="74" t="s">
        <v>79</v>
      </c>
      <c r="R162" s="74" t="s">
        <v>80</v>
      </c>
      <c r="S162" s="52" t="s">
        <v>1</v>
      </c>
      <c r="T162" s="75">
        <f t="shared" si="9"/>
        <v>5049600</v>
      </c>
      <c r="U162" s="76">
        <f>T162</f>
        <v>5049600</v>
      </c>
      <c r="V162" s="31" t="s">
        <v>76</v>
      </c>
      <c r="W162" s="31" t="s">
        <v>81</v>
      </c>
      <c r="X162" s="77" t="s">
        <v>82</v>
      </c>
      <c r="Y162" s="32" t="s">
        <v>83</v>
      </c>
      <c r="Z162" s="33" t="s">
        <v>3</v>
      </c>
      <c r="AA162" s="30" t="s">
        <v>84</v>
      </c>
      <c r="AB162" s="78" t="s">
        <v>85</v>
      </c>
      <c r="AC162" s="31" t="s">
        <v>76</v>
      </c>
      <c r="AD162" s="31" t="s">
        <v>86</v>
      </c>
      <c r="AE162" s="79" t="s">
        <v>87</v>
      </c>
      <c r="AF162" s="79" t="s">
        <v>88</v>
      </c>
      <c r="AG162" s="79" t="s">
        <v>89</v>
      </c>
      <c r="AH162" s="79" t="s">
        <v>90</v>
      </c>
      <c r="AI162" s="79" t="s">
        <v>90</v>
      </c>
      <c r="AJ162" s="79" t="s">
        <v>90</v>
      </c>
      <c r="AK162" s="80"/>
      <c r="AL162" s="80"/>
      <c r="AM162" s="80"/>
    </row>
    <row r="163" spans="1:39" s="35" customFormat="1" ht="48" customHeight="1" x14ac:dyDescent="0.15">
      <c r="A163" s="53"/>
      <c r="B163" s="28" t="s">
        <v>3</v>
      </c>
      <c r="C163" s="52" t="s">
        <v>142</v>
      </c>
      <c r="D163" s="52" t="s">
        <v>72</v>
      </c>
      <c r="E163" s="52" t="s">
        <v>11</v>
      </c>
      <c r="F163" s="52" t="s">
        <v>12</v>
      </c>
      <c r="G163" s="52" t="s">
        <v>683</v>
      </c>
      <c r="H163" s="47">
        <f>16726800+9741688</f>
        <v>26468488</v>
      </c>
      <c r="I163" s="52" t="s">
        <v>86</v>
      </c>
      <c r="J163" s="29" t="s">
        <v>430</v>
      </c>
      <c r="K163" s="71" t="s">
        <v>352</v>
      </c>
      <c r="L163" s="72" t="s">
        <v>353</v>
      </c>
      <c r="M163" s="52" t="str">
        <f t="shared" si="8"/>
        <v>Realizar la recolección, transporte y disposición final de los residuos peligrosos y  especiales generados en las diferentes instalaciones de la UPN</v>
      </c>
      <c r="N163" s="31">
        <v>1</v>
      </c>
      <c r="O163" s="31">
        <v>1</v>
      </c>
      <c r="P163" s="73">
        <v>11</v>
      </c>
      <c r="Q163" s="74" t="s">
        <v>79</v>
      </c>
      <c r="R163" s="74" t="s">
        <v>80</v>
      </c>
      <c r="S163" s="81" t="s">
        <v>14</v>
      </c>
      <c r="T163" s="75">
        <f t="shared" si="9"/>
        <v>26468488</v>
      </c>
      <c r="U163" s="76">
        <f t="shared" si="10"/>
        <v>26468488</v>
      </c>
      <c r="V163" s="31" t="s">
        <v>76</v>
      </c>
      <c r="W163" s="31" t="s">
        <v>81</v>
      </c>
      <c r="X163" s="77" t="s">
        <v>82</v>
      </c>
      <c r="Y163" s="32" t="s">
        <v>83</v>
      </c>
      <c r="Z163" s="33" t="s">
        <v>3</v>
      </c>
      <c r="AA163" s="30" t="s">
        <v>84</v>
      </c>
      <c r="AB163" s="78" t="s">
        <v>85</v>
      </c>
      <c r="AC163" s="31" t="s">
        <v>76</v>
      </c>
      <c r="AD163" s="31" t="s">
        <v>86</v>
      </c>
      <c r="AE163" s="79" t="s">
        <v>87</v>
      </c>
      <c r="AF163" s="79" t="s">
        <v>88</v>
      </c>
      <c r="AG163" s="79" t="s">
        <v>89</v>
      </c>
      <c r="AH163" s="79" t="s">
        <v>90</v>
      </c>
      <c r="AI163" s="79" t="s">
        <v>90</v>
      </c>
      <c r="AJ163" s="79" t="s">
        <v>90</v>
      </c>
      <c r="AK163" s="80"/>
      <c r="AL163" s="80"/>
      <c r="AM163" s="80"/>
    </row>
    <row r="164" spans="1:39" s="35" customFormat="1" ht="48" customHeight="1" x14ac:dyDescent="0.15">
      <c r="A164" s="53"/>
      <c r="B164" s="28" t="s">
        <v>3</v>
      </c>
      <c r="C164" s="52" t="s">
        <v>142</v>
      </c>
      <c r="D164" s="52" t="s">
        <v>72</v>
      </c>
      <c r="E164" s="52" t="s">
        <v>11</v>
      </c>
      <c r="F164" s="52" t="s">
        <v>12</v>
      </c>
      <c r="G164" s="52" t="s">
        <v>354</v>
      </c>
      <c r="H164" s="47">
        <f>9741688-9741688</f>
        <v>0</v>
      </c>
      <c r="I164" s="52" t="s">
        <v>86</v>
      </c>
      <c r="J164" s="29" t="s">
        <v>430</v>
      </c>
      <c r="K164" s="71" t="s">
        <v>355</v>
      </c>
      <c r="L164" s="72">
        <v>76121900</v>
      </c>
      <c r="M164" s="52" t="str">
        <f t="shared" si="8"/>
        <v>Realizar la recolección, transporte y disposición final de los residuos peligrosos generados en las diferentes instalaciones de la UPN</v>
      </c>
      <c r="N164" s="31">
        <v>1</v>
      </c>
      <c r="O164" s="31">
        <v>1</v>
      </c>
      <c r="P164" s="73">
        <v>11</v>
      </c>
      <c r="Q164" s="74" t="s">
        <v>79</v>
      </c>
      <c r="R164" s="74" t="s">
        <v>80</v>
      </c>
      <c r="S164" s="81" t="s">
        <v>14</v>
      </c>
      <c r="T164" s="75">
        <f t="shared" si="9"/>
        <v>0</v>
      </c>
      <c r="U164" s="76">
        <f t="shared" si="10"/>
        <v>0</v>
      </c>
      <c r="V164" s="31" t="s">
        <v>76</v>
      </c>
      <c r="W164" s="31" t="s">
        <v>81</v>
      </c>
      <c r="X164" s="77" t="s">
        <v>82</v>
      </c>
      <c r="Y164" s="32" t="s">
        <v>83</v>
      </c>
      <c r="Z164" s="33" t="s">
        <v>3</v>
      </c>
      <c r="AA164" s="30" t="s">
        <v>84</v>
      </c>
      <c r="AB164" s="78" t="s">
        <v>85</v>
      </c>
      <c r="AC164" s="31" t="s">
        <v>76</v>
      </c>
      <c r="AD164" s="31" t="s">
        <v>86</v>
      </c>
      <c r="AE164" s="79" t="s">
        <v>87</v>
      </c>
      <c r="AF164" s="79" t="s">
        <v>88</v>
      </c>
      <c r="AG164" s="79" t="s">
        <v>89</v>
      </c>
      <c r="AH164" s="79" t="s">
        <v>90</v>
      </c>
      <c r="AI164" s="79" t="s">
        <v>90</v>
      </c>
      <c r="AJ164" s="79" t="s">
        <v>90</v>
      </c>
      <c r="AK164" s="80"/>
      <c r="AL164" s="80"/>
      <c r="AM164" s="80"/>
    </row>
    <row r="165" spans="1:39" s="35" customFormat="1" ht="48" customHeight="1" x14ac:dyDescent="0.15">
      <c r="A165" s="53"/>
      <c r="B165" s="28" t="s">
        <v>3</v>
      </c>
      <c r="C165" s="52" t="s">
        <v>142</v>
      </c>
      <c r="D165" s="52" t="s">
        <v>72</v>
      </c>
      <c r="E165" s="52" t="s">
        <v>26</v>
      </c>
      <c r="F165" s="52" t="s">
        <v>18</v>
      </c>
      <c r="G165" s="52" t="s">
        <v>356</v>
      </c>
      <c r="H165" s="47">
        <v>78687119</v>
      </c>
      <c r="I165" s="52" t="s">
        <v>86</v>
      </c>
      <c r="J165" s="29" t="s">
        <v>76</v>
      </c>
      <c r="K165" s="71" t="s">
        <v>357</v>
      </c>
      <c r="L165" s="72">
        <v>14111700</v>
      </c>
      <c r="M165" s="52" t="str">
        <f t="shared" si="8"/>
        <v>Suministrar papel higiénico para las diferentes instalaciones de la Universidad Pedagógica Nacional.</v>
      </c>
      <c r="N165" s="31">
        <v>1</v>
      </c>
      <c r="O165" s="31">
        <v>1</v>
      </c>
      <c r="P165" s="73">
        <v>11</v>
      </c>
      <c r="Q165" s="74" t="s">
        <v>79</v>
      </c>
      <c r="R165" s="74" t="s">
        <v>80</v>
      </c>
      <c r="S165" s="81" t="s">
        <v>1</v>
      </c>
      <c r="T165" s="75">
        <f t="shared" si="9"/>
        <v>78687119</v>
      </c>
      <c r="U165" s="76">
        <f t="shared" si="10"/>
        <v>78687119</v>
      </c>
      <c r="V165" s="31" t="s">
        <v>76</v>
      </c>
      <c r="W165" s="31" t="s">
        <v>81</v>
      </c>
      <c r="X165" s="77" t="s">
        <v>82</v>
      </c>
      <c r="Y165" s="32" t="s">
        <v>83</v>
      </c>
      <c r="Z165" s="33" t="s">
        <v>3</v>
      </c>
      <c r="AA165" s="30" t="s">
        <v>84</v>
      </c>
      <c r="AB165" s="78" t="s">
        <v>85</v>
      </c>
      <c r="AC165" s="31" t="s">
        <v>76</v>
      </c>
      <c r="AD165" s="31" t="s">
        <v>86</v>
      </c>
      <c r="AE165" s="79" t="s">
        <v>87</v>
      </c>
      <c r="AF165" s="79" t="s">
        <v>88</v>
      </c>
      <c r="AG165" s="79" t="s">
        <v>89</v>
      </c>
      <c r="AH165" s="79" t="s">
        <v>90</v>
      </c>
      <c r="AI165" s="79" t="s">
        <v>90</v>
      </c>
      <c r="AJ165" s="79" t="s">
        <v>90</v>
      </c>
      <c r="AK165" s="80"/>
      <c r="AL165" s="80"/>
      <c r="AM165" s="80"/>
    </row>
    <row r="166" spans="1:39" s="35" customFormat="1" ht="48" customHeight="1" x14ac:dyDescent="0.15">
      <c r="A166" s="53"/>
      <c r="B166" s="28" t="s">
        <v>3</v>
      </c>
      <c r="C166" s="52" t="s">
        <v>142</v>
      </c>
      <c r="D166" s="52" t="s">
        <v>72</v>
      </c>
      <c r="E166" s="52" t="s">
        <v>7</v>
      </c>
      <c r="F166" s="52" t="s">
        <v>8</v>
      </c>
      <c r="G166" s="52" t="s">
        <v>358</v>
      </c>
      <c r="H166" s="47">
        <v>100000000</v>
      </c>
      <c r="I166" s="52" t="s">
        <v>86</v>
      </c>
      <c r="J166" s="29" t="s">
        <v>76</v>
      </c>
      <c r="K166" s="71" t="s">
        <v>359</v>
      </c>
      <c r="L166" s="72">
        <v>80161800</v>
      </c>
      <c r="M166" s="52" t="str">
        <f t="shared" si="8"/>
        <v>Prestar el servicio de impresión, fotocopiado y scanner mediante el alquiler e instalación de equipos de última tecnología en las diferentes instalaciones de la Universidad Pedagógica Nacional</v>
      </c>
      <c r="N166" s="31">
        <v>1</v>
      </c>
      <c r="O166" s="31">
        <v>1</v>
      </c>
      <c r="P166" s="73">
        <v>11</v>
      </c>
      <c r="Q166" s="74" t="s">
        <v>79</v>
      </c>
      <c r="R166" s="74" t="s">
        <v>80</v>
      </c>
      <c r="S166" s="81" t="s">
        <v>1</v>
      </c>
      <c r="T166" s="75">
        <f t="shared" si="9"/>
        <v>100000000</v>
      </c>
      <c r="U166" s="76">
        <f t="shared" si="10"/>
        <v>100000000</v>
      </c>
      <c r="V166" s="31" t="s">
        <v>76</v>
      </c>
      <c r="W166" s="31" t="s">
        <v>81</v>
      </c>
      <c r="X166" s="77" t="s">
        <v>82</v>
      </c>
      <c r="Y166" s="32" t="s">
        <v>83</v>
      </c>
      <c r="Z166" s="33" t="s">
        <v>3</v>
      </c>
      <c r="AA166" s="30" t="s">
        <v>84</v>
      </c>
      <c r="AB166" s="78" t="s">
        <v>85</v>
      </c>
      <c r="AC166" s="31" t="s">
        <v>76</v>
      </c>
      <c r="AD166" s="31" t="s">
        <v>86</v>
      </c>
      <c r="AE166" s="79" t="s">
        <v>87</v>
      </c>
      <c r="AF166" s="79" t="s">
        <v>88</v>
      </c>
      <c r="AG166" s="79" t="s">
        <v>89</v>
      </c>
      <c r="AH166" s="79" t="s">
        <v>90</v>
      </c>
      <c r="AI166" s="79" t="s">
        <v>90</v>
      </c>
      <c r="AJ166" s="79" t="s">
        <v>90</v>
      </c>
      <c r="AK166" s="80"/>
      <c r="AL166" s="80"/>
      <c r="AM166" s="80"/>
    </row>
    <row r="167" spans="1:39" s="35" customFormat="1" ht="26.25" customHeight="1" x14ac:dyDescent="0.15">
      <c r="A167" s="53"/>
      <c r="B167" s="28" t="s">
        <v>3</v>
      </c>
      <c r="C167" s="52" t="s">
        <v>142</v>
      </c>
      <c r="D167" s="52" t="s">
        <v>72</v>
      </c>
      <c r="E167" s="52" t="s">
        <v>7</v>
      </c>
      <c r="F167" s="52" t="s">
        <v>8</v>
      </c>
      <c r="G167" s="52" t="s">
        <v>360</v>
      </c>
      <c r="H167" s="47">
        <v>20000000</v>
      </c>
      <c r="I167" s="52" t="s">
        <v>76</v>
      </c>
      <c r="J167" s="29" t="s">
        <v>76</v>
      </c>
      <c r="K167" s="71" t="s">
        <v>361</v>
      </c>
      <c r="L167" s="72" t="s">
        <v>78</v>
      </c>
      <c r="M167" s="52" t="str">
        <f t="shared" si="8"/>
        <v>Pago de las cuotas de administración de los lotes 26 y 29 del Condominio Campestre Los Tulipanes propiedad de la UPN de la vigencia .</v>
      </c>
      <c r="N167" s="31">
        <v>1</v>
      </c>
      <c r="O167" s="31">
        <v>1</v>
      </c>
      <c r="P167" s="73">
        <v>11</v>
      </c>
      <c r="Q167" s="74" t="s">
        <v>79</v>
      </c>
      <c r="R167" s="74" t="s">
        <v>80</v>
      </c>
      <c r="S167" s="81" t="s">
        <v>1</v>
      </c>
      <c r="T167" s="75">
        <f t="shared" si="9"/>
        <v>20000000</v>
      </c>
      <c r="U167" s="76">
        <f t="shared" si="10"/>
        <v>20000000</v>
      </c>
      <c r="V167" s="31" t="s">
        <v>76</v>
      </c>
      <c r="W167" s="31" t="s">
        <v>81</v>
      </c>
      <c r="X167" s="77" t="s">
        <v>82</v>
      </c>
      <c r="Y167" s="32" t="s">
        <v>83</v>
      </c>
      <c r="Z167" s="33" t="s">
        <v>3</v>
      </c>
      <c r="AA167" s="30" t="s">
        <v>84</v>
      </c>
      <c r="AB167" s="78" t="s">
        <v>85</v>
      </c>
      <c r="AC167" s="31" t="s">
        <v>76</v>
      </c>
      <c r="AD167" s="31" t="s">
        <v>86</v>
      </c>
      <c r="AE167" s="79" t="s">
        <v>87</v>
      </c>
      <c r="AF167" s="79" t="s">
        <v>88</v>
      </c>
      <c r="AG167" s="79" t="s">
        <v>89</v>
      </c>
      <c r="AH167" s="79" t="s">
        <v>90</v>
      </c>
      <c r="AI167" s="79" t="s">
        <v>90</v>
      </c>
      <c r="AJ167" s="79" t="s">
        <v>90</v>
      </c>
      <c r="AK167" s="80"/>
      <c r="AL167" s="80"/>
      <c r="AM167" s="80"/>
    </row>
    <row r="168" spans="1:39" s="35" customFormat="1" ht="48" customHeight="1" x14ac:dyDescent="0.15">
      <c r="A168" s="53"/>
      <c r="B168" s="28" t="s">
        <v>3</v>
      </c>
      <c r="C168" s="52" t="s">
        <v>142</v>
      </c>
      <c r="D168" s="52" t="s">
        <v>72</v>
      </c>
      <c r="E168" s="52" t="s">
        <v>9</v>
      </c>
      <c r="F168" s="52" t="s">
        <v>133</v>
      </c>
      <c r="G168" s="52" t="s">
        <v>362</v>
      </c>
      <c r="H168" s="47">
        <v>139916000</v>
      </c>
      <c r="I168" s="52" t="s">
        <v>86</v>
      </c>
      <c r="J168" s="29" t="s">
        <v>76</v>
      </c>
      <c r="K168" s="71" t="s">
        <v>363</v>
      </c>
      <c r="L168" s="72">
        <v>78181500</v>
      </c>
      <c r="M168" s="52" t="str">
        <f t="shared" si="8"/>
        <v xml:space="preserve">Realizar el mantenimiento  preventivo y correctivo a la flota vehicular de la Universidad Pedagógica Nacional </v>
      </c>
      <c r="N168" s="31">
        <v>1</v>
      </c>
      <c r="O168" s="31">
        <v>1</v>
      </c>
      <c r="P168" s="73">
        <v>11</v>
      </c>
      <c r="Q168" s="74" t="s">
        <v>79</v>
      </c>
      <c r="R168" s="74" t="s">
        <v>80</v>
      </c>
      <c r="S168" s="81" t="s">
        <v>5</v>
      </c>
      <c r="T168" s="75">
        <f t="shared" si="9"/>
        <v>139916000</v>
      </c>
      <c r="U168" s="76">
        <f t="shared" si="10"/>
        <v>139916000</v>
      </c>
      <c r="V168" s="31" t="s">
        <v>76</v>
      </c>
      <c r="W168" s="31" t="s">
        <v>81</v>
      </c>
      <c r="X168" s="77" t="s">
        <v>82</v>
      </c>
      <c r="Y168" s="32" t="s">
        <v>83</v>
      </c>
      <c r="Z168" s="33" t="s">
        <v>3</v>
      </c>
      <c r="AA168" s="30" t="s">
        <v>84</v>
      </c>
      <c r="AB168" s="78" t="s">
        <v>85</v>
      </c>
      <c r="AC168" s="31" t="s">
        <v>76</v>
      </c>
      <c r="AD168" s="31" t="s">
        <v>86</v>
      </c>
      <c r="AE168" s="79" t="s">
        <v>87</v>
      </c>
      <c r="AF168" s="79" t="s">
        <v>88</v>
      </c>
      <c r="AG168" s="79" t="s">
        <v>89</v>
      </c>
      <c r="AH168" s="79" t="s">
        <v>90</v>
      </c>
      <c r="AI168" s="79" t="s">
        <v>90</v>
      </c>
      <c r="AJ168" s="79" t="s">
        <v>90</v>
      </c>
      <c r="AK168" s="80"/>
      <c r="AL168" s="80"/>
      <c r="AM168" s="80"/>
    </row>
    <row r="169" spans="1:39" s="35" customFormat="1" ht="48" customHeight="1" x14ac:dyDescent="0.15">
      <c r="A169" s="53"/>
      <c r="B169" s="28" t="s">
        <v>3</v>
      </c>
      <c r="C169" s="52" t="s">
        <v>142</v>
      </c>
      <c r="D169" s="52" t="s">
        <v>72</v>
      </c>
      <c r="E169" s="52" t="s">
        <v>9</v>
      </c>
      <c r="F169" s="52" t="s">
        <v>133</v>
      </c>
      <c r="G169" s="52" t="s">
        <v>364</v>
      </c>
      <c r="H169" s="47">
        <v>68440000</v>
      </c>
      <c r="I169" s="52" t="s">
        <v>86</v>
      </c>
      <c r="J169" s="29" t="s">
        <v>76</v>
      </c>
      <c r="K169" s="108" t="s">
        <v>365</v>
      </c>
      <c r="L169" s="152" t="s">
        <v>366</v>
      </c>
      <c r="M169" s="163" t="str">
        <f>G169</f>
        <v>Prestar el servicio para la elaboración e impresión del material de divulgación requerido por la Universidad Pedagógica Nacional para atender los diferentes eventos y/o requerimientos institucionales.</v>
      </c>
      <c r="N169" s="31">
        <v>1</v>
      </c>
      <c r="O169" s="31">
        <v>1</v>
      </c>
      <c r="P169" s="73">
        <v>11</v>
      </c>
      <c r="Q169" s="74" t="s">
        <v>79</v>
      </c>
      <c r="R169" s="74" t="s">
        <v>80</v>
      </c>
      <c r="S169" s="81" t="s">
        <v>14</v>
      </c>
      <c r="T169" s="183">
        <f>H169+H170</f>
        <v>100000000</v>
      </c>
      <c r="U169" s="185">
        <f>T169</f>
        <v>100000000</v>
      </c>
      <c r="V169" s="31" t="s">
        <v>76</v>
      </c>
      <c r="W169" s="31" t="s">
        <v>81</v>
      </c>
      <c r="X169" s="77" t="s">
        <v>82</v>
      </c>
      <c r="Y169" s="32" t="s">
        <v>83</v>
      </c>
      <c r="Z169" s="33" t="s">
        <v>3</v>
      </c>
      <c r="AA169" s="30" t="s">
        <v>84</v>
      </c>
      <c r="AB169" s="78" t="s">
        <v>85</v>
      </c>
      <c r="AC169" s="31" t="s">
        <v>76</v>
      </c>
      <c r="AD169" s="31" t="s">
        <v>86</v>
      </c>
      <c r="AE169" s="79" t="s">
        <v>87</v>
      </c>
      <c r="AF169" s="79" t="s">
        <v>88</v>
      </c>
      <c r="AG169" s="79" t="s">
        <v>89</v>
      </c>
      <c r="AH169" s="79" t="s">
        <v>90</v>
      </c>
      <c r="AI169" s="79" t="s">
        <v>90</v>
      </c>
      <c r="AJ169" s="79" t="s">
        <v>90</v>
      </c>
      <c r="AK169" s="80"/>
      <c r="AL169" s="80"/>
      <c r="AM169" s="80"/>
    </row>
    <row r="170" spans="1:39" s="35" customFormat="1" ht="48" customHeight="1" x14ac:dyDescent="0.15">
      <c r="A170" s="53"/>
      <c r="B170" s="28" t="s">
        <v>3</v>
      </c>
      <c r="C170" s="52" t="s">
        <v>142</v>
      </c>
      <c r="D170" s="52" t="s">
        <v>72</v>
      </c>
      <c r="E170" s="52" t="s">
        <v>9</v>
      </c>
      <c r="F170" s="52" t="s">
        <v>133</v>
      </c>
      <c r="G170" s="52" t="s">
        <v>364</v>
      </c>
      <c r="H170" s="47">
        <v>31560000</v>
      </c>
      <c r="I170" s="52" t="s">
        <v>86</v>
      </c>
      <c r="J170" s="29" t="s">
        <v>76</v>
      </c>
      <c r="K170" s="108" t="s">
        <v>365</v>
      </c>
      <c r="L170" s="154"/>
      <c r="M170" s="165"/>
      <c r="N170" s="31">
        <v>1</v>
      </c>
      <c r="O170" s="31">
        <v>1</v>
      </c>
      <c r="P170" s="73">
        <v>11</v>
      </c>
      <c r="Q170" s="74" t="s">
        <v>79</v>
      </c>
      <c r="R170" s="74" t="s">
        <v>80</v>
      </c>
      <c r="S170" s="81" t="s">
        <v>158</v>
      </c>
      <c r="T170" s="184"/>
      <c r="U170" s="186"/>
      <c r="V170" s="31" t="s">
        <v>76</v>
      </c>
      <c r="W170" s="31" t="s">
        <v>81</v>
      </c>
      <c r="X170" s="77" t="s">
        <v>82</v>
      </c>
      <c r="Y170" s="32" t="s">
        <v>83</v>
      </c>
      <c r="Z170" s="33" t="s">
        <v>3</v>
      </c>
      <c r="AA170" s="30" t="s">
        <v>84</v>
      </c>
      <c r="AB170" s="78" t="s">
        <v>85</v>
      </c>
      <c r="AC170" s="31" t="s">
        <v>76</v>
      </c>
      <c r="AD170" s="31" t="s">
        <v>86</v>
      </c>
      <c r="AE170" s="79" t="s">
        <v>87</v>
      </c>
      <c r="AF170" s="79" t="s">
        <v>88</v>
      </c>
      <c r="AG170" s="79" t="s">
        <v>89</v>
      </c>
      <c r="AH170" s="79" t="s">
        <v>90</v>
      </c>
      <c r="AI170" s="79" t="s">
        <v>90</v>
      </c>
      <c r="AJ170" s="79" t="s">
        <v>90</v>
      </c>
      <c r="AK170" s="80"/>
      <c r="AL170" s="80"/>
      <c r="AM170" s="80"/>
    </row>
    <row r="171" spans="1:39" s="35" customFormat="1" ht="48" customHeight="1" x14ac:dyDescent="0.15">
      <c r="A171" s="53"/>
      <c r="B171" s="28" t="s">
        <v>3</v>
      </c>
      <c r="C171" s="52" t="s">
        <v>142</v>
      </c>
      <c r="D171" s="52" t="s">
        <v>72</v>
      </c>
      <c r="E171" s="52" t="s">
        <v>125</v>
      </c>
      <c r="F171" s="52" t="s">
        <v>126</v>
      </c>
      <c r="G171" s="52" t="s">
        <v>367</v>
      </c>
      <c r="H171" s="47">
        <v>36820000</v>
      </c>
      <c r="I171" s="52" t="s">
        <v>86</v>
      </c>
      <c r="J171" s="29" t="s">
        <v>76</v>
      </c>
      <c r="K171" s="71" t="s">
        <v>368</v>
      </c>
      <c r="L171" s="72" t="s">
        <v>369</v>
      </c>
      <c r="M171" s="52" t="str">
        <f t="shared" si="8"/>
        <v>Adquirir buzos, camisetas y gorras institucionales en el marco de la participación de la UPN en la Feria internacional del libro de Bogotá y librería</v>
      </c>
      <c r="N171" s="31">
        <v>1</v>
      </c>
      <c r="O171" s="31">
        <v>1</v>
      </c>
      <c r="P171" s="73">
        <v>11</v>
      </c>
      <c r="Q171" s="74" t="s">
        <v>79</v>
      </c>
      <c r="R171" s="74" t="s">
        <v>80</v>
      </c>
      <c r="S171" s="81" t="s">
        <v>1</v>
      </c>
      <c r="T171" s="75">
        <f t="shared" si="9"/>
        <v>36820000</v>
      </c>
      <c r="U171" s="76">
        <f t="shared" si="10"/>
        <v>36820000</v>
      </c>
      <c r="V171" s="31" t="s">
        <v>76</v>
      </c>
      <c r="W171" s="31" t="s">
        <v>81</v>
      </c>
      <c r="X171" s="77" t="s">
        <v>82</v>
      </c>
      <c r="Y171" s="32" t="s">
        <v>83</v>
      </c>
      <c r="Z171" s="33" t="s">
        <v>3</v>
      </c>
      <c r="AA171" s="30" t="s">
        <v>84</v>
      </c>
      <c r="AB171" s="78" t="s">
        <v>85</v>
      </c>
      <c r="AC171" s="31" t="s">
        <v>76</v>
      </c>
      <c r="AD171" s="31" t="s">
        <v>86</v>
      </c>
      <c r="AE171" s="79" t="s">
        <v>87</v>
      </c>
      <c r="AF171" s="79" t="s">
        <v>88</v>
      </c>
      <c r="AG171" s="79" t="s">
        <v>89</v>
      </c>
      <c r="AH171" s="79" t="s">
        <v>90</v>
      </c>
      <c r="AI171" s="79" t="s">
        <v>90</v>
      </c>
      <c r="AJ171" s="79" t="s">
        <v>90</v>
      </c>
      <c r="AK171" s="80"/>
      <c r="AL171" s="80"/>
      <c r="AM171" s="80"/>
    </row>
    <row r="172" spans="1:39" s="35" customFormat="1" ht="48" customHeight="1" x14ac:dyDescent="0.15">
      <c r="A172" s="53"/>
      <c r="B172" s="28" t="s">
        <v>3</v>
      </c>
      <c r="C172" s="52" t="s">
        <v>142</v>
      </c>
      <c r="D172" s="52" t="s">
        <v>72</v>
      </c>
      <c r="E172" s="52" t="s">
        <v>9</v>
      </c>
      <c r="F172" s="52" t="s">
        <v>133</v>
      </c>
      <c r="G172" s="52" t="s">
        <v>370</v>
      </c>
      <c r="H172" s="47">
        <v>17109728</v>
      </c>
      <c r="I172" s="52" t="s">
        <v>86</v>
      </c>
      <c r="J172" s="29" t="s">
        <v>76</v>
      </c>
      <c r="K172" s="71" t="s">
        <v>371</v>
      </c>
      <c r="L172" s="72">
        <v>78181500</v>
      </c>
      <c r="M172" s="52" t="str">
        <f t="shared" si="8"/>
        <v>Realizar mantenimiento correctivo y preventivo de los tractores de la Universidad Pedagógica Nacional</v>
      </c>
      <c r="N172" s="31">
        <v>1</v>
      </c>
      <c r="O172" s="31">
        <v>1</v>
      </c>
      <c r="P172" s="73">
        <v>11</v>
      </c>
      <c r="Q172" s="74" t="s">
        <v>79</v>
      </c>
      <c r="R172" s="74" t="s">
        <v>80</v>
      </c>
      <c r="S172" s="81" t="s">
        <v>158</v>
      </c>
      <c r="T172" s="75">
        <f t="shared" si="9"/>
        <v>17109728</v>
      </c>
      <c r="U172" s="76">
        <f t="shared" si="10"/>
        <v>17109728</v>
      </c>
      <c r="V172" s="31" t="s">
        <v>76</v>
      </c>
      <c r="W172" s="31" t="s">
        <v>81</v>
      </c>
      <c r="X172" s="77" t="s">
        <v>82</v>
      </c>
      <c r="Y172" s="32" t="s">
        <v>83</v>
      </c>
      <c r="Z172" s="33" t="s">
        <v>3</v>
      </c>
      <c r="AA172" s="30" t="s">
        <v>84</v>
      </c>
      <c r="AB172" s="78" t="s">
        <v>85</v>
      </c>
      <c r="AC172" s="31" t="s">
        <v>76</v>
      </c>
      <c r="AD172" s="31" t="s">
        <v>86</v>
      </c>
      <c r="AE172" s="79" t="s">
        <v>87</v>
      </c>
      <c r="AF172" s="79" t="s">
        <v>88</v>
      </c>
      <c r="AG172" s="79" t="s">
        <v>89</v>
      </c>
      <c r="AH172" s="79" t="s">
        <v>90</v>
      </c>
      <c r="AI172" s="79" t="s">
        <v>90</v>
      </c>
      <c r="AJ172" s="79" t="s">
        <v>90</v>
      </c>
      <c r="AK172" s="80"/>
      <c r="AL172" s="80"/>
      <c r="AM172" s="80"/>
    </row>
    <row r="173" spans="1:39" s="35" customFormat="1" ht="48" customHeight="1" x14ac:dyDescent="0.15">
      <c r="A173" s="53"/>
      <c r="B173" s="28" t="s">
        <v>3</v>
      </c>
      <c r="C173" s="52" t="s">
        <v>142</v>
      </c>
      <c r="D173" s="52" t="s">
        <v>72</v>
      </c>
      <c r="E173" s="52" t="s">
        <v>11</v>
      </c>
      <c r="F173" s="52" t="s">
        <v>12</v>
      </c>
      <c r="G173" s="52" t="s">
        <v>372</v>
      </c>
      <c r="H173" s="47">
        <v>12000000</v>
      </c>
      <c r="I173" s="52" t="s">
        <v>86</v>
      </c>
      <c r="J173" s="29" t="s">
        <v>76</v>
      </c>
      <c r="K173" s="71" t="s">
        <v>373</v>
      </c>
      <c r="L173" s="72">
        <v>92101900</v>
      </c>
      <c r="M173" s="52" t="str">
        <f t="shared" si="8"/>
        <v>Prestar el servicio de ambulancia en las diferentes actividades académicas y administrativas de la Universidad Pedagógica Nacional.</v>
      </c>
      <c r="N173" s="31">
        <v>1</v>
      </c>
      <c r="O173" s="31">
        <v>1</v>
      </c>
      <c r="P173" s="73">
        <v>11</v>
      </c>
      <c r="Q173" s="74" t="s">
        <v>79</v>
      </c>
      <c r="R173" s="74" t="s">
        <v>80</v>
      </c>
      <c r="S173" s="81" t="s">
        <v>14</v>
      </c>
      <c r="T173" s="75">
        <f t="shared" si="9"/>
        <v>12000000</v>
      </c>
      <c r="U173" s="76">
        <f t="shared" si="10"/>
        <v>12000000</v>
      </c>
      <c r="V173" s="31" t="s">
        <v>76</v>
      </c>
      <c r="W173" s="31" t="s">
        <v>81</v>
      </c>
      <c r="X173" s="77" t="s">
        <v>82</v>
      </c>
      <c r="Y173" s="32" t="s">
        <v>83</v>
      </c>
      <c r="Z173" s="33" t="s">
        <v>3</v>
      </c>
      <c r="AA173" s="30" t="s">
        <v>84</v>
      </c>
      <c r="AB173" s="78" t="s">
        <v>85</v>
      </c>
      <c r="AC173" s="31" t="s">
        <v>76</v>
      </c>
      <c r="AD173" s="31" t="s">
        <v>86</v>
      </c>
      <c r="AE173" s="79" t="s">
        <v>87</v>
      </c>
      <c r="AF173" s="79" t="s">
        <v>88</v>
      </c>
      <c r="AG173" s="79" t="s">
        <v>89</v>
      </c>
      <c r="AH173" s="79" t="s">
        <v>90</v>
      </c>
      <c r="AI173" s="79" t="s">
        <v>90</v>
      </c>
      <c r="AJ173" s="79" t="s">
        <v>90</v>
      </c>
      <c r="AK173" s="80"/>
      <c r="AL173" s="80"/>
      <c r="AM173" s="80"/>
    </row>
    <row r="174" spans="1:39" s="35" customFormat="1" ht="48" customHeight="1" x14ac:dyDescent="0.15">
      <c r="A174" s="53"/>
      <c r="B174" s="28" t="s">
        <v>3</v>
      </c>
      <c r="C174" s="52" t="s">
        <v>203</v>
      </c>
      <c r="D174" s="52" t="s">
        <v>204</v>
      </c>
      <c r="E174" s="52" t="s">
        <v>9</v>
      </c>
      <c r="F174" s="52" t="s">
        <v>133</v>
      </c>
      <c r="G174" s="52" t="s">
        <v>374</v>
      </c>
      <c r="H174" s="47">
        <v>4000000</v>
      </c>
      <c r="I174" s="52" t="s">
        <v>86</v>
      </c>
      <c r="J174" s="29" t="s">
        <v>76</v>
      </c>
      <c r="K174" s="71" t="s">
        <v>375</v>
      </c>
      <c r="L174" s="72" t="s">
        <v>376</v>
      </c>
      <c r="M174" s="52" t="str">
        <f t="shared" si="8"/>
        <v>Prestar el servicio para la ejecución de  las autorizaciones técnicas emitidas por la CAR para poda y tala en las instalaciones fuera de Bogotá</v>
      </c>
      <c r="N174" s="31">
        <v>1</v>
      </c>
      <c r="O174" s="31">
        <v>1</v>
      </c>
      <c r="P174" s="73">
        <v>11</v>
      </c>
      <c r="Q174" s="74" t="s">
        <v>79</v>
      </c>
      <c r="R174" s="74" t="s">
        <v>80</v>
      </c>
      <c r="S174" s="52" t="s">
        <v>1</v>
      </c>
      <c r="T174" s="75">
        <f t="shared" si="9"/>
        <v>4000000</v>
      </c>
      <c r="U174" s="76">
        <f t="shared" si="10"/>
        <v>4000000</v>
      </c>
      <c r="V174" s="31" t="s">
        <v>76</v>
      </c>
      <c r="W174" s="31" t="s">
        <v>81</v>
      </c>
      <c r="X174" s="77" t="s">
        <v>82</v>
      </c>
      <c r="Y174" s="32" t="s">
        <v>83</v>
      </c>
      <c r="Z174" s="33" t="s">
        <v>3</v>
      </c>
      <c r="AA174" s="30" t="s">
        <v>84</v>
      </c>
      <c r="AB174" s="78" t="s">
        <v>85</v>
      </c>
      <c r="AC174" s="31" t="s">
        <v>76</v>
      </c>
      <c r="AD174" s="31" t="s">
        <v>86</v>
      </c>
      <c r="AE174" s="79" t="s">
        <v>87</v>
      </c>
      <c r="AF174" s="79" t="s">
        <v>88</v>
      </c>
      <c r="AG174" s="79" t="s">
        <v>89</v>
      </c>
      <c r="AH174" s="79" t="s">
        <v>90</v>
      </c>
      <c r="AI174" s="79" t="s">
        <v>90</v>
      </c>
      <c r="AJ174" s="79" t="s">
        <v>90</v>
      </c>
      <c r="AK174" s="80"/>
      <c r="AL174" s="80"/>
      <c r="AM174" s="80"/>
    </row>
    <row r="175" spans="1:39" s="35" customFormat="1" ht="48" customHeight="1" x14ac:dyDescent="0.15">
      <c r="A175" s="53"/>
      <c r="B175" s="28" t="s">
        <v>3</v>
      </c>
      <c r="C175" s="52" t="s">
        <v>203</v>
      </c>
      <c r="D175" s="52" t="s">
        <v>204</v>
      </c>
      <c r="E175" s="52" t="s">
        <v>11</v>
      </c>
      <c r="F175" s="52" t="s">
        <v>12</v>
      </c>
      <c r="G175" s="52" t="s">
        <v>377</v>
      </c>
      <c r="H175" s="47">
        <v>7364000</v>
      </c>
      <c r="I175" s="52" t="s">
        <v>86</v>
      </c>
      <c r="J175" s="29" t="s">
        <v>76</v>
      </c>
      <c r="K175" s="71" t="s">
        <v>378</v>
      </c>
      <c r="L175" s="72" t="s">
        <v>379</v>
      </c>
      <c r="M175" s="52" t="str">
        <f t="shared" si="8"/>
        <v>Realizar la recolección, transporte y disposición final de los residuos biológicos  generados en las diferentes instalaciones de la UPN</v>
      </c>
      <c r="N175" s="31">
        <v>1</v>
      </c>
      <c r="O175" s="31">
        <v>1</v>
      </c>
      <c r="P175" s="73">
        <v>11</v>
      </c>
      <c r="Q175" s="74" t="s">
        <v>79</v>
      </c>
      <c r="R175" s="74" t="s">
        <v>80</v>
      </c>
      <c r="S175" s="52" t="s">
        <v>14</v>
      </c>
      <c r="T175" s="75">
        <f t="shared" si="9"/>
        <v>7364000</v>
      </c>
      <c r="U175" s="76">
        <f t="shared" si="10"/>
        <v>7364000</v>
      </c>
      <c r="V175" s="31" t="s">
        <v>76</v>
      </c>
      <c r="W175" s="31" t="s">
        <v>81</v>
      </c>
      <c r="X175" s="77" t="s">
        <v>82</v>
      </c>
      <c r="Y175" s="32" t="s">
        <v>83</v>
      </c>
      <c r="Z175" s="33" t="s">
        <v>3</v>
      </c>
      <c r="AA175" s="30" t="s">
        <v>84</v>
      </c>
      <c r="AB175" s="78" t="s">
        <v>85</v>
      </c>
      <c r="AC175" s="31" t="s">
        <v>76</v>
      </c>
      <c r="AD175" s="31" t="s">
        <v>86</v>
      </c>
      <c r="AE175" s="79" t="s">
        <v>87</v>
      </c>
      <c r="AF175" s="79" t="s">
        <v>88</v>
      </c>
      <c r="AG175" s="79" t="s">
        <v>89</v>
      </c>
      <c r="AH175" s="79" t="s">
        <v>90</v>
      </c>
      <c r="AI175" s="79" t="s">
        <v>90</v>
      </c>
      <c r="AJ175" s="79" t="s">
        <v>90</v>
      </c>
      <c r="AK175" s="80"/>
      <c r="AL175" s="80"/>
      <c r="AM175" s="80"/>
    </row>
    <row r="176" spans="1:39" s="35" customFormat="1" ht="48" customHeight="1" x14ac:dyDescent="0.15">
      <c r="A176" s="53"/>
      <c r="B176" s="28" t="s">
        <v>3</v>
      </c>
      <c r="C176" s="52" t="s">
        <v>203</v>
      </c>
      <c r="D176" s="52" t="s">
        <v>204</v>
      </c>
      <c r="E176" s="52" t="s">
        <v>9</v>
      </c>
      <c r="F176" s="52" t="s">
        <v>133</v>
      </c>
      <c r="G176" s="52" t="s">
        <v>380</v>
      </c>
      <c r="H176" s="47">
        <v>1578000</v>
      </c>
      <c r="I176" s="52" t="s">
        <v>86</v>
      </c>
      <c r="J176" s="29" t="s">
        <v>76</v>
      </c>
      <c r="K176" s="71" t="s">
        <v>381</v>
      </c>
      <c r="L176" s="72" t="s">
        <v>382</v>
      </c>
      <c r="M176" s="52" t="str">
        <f t="shared" si="8"/>
        <v>Prestar el servicio de toma de muestras y análisis para determinación del contenido de PCBs de la subestación ubicada en las instalaciones de calle 72 de la UPN.</v>
      </c>
      <c r="N176" s="31">
        <v>1</v>
      </c>
      <c r="O176" s="31">
        <v>1</v>
      </c>
      <c r="P176" s="73">
        <v>11</v>
      </c>
      <c r="Q176" s="74" t="s">
        <v>79</v>
      </c>
      <c r="R176" s="74" t="s">
        <v>80</v>
      </c>
      <c r="S176" s="52" t="s">
        <v>1</v>
      </c>
      <c r="T176" s="75">
        <f t="shared" si="9"/>
        <v>1578000</v>
      </c>
      <c r="U176" s="76">
        <f t="shared" si="10"/>
        <v>1578000</v>
      </c>
      <c r="V176" s="31" t="s">
        <v>76</v>
      </c>
      <c r="W176" s="31" t="s">
        <v>81</v>
      </c>
      <c r="X176" s="77" t="s">
        <v>82</v>
      </c>
      <c r="Y176" s="32" t="s">
        <v>83</v>
      </c>
      <c r="Z176" s="33" t="s">
        <v>3</v>
      </c>
      <c r="AA176" s="30" t="s">
        <v>84</v>
      </c>
      <c r="AB176" s="78" t="s">
        <v>85</v>
      </c>
      <c r="AC176" s="31" t="s">
        <v>76</v>
      </c>
      <c r="AD176" s="31" t="s">
        <v>86</v>
      </c>
      <c r="AE176" s="79" t="s">
        <v>87</v>
      </c>
      <c r="AF176" s="79" t="s">
        <v>88</v>
      </c>
      <c r="AG176" s="79" t="s">
        <v>89</v>
      </c>
      <c r="AH176" s="79" t="s">
        <v>90</v>
      </c>
      <c r="AI176" s="79" t="s">
        <v>90</v>
      </c>
      <c r="AJ176" s="79" t="s">
        <v>90</v>
      </c>
      <c r="AK176" s="80"/>
      <c r="AL176" s="80"/>
      <c r="AM176" s="80"/>
    </row>
    <row r="177" spans="1:39" s="35" customFormat="1" ht="48" customHeight="1" x14ac:dyDescent="0.15">
      <c r="A177" s="53"/>
      <c r="B177" s="28" t="s">
        <v>3</v>
      </c>
      <c r="C177" s="52" t="s">
        <v>203</v>
      </c>
      <c r="D177" s="52" t="s">
        <v>204</v>
      </c>
      <c r="E177" s="52" t="s">
        <v>9</v>
      </c>
      <c r="F177" s="52" t="s">
        <v>133</v>
      </c>
      <c r="G177" s="52" t="s">
        <v>383</v>
      </c>
      <c r="H177" s="47">
        <v>132552000</v>
      </c>
      <c r="I177" s="52" t="s">
        <v>86</v>
      </c>
      <c r="J177" s="29" t="s">
        <v>76</v>
      </c>
      <c r="K177" s="71" t="s">
        <v>384</v>
      </c>
      <c r="L177" s="72" t="s">
        <v>385</v>
      </c>
      <c r="M177" s="52" t="str">
        <f t="shared" si="8"/>
        <v xml:space="preserve">Prestar el servicio de ejecución de Planes de poda de las instalaciones de la Universidad Pedagógica Nacional de acuerdo a los conceptos técnicos de la SDA.
</v>
      </c>
      <c r="N177" s="31">
        <v>1</v>
      </c>
      <c r="O177" s="31">
        <v>1</v>
      </c>
      <c r="P177" s="73">
        <v>11</v>
      </c>
      <c r="Q177" s="74" t="s">
        <v>79</v>
      </c>
      <c r="R177" s="74" t="s">
        <v>80</v>
      </c>
      <c r="S177" s="52" t="s">
        <v>1</v>
      </c>
      <c r="T177" s="75">
        <f t="shared" si="9"/>
        <v>132552000</v>
      </c>
      <c r="U177" s="76">
        <f t="shared" si="10"/>
        <v>132552000</v>
      </c>
      <c r="V177" s="31" t="s">
        <v>76</v>
      </c>
      <c r="W177" s="31" t="s">
        <v>81</v>
      </c>
      <c r="X177" s="77" t="s">
        <v>82</v>
      </c>
      <c r="Y177" s="32" t="s">
        <v>83</v>
      </c>
      <c r="Z177" s="33" t="s">
        <v>3</v>
      </c>
      <c r="AA177" s="30" t="s">
        <v>84</v>
      </c>
      <c r="AB177" s="78" t="s">
        <v>85</v>
      </c>
      <c r="AC177" s="31" t="s">
        <v>76</v>
      </c>
      <c r="AD177" s="31" t="s">
        <v>86</v>
      </c>
      <c r="AE177" s="79" t="s">
        <v>87</v>
      </c>
      <c r="AF177" s="79" t="s">
        <v>88</v>
      </c>
      <c r="AG177" s="79" t="s">
        <v>89</v>
      </c>
      <c r="AH177" s="79" t="s">
        <v>90</v>
      </c>
      <c r="AI177" s="79" t="s">
        <v>90</v>
      </c>
      <c r="AJ177" s="79" t="s">
        <v>90</v>
      </c>
      <c r="AK177" s="80"/>
      <c r="AL177" s="80"/>
      <c r="AM177" s="80"/>
    </row>
    <row r="178" spans="1:39" s="35" customFormat="1" ht="48" customHeight="1" x14ac:dyDescent="0.15">
      <c r="A178" s="53"/>
      <c r="B178" s="28" t="s">
        <v>3</v>
      </c>
      <c r="C178" s="52" t="s">
        <v>203</v>
      </c>
      <c r="D178" s="52" t="s">
        <v>204</v>
      </c>
      <c r="E178" s="52" t="s">
        <v>9</v>
      </c>
      <c r="F178" s="52" t="s">
        <v>133</v>
      </c>
      <c r="G178" s="52" t="s">
        <v>386</v>
      </c>
      <c r="H178" s="47">
        <v>19146400</v>
      </c>
      <c r="I178" s="52" t="s">
        <v>86</v>
      </c>
      <c r="J178" s="29" t="s">
        <v>76</v>
      </c>
      <c r="K178" s="71" t="s">
        <v>387</v>
      </c>
      <c r="L178" s="72" t="s">
        <v>686</v>
      </c>
      <c r="M178" s="52" t="str">
        <f t="shared" si="8"/>
        <v>Prestar el servicio de caracterización de vertimientos de los diferentes laboratorios de las instalaciones de la Universidad Pedagógica Nacional".</v>
      </c>
      <c r="N178" s="31">
        <v>1</v>
      </c>
      <c r="O178" s="31">
        <v>1</v>
      </c>
      <c r="P178" s="73">
        <v>11</v>
      </c>
      <c r="Q178" s="74" t="s">
        <v>79</v>
      </c>
      <c r="R178" s="74" t="s">
        <v>80</v>
      </c>
      <c r="S178" s="52" t="s">
        <v>1</v>
      </c>
      <c r="T178" s="75">
        <f t="shared" si="9"/>
        <v>19146400</v>
      </c>
      <c r="U178" s="76">
        <f t="shared" si="10"/>
        <v>19146400</v>
      </c>
      <c r="V178" s="31" t="s">
        <v>76</v>
      </c>
      <c r="W178" s="31" t="s">
        <v>81</v>
      </c>
      <c r="X178" s="77" t="s">
        <v>82</v>
      </c>
      <c r="Y178" s="32" t="s">
        <v>83</v>
      </c>
      <c r="Z178" s="33" t="s">
        <v>3</v>
      </c>
      <c r="AA178" s="30" t="s">
        <v>84</v>
      </c>
      <c r="AB178" s="78" t="s">
        <v>85</v>
      </c>
      <c r="AC178" s="31" t="s">
        <v>76</v>
      </c>
      <c r="AD178" s="31" t="s">
        <v>86</v>
      </c>
      <c r="AE178" s="79" t="s">
        <v>87</v>
      </c>
      <c r="AF178" s="79" t="s">
        <v>88</v>
      </c>
      <c r="AG178" s="79" t="s">
        <v>89</v>
      </c>
      <c r="AH178" s="79" t="s">
        <v>90</v>
      </c>
      <c r="AI178" s="79" t="s">
        <v>90</v>
      </c>
      <c r="AJ178" s="79" t="s">
        <v>90</v>
      </c>
      <c r="AK178" s="80"/>
      <c r="AL178" s="80"/>
      <c r="AM178" s="80"/>
    </row>
    <row r="179" spans="1:39" s="35" customFormat="1" ht="48" customHeight="1" x14ac:dyDescent="0.15">
      <c r="A179" s="53"/>
      <c r="B179" s="28" t="s">
        <v>3</v>
      </c>
      <c r="C179" s="52" t="s">
        <v>203</v>
      </c>
      <c r="D179" s="52" t="s">
        <v>204</v>
      </c>
      <c r="E179" s="52" t="s">
        <v>9</v>
      </c>
      <c r="F179" s="52" t="s">
        <v>133</v>
      </c>
      <c r="G179" s="52" t="s">
        <v>388</v>
      </c>
      <c r="H179" s="47">
        <v>100000000</v>
      </c>
      <c r="I179" s="52" t="s">
        <v>86</v>
      </c>
      <c r="J179" s="29" t="s">
        <v>76</v>
      </c>
      <c r="K179" s="71" t="s">
        <v>389</v>
      </c>
      <c r="L179" s="72" t="s">
        <v>385</v>
      </c>
      <c r="M179" s="52" t="str">
        <f t="shared" si="8"/>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79" s="31">
        <v>1</v>
      </c>
      <c r="O179" s="31">
        <v>1</v>
      </c>
      <c r="P179" s="73">
        <v>11</v>
      </c>
      <c r="Q179" s="74" t="s">
        <v>79</v>
      </c>
      <c r="R179" s="74" t="s">
        <v>80</v>
      </c>
      <c r="S179" s="52" t="s">
        <v>1</v>
      </c>
      <c r="T179" s="75">
        <f t="shared" si="9"/>
        <v>100000000</v>
      </c>
      <c r="U179" s="76">
        <f t="shared" si="10"/>
        <v>100000000</v>
      </c>
      <c r="V179" s="31" t="s">
        <v>76</v>
      </c>
      <c r="W179" s="31" t="s">
        <v>81</v>
      </c>
      <c r="X179" s="77" t="s">
        <v>82</v>
      </c>
      <c r="Y179" s="32" t="s">
        <v>83</v>
      </c>
      <c r="Z179" s="33" t="s">
        <v>3</v>
      </c>
      <c r="AA179" s="30" t="s">
        <v>84</v>
      </c>
      <c r="AB179" s="78" t="s">
        <v>85</v>
      </c>
      <c r="AC179" s="31" t="s">
        <v>76</v>
      </c>
      <c r="AD179" s="31" t="s">
        <v>86</v>
      </c>
      <c r="AE179" s="79" t="s">
        <v>87</v>
      </c>
      <c r="AF179" s="79" t="s">
        <v>88</v>
      </c>
      <c r="AG179" s="79" t="s">
        <v>89</v>
      </c>
      <c r="AH179" s="79" t="s">
        <v>90</v>
      </c>
      <c r="AI179" s="79" t="s">
        <v>90</v>
      </c>
      <c r="AJ179" s="79" t="s">
        <v>90</v>
      </c>
      <c r="AK179" s="80"/>
      <c r="AL179" s="80"/>
      <c r="AM179" s="80"/>
    </row>
    <row r="180" spans="1:39" s="35" customFormat="1" ht="48" customHeight="1" x14ac:dyDescent="0.15">
      <c r="A180" s="53"/>
      <c r="B180" s="28" t="s">
        <v>27</v>
      </c>
      <c r="C180" s="52" t="s">
        <v>210</v>
      </c>
      <c r="D180" s="52" t="s">
        <v>211</v>
      </c>
      <c r="E180" s="52" t="s">
        <v>9</v>
      </c>
      <c r="F180" s="52" t="s">
        <v>133</v>
      </c>
      <c r="G180" s="52" t="s">
        <v>390</v>
      </c>
      <c r="H180" s="47">
        <v>105200000</v>
      </c>
      <c r="I180" s="52" t="s">
        <v>86</v>
      </c>
      <c r="J180" s="29" t="s">
        <v>76</v>
      </c>
      <c r="K180" s="71" t="s">
        <v>391</v>
      </c>
      <c r="L180" s="72">
        <v>82101500</v>
      </c>
      <c r="M180" s="52" t="str">
        <f t="shared" si="8"/>
        <v>Prestar el servicio  de elaboración e impresión de los insumos que se requieren para cubrir las necesidades de la Subdirección de Admisiones y Registro de la Universidad Pedagógica Nacional.</v>
      </c>
      <c r="N180" s="31">
        <v>1</v>
      </c>
      <c r="O180" s="31">
        <v>1</v>
      </c>
      <c r="P180" s="73">
        <v>11</v>
      </c>
      <c r="Q180" s="74" t="s">
        <v>79</v>
      </c>
      <c r="R180" s="74" t="s">
        <v>80</v>
      </c>
      <c r="S180" s="52" t="s">
        <v>1</v>
      </c>
      <c r="T180" s="75">
        <f t="shared" si="9"/>
        <v>105200000</v>
      </c>
      <c r="U180" s="76">
        <f t="shared" si="10"/>
        <v>105200000</v>
      </c>
      <c r="V180" s="31" t="s">
        <v>76</v>
      </c>
      <c r="W180" s="31" t="s">
        <v>81</v>
      </c>
      <c r="X180" s="77" t="s">
        <v>82</v>
      </c>
      <c r="Y180" s="32" t="s">
        <v>83</v>
      </c>
      <c r="Z180" s="33" t="s">
        <v>27</v>
      </c>
      <c r="AA180" s="30" t="s">
        <v>84</v>
      </c>
      <c r="AB180" s="78" t="s">
        <v>85</v>
      </c>
      <c r="AC180" s="31" t="s">
        <v>76</v>
      </c>
      <c r="AD180" s="31" t="s">
        <v>86</v>
      </c>
      <c r="AE180" s="79" t="s">
        <v>87</v>
      </c>
      <c r="AF180" s="79" t="s">
        <v>88</v>
      </c>
      <c r="AG180" s="79" t="s">
        <v>89</v>
      </c>
      <c r="AH180" s="79" t="s">
        <v>90</v>
      </c>
      <c r="AI180" s="79" t="s">
        <v>90</v>
      </c>
      <c r="AJ180" s="79" t="s">
        <v>90</v>
      </c>
      <c r="AK180" s="80"/>
      <c r="AL180" s="80"/>
      <c r="AM180" s="80"/>
    </row>
    <row r="181" spans="1:39" s="35" customFormat="1" ht="48" customHeight="1" x14ac:dyDescent="0.15">
      <c r="A181" s="53"/>
      <c r="B181" s="28" t="s">
        <v>27</v>
      </c>
      <c r="C181" s="52" t="s">
        <v>210</v>
      </c>
      <c r="D181" s="52" t="s">
        <v>211</v>
      </c>
      <c r="E181" s="52" t="s">
        <v>26</v>
      </c>
      <c r="F181" s="52" t="s">
        <v>18</v>
      </c>
      <c r="G181" s="52" t="s">
        <v>392</v>
      </c>
      <c r="H181" s="47">
        <v>110297508</v>
      </c>
      <c r="I181" s="52" t="s">
        <v>86</v>
      </c>
      <c r="J181" s="29" t="s">
        <v>76</v>
      </c>
      <c r="K181" s="71" t="s">
        <v>393</v>
      </c>
      <c r="L181" s="72">
        <v>55121800</v>
      </c>
      <c r="M181" s="52" t="str">
        <f t="shared" si="8"/>
        <v>Adquirir carnés para la comunidad universitaria, atendiendo los requerimientos establecidos por la UPN</v>
      </c>
      <c r="N181" s="31">
        <v>1</v>
      </c>
      <c r="O181" s="31">
        <v>1</v>
      </c>
      <c r="P181" s="73">
        <v>11</v>
      </c>
      <c r="Q181" s="74" t="s">
        <v>79</v>
      </c>
      <c r="R181" s="74" t="s">
        <v>80</v>
      </c>
      <c r="S181" s="52" t="s">
        <v>1</v>
      </c>
      <c r="T181" s="75">
        <f t="shared" si="9"/>
        <v>110297508</v>
      </c>
      <c r="U181" s="76">
        <f t="shared" si="10"/>
        <v>110297508</v>
      </c>
      <c r="V181" s="31" t="s">
        <v>76</v>
      </c>
      <c r="W181" s="31" t="s">
        <v>81</v>
      </c>
      <c r="X181" s="77" t="s">
        <v>82</v>
      </c>
      <c r="Y181" s="32" t="s">
        <v>83</v>
      </c>
      <c r="Z181" s="33" t="s">
        <v>27</v>
      </c>
      <c r="AA181" s="30" t="s">
        <v>84</v>
      </c>
      <c r="AB181" s="78" t="s">
        <v>85</v>
      </c>
      <c r="AC181" s="31" t="s">
        <v>76</v>
      </c>
      <c r="AD181" s="31" t="s">
        <v>86</v>
      </c>
      <c r="AE181" s="79" t="s">
        <v>87</v>
      </c>
      <c r="AF181" s="79" t="s">
        <v>88</v>
      </c>
      <c r="AG181" s="79" t="s">
        <v>89</v>
      </c>
      <c r="AH181" s="79" t="s">
        <v>90</v>
      </c>
      <c r="AI181" s="79" t="s">
        <v>90</v>
      </c>
      <c r="AJ181" s="79" t="s">
        <v>90</v>
      </c>
      <c r="AK181" s="80"/>
      <c r="AL181" s="80"/>
      <c r="AM181" s="80"/>
    </row>
    <row r="182" spans="1:39" s="35" customFormat="1" ht="48" customHeight="1" x14ac:dyDescent="0.15">
      <c r="A182" s="53"/>
      <c r="B182" s="28" t="s">
        <v>3</v>
      </c>
      <c r="C182" s="52" t="s">
        <v>159</v>
      </c>
      <c r="D182" s="52" t="s">
        <v>160</v>
      </c>
      <c r="E182" s="52" t="s">
        <v>161</v>
      </c>
      <c r="F182" s="52" t="s">
        <v>133</v>
      </c>
      <c r="G182" s="52" t="s">
        <v>394</v>
      </c>
      <c r="H182" s="47">
        <v>174000000</v>
      </c>
      <c r="I182" s="52" t="s">
        <v>86</v>
      </c>
      <c r="J182" s="29" t="s">
        <v>76</v>
      </c>
      <c r="K182" s="71" t="s">
        <v>395</v>
      </c>
      <c r="L182" s="72" t="s">
        <v>276</v>
      </c>
      <c r="M182" s="52" t="str">
        <f t="shared" si="8"/>
        <v>Prestar los servicios de soporte para el Sistema Académico CLASS</v>
      </c>
      <c r="N182" s="31">
        <v>1</v>
      </c>
      <c r="O182" s="31">
        <v>1</v>
      </c>
      <c r="P182" s="73">
        <v>12</v>
      </c>
      <c r="Q182" s="74" t="s">
        <v>79</v>
      </c>
      <c r="R182" s="74" t="s">
        <v>80</v>
      </c>
      <c r="S182" s="52" t="s">
        <v>1</v>
      </c>
      <c r="T182" s="75">
        <f t="shared" si="9"/>
        <v>174000000</v>
      </c>
      <c r="U182" s="76">
        <f t="shared" si="10"/>
        <v>174000000</v>
      </c>
      <c r="V182" s="31" t="s">
        <v>76</v>
      </c>
      <c r="W182" s="31" t="s">
        <v>81</v>
      </c>
      <c r="X182" s="77" t="s">
        <v>82</v>
      </c>
      <c r="Y182" s="32" t="s">
        <v>83</v>
      </c>
      <c r="Z182" s="33" t="s">
        <v>3</v>
      </c>
      <c r="AA182" s="30" t="s">
        <v>84</v>
      </c>
      <c r="AB182" s="78" t="s">
        <v>85</v>
      </c>
      <c r="AC182" s="31" t="s">
        <v>76</v>
      </c>
      <c r="AD182" s="31" t="s">
        <v>86</v>
      </c>
      <c r="AE182" s="79" t="s">
        <v>87</v>
      </c>
      <c r="AF182" s="79" t="s">
        <v>88</v>
      </c>
      <c r="AG182" s="79" t="s">
        <v>89</v>
      </c>
      <c r="AH182" s="79" t="s">
        <v>90</v>
      </c>
      <c r="AI182" s="79" t="s">
        <v>90</v>
      </c>
      <c r="AJ182" s="79" t="s">
        <v>90</v>
      </c>
      <c r="AK182" s="80"/>
      <c r="AL182" s="80"/>
      <c r="AM182" s="80"/>
    </row>
    <row r="183" spans="1:39" s="35" customFormat="1" ht="48" customHeight="1" x14ac:dyDescent="0.15">
      <c r="A183" s="53"/>
      <c r="B183" s="28" t="s">
        <v>3</v>
      </c>
      <c r="C183" s="52" t="s">
        <v>159</v>
      </c>
      <c r="D183" s="52" t="s">
        <v>160</v>
      </c>
      <c r="E183" s="52" t="s">
        <v>161</v>
      </c>
      <c r="F183" s="52" t="s">
        <v>133</v>
      </c>
      <c r="G183" s="52" t="s">
        <v>396</v>
      </c>
      <c r="H183" s="47">
        <f>18000000-964100</f>
        <v>17035900</v>
      </c>
      <c r="I183" s="52" t="s">
        <v>86</v>
      </c>
      <c r="J183" s="29" t="s">
        <v>76</v>
      </c>
      <c r="K183" s="71" t="s">
        <v>397</v>
      </c>
      <c r="L183" s="72" t="s">
        <v>276</v>
      </c>
      <c r="M183" s="52" t="str">
        <f t="shared" si="8"/>
        <v>Prestar los servicios de soporte y mantenimiento para el sistema de notas en uso del Instituto Pedagógico Nacional INTEGRA PLATAFORMA ACADEMICA</v>
      </c>
      <c r="N183" s="31">
        <v>1</v>
      </c>
      <c r="O183" s="31">
        <v>1</v>
      </c>
      <c r="P183" s="73">
        <v>12</v>
      </c>
      <c r="Q183" s="74" t="s">
        <v>79</v>
      </c>
      <c r="R183" s="74" t="s">
        <v>80</v>
      </c>
      <c r="S183" s="52" t="s">
        <v>1</v>
      </c>
      <c r="T183" s="75">
        <f t="shared" si="9"/>
        <v>17035900</v>
      </c>
      <c r="U183" s="76">
        <f t="shared" si="10"/>
        <v>17035900</v>
      </c>
      <c r="V183" s="31" t="s">
        <v>76</v>
      </c>
      <c r="W183" s="31" t="s">
        <v>81</v>
      </c>
      <c r="X183" s="77" t="s">
        <v>82</v>
      </c>
      <c r="Y183" s="32" t="s">
        <v>83</v>
      </c>
      <c r="Z183" s="33" t="s">
        <v>3</v>
      </c>
      <c r="AA183" s="30" t="s">
        <v>84</v>
      </c>
      <c r="AB183" s="78" t="s">
        <v>85</v>
      </c>
      <c r="AC183" s="31" t="s">
        <v>76</v>
      </c>
      <c r="AD183" s="31" t="s">
        <v>86</v>
      </c>
      <c r="AE183" s="79" t="s">
        <v>87</v>
      </c>
      <c r="AF183" s="79" t="s">
        <v>88</v>
      </c>
      <c r="AG183" s="79" t="s">
        <v>89</v>
      </c>
      <c r="AH183" s="79" t="s">
        <v>90</v>
      </c>
      <c r="AI183" s="79" t="s">
        <v>90</v>
      </c>
      <c r="AJ183" s="79" t="s">
        <v>90</v>
      </c>
      <c r="AK183" s="80"/>
      <c r="AL183" s="80"/>
      <c r="AM183" s="80"/>
    </row>
    <row r="184" spans="1:39" s="35" customFormat="1" ht="48" customHeight="1" x14ac:dyDescent="0.15">
      <c r="A184" s="53"/>
      <c r="B184" s="28" t="s">
        <v>3</v>
      </c>
      <c r="C184" s="52" t="s">
        <v>159</v>
      </c>
      <c r="D184" s="52" t="s">
        <v>160</v>
      </c>
      <c r="E184" s="52" t="s">
        <v>161</v>
      </c>
      <c r="F184" s="52" t="s">
        <v>133</v>
      </c>
      <c r="G184" s="52" t="s">
        <v>398</v>
      </c>
      <c r="H184" s="47">
        <f>100000000-4804963</f>
        <v>95195037</v>
      </c>
      <c r="I184" s="52" t="s">
        <v>86</v>
      </c>
      <c r="J184" s="29" t="s">
        <v>76</v>
      </c>
      <c r="K184" s="71" t="s">
        <v>399</v>
      </c>
      <c r="L184" s="72" t="s">
        <v>276</v>
      </c>
      <c r="M184" s="52" t="s">
        <v>400</v>
      </c>
      <c r="N184" s="31">
        <v>1</v>
      </c>
      <c r="O184" s="31">
        <v>1</v>
      </c>
      <c r="P184" s="73">
        <v>12</v>
      </c>
      <c r="Q184" s="74" t="s">
        <v>79</v>
      </c>
      <c r="R184" s="74" t="s">
        <v>80</v>
      </c>
      <c r="S184" s="52" t="s">
        <v>1</v>
      </c>
      <c r="T184" s="75">
        <f t="shared" si="9"/>
        <v>95195037</v>
      </c>
      <c r="U184" s="76">
        <f t="shared" si="10"/>
        <v>95195037</v>
      </c>
      <c r="V184" s="31" t="s">
        <v>76</v>
      </c>
      <c r="W184" s="31" t="s">
        <v>81</v>
      </c>
      <c r="X184" s="77" t="s">
        <v>82</v>
      </c>
      <c r="Y184" s="32" t="s">
        <v>83</v>
      </c>
      <c r="Z184" s="33" t="s">
        <v>3</v>
      </c>
      <c r="AA184" s="30" t="s">
        <v>84</v>
      </c>
      <c r="AB184" s="78" t="s">
        <v>85</v>
      </c>
      <c r="AC184" s="31" t="s">
        <v>76</v>
      </c>
      <c r="AD184" s="31" t="s">
        <v>86</v>
      </c>
      <c r="AE184" s="79" t="s">
        <v>87</v>
      </c>
      <c r="AF184" s="79" t="s">
        <v>88</v>
      </c>
      <c r="AG184" s="79" t="s">
        <v>89</v>
      </c>
      <c r="AH184" s="79" t="s">
        <v>90</v>
      </c>
      <c r="AI184" s="79" t="s">
        <v>90</v>
      </c>
      <c r="AJ184" s="79" t="s">
        <v>90</v>
      </c>
      <c r="AK184" s="80"/>
      <c r="AL184" s="80"/>
      <c r="AM184" s="80"/>
    </row>
    <row r="185" spans="1:39" s="35" customFormat="1" ht="48" customHeight="1" x14ac:dyDescent="0.15">
      <c r="A185" s="53"/>
      <c r="B185" s="28" t="s">
        <v>3</v>
      </c>
      <c r="C185" s="52" t="s">
        <v>159</v>
      </c>
      <c r="D185" s="52" t="s">
        <v>160</v>
      </c>
      <c r="E185" s="52" t="s">
        <v>161</v>
      </c>
      <c r="F185" s="52" t="s">
        <v>133</v>
      </c>
      <c r="G185" s="52" t="s">
        <v>401</v>
      </c>
      <c r="H185" s="47">
        <v>90000000</v>
      </c>
      <c r="I185" s="52" t="s">
        <v>86</v>
      </c>
      <c r="J185" s="29" t="s">
        <v>76</v>
      </c>
      <c r="K185" s="71" t="s">
        <v>402</v>
      </c>
      <c r="L185" s="72" t="s">
        <v>276</v>
      </c>
      <c r="M185" s="52" t="str">
        <f>G185</f>
        <v>Prestar los servicios de soporte y desarrollo para el Sistema de Gestión Documental software  Papiro Cloud en Nube</v>
      </c>
      <c r="N185" s="31">
        <v>1</v>
      </c>
      <c r="O185" s="31">
        <v>1</v>
      </c>
      <c r="P185" s="73">
        <v>12</v>
      </c>
      <c r="Q185" s="74" t="s">
        <v>79</v>
      </c>
      <c r="R185" s="74" t="s">
        <v>80</v>
      </c>
      <c r="S185" s="52" t="s">
        <v>1</v>
      </c>
      <c r="T185" s="75">
        <f t="shared" si="9"/>
        <v>90000000</v>
      </c>
      <c r="U185" s="76">
        <f>T185</f>
        <v>90000000</v>
      </c>
      <c r="V185" s="31" t="s">
        <v>76</v>
      </c>
      <c r="W185" s="31" t="s">
        <v>81</v>
      </c>
      <c r="X185" s="77" t="s">
        <v>82</v>
      </c>
      <c r="Y185" s="32" t="s">
        <v>83</v>
      </c>
      <c r="Z185" s="33" t="s">
        <v>3</v>
      </c>
      <c r="AA185" s="30" t="s">
        <v>84</v>
      </c>
      <c r="AB185" s="78" t="s">
        <v>85</v>
      </c>
      <c r="AC185" s="31" t="s">
        <v>76</v>
      </c>
      <c r="AD185" s="31" t="s">
        <v>86</v>
      </c>
      <c r="AE185" s="79" t="s">
        <v>87</v>
      </c>
      <c r="AF185" s="79" t="s">
        <v>88</v>
      </c>
      <c r="AG185" s="79" t="s">
        <v>89</v>
      </c>
      <c r="AH185" s="79" t="s">
        <v>90</v>
      </c>
      <c r="AI185" s="79" t="s">
        <v>90</v>
      </c>
      <c r="AJ185" s="79" t="s">
        <v>90</v>
      </c>
      <c r="AK185" s="80"/>
      <c r="AL185" s="80"/>
      <c r="AM185" s="80"/>
    </row>
    <row r="186" spans="1:39" s="35" customFormat="1" ht="48" customHeight="1" x14ac:dyDescent="0.15">
      <c r="A186" s="53"/>
      <c r="B186" s="28" t="s">
        <v>3</v>
      </c>
      <c r="C186" s="52" t="s">
        <v>159</v>
      </c>
      <c r="D186" s="52" t="s">
        <v>160</v>
      </c>
      <c r="E186" s="52" t="s">
        <v>161</v>
      </c>
      <c r="F186" s="52" t="s">
        <v>133</v>
      </c>
      <c r="G186" s="52" t="s">
        <v>403</v>
      </c>
      <c r="H186" s="47">
        <v>8000000</v>
      </c>
      <c r="I186" s="52" t="s">
        <v>86</v>
      </c>
      <c r="J186" s="29" t="s">
        <v>76</v>
      </c>
      <c r="K186" s="71" t="s">
        <v>404</v>
      </c>
      <c r="L186" s="72" t="s">
        <v>276</v>
      </c>
      <c r="M186" s="52" t="str">
        <f>G186</f>
        <v>Prestar los servicios de soporte y parametrización para el sistema GLPI.</v>
      </c>
      <c r="N186" s="31">
        <v>1</v>
      </c>
      <c r="O186" s="31">
        <v>1</v>
      </c>
      <c r="P186" s="73">
        <v>12</v>
      </c>
      <c r="Q186" s="74" t="s">
        <v>79</v>
      </c>
      <c r="R186" s="74" t="s">
        <v>80</v>
      </c>
      <c r="S186" s="52" t="s">
        <v>1</v>
      </c>
      <c r="T186" s="75">
        <f t="shared" si="9"/>
        <v>8000000</v>
      </c>
      <c r="U186" s="76">
        <f t="shared" si="10"/>
        <v>8000000</v>
      </c>
      <c r="V186" s="31" t="s">
        <v>76</v>
      </c>
      <c r="W186" s="31" t="s">
        <v>81</v>
      </c>
      <c r="X186" s="77" t="s">
        <v>82</v>
      </c>
      <c r="Y186" s="32" t="s">
        <v>83</v>
      </c>
      <c r="Z186" s="33" t="s">
        <v>3</v>
      </c>
      <c r="AA186" s="30" t="s">
        <v>84</v>
      </c>
      <c r="AB186" s="78" t="s">
        <v>85</v>
      </c>
      <c r="AC186" s="31" t="s">
        <v>76</v>
      </c>
      <c r="AD186" s="31" t="s">
        <v>86</v>
      </c>
      <c r="AE186" s="79" t="s">
        <v>87</v>
      </c>
      <c r="AF186" s="79" t="s">
        <v>88</v>
      </c>
      <c r="AG186" s="79" t="s">
        <v>89</v>
      </c>
      <c r="AH186" s="79" t="s">
        <v>90</v>
      </c>
      <c r="AI186" s="79" t="s">
        <v>90</v>
      </c>
      <c r="AJ186" s="79" t="s">
        <v>90</v>
      </c>
      <c r="AK186" s="80"/>
      <c r="AL186" s="80"/>
      <c r="AM186" s="80"/>
    </row>
    <row r="187" spans="1:39" s="35" customFormat="1" ht="48" customHeight="1" x14ac:dyDescent="0.15">
      <c r="A187" s="53"/>
      <c r="B187" s="28" t="s">
        <v>3</v>
      </c>
      <c r="C187" s="52" t="s">
        <v>159</v>
      </c>
      <c r="D187" s="52" t="s">
        <v>160</v>
      </c>
      <c r="E187" s="52" t="s">
        <v>161</v>
      </c>
      <c r="F187" s="52" t="s">
        <v>133</v>
      </c>
      <c r="G187" s="52" t="s">
        <v>405</v>
      </c>
      <c r="H187" s="47">
        <f>280000000+9132188</f>
        <v>289132188</v>
      </c>
      <c r="I187" s="52" t="s">
        <v>86</v>
      </c>
      <c r="J187" s="29" t="s">
        <v>76</v>
      </c>
      <c r="K187" s="71" t="s">
        <v>406</v>
      </c>
      <c r="L187" s="72" t="s">
        <v>276</v>
      </c>
      <c r="M187" s="52" t="str">
        <f>G187</f>
        <v>Prestar los servicios de soporte para la Plataforma Software GOOBI</v>
      </c>
      <c r="N187" s="31">
        <v>1</v>
      </c>
      <c r="O187" s="31">
        <v>1</v>
      </c>
      <c r="P187" s="73">
        <v>12</v>
      </c>
      <c r="Q187" s="74" t="s">
        <v>79</v>
      </c>
      <c r="R187" s="74" t="s">
        <v>80</v>
      </c>
      <c r="S187" s="52" t="s">
        <v>1</v>
      </c>
      <c r="T187" s="75">
        <f t="shared" si="9"/>
        <v>289132188</v>
      </c>
      <c r="U187" s="76">
        <f t="shared" si="10"/>
        <v>289132188</v>
      </c>
      <c r="V187" s="31" t="s">
        <v>76</v>
      </c>
      <c r="W187" s="31" t="s">
        <v>81</v>
      </c>
      <c r="X187" s="77" t="s">
        <v>82</v>
      </c>
      <c r="Y187" s="32" t="s">
        <v>83</v>
      </c>
      <c r="Z187" s="33" t="s">
        <v>3</v>
      </c>
      <c r="AA187" s="30" t="s">
        <v>84</v>
      </c>
      <c r="AB187" s="78" t="s">
        <v>85</v>
      </c>
      <c r="AC187" s="31" t="s">
        <v>76</v>
      </c>
      <c r="AD187" s="31" t="s">
        <v>86</v>
      </c>
      <c r="AE187" s="79" t="s">
        <v>87</v>
      </c>
      <c r="AF187" s="79" t="s">
        <v>88</v>
      </c>
      <c r="AG187" s="79" t="s">
        <v>89</v>
      </c>
      <c r="AH187" s="79" t="s">
        <v>90</v>
      </c>
      <c r="AI187" s="79" t="s">
        <v>90</v>
      </c>
      <c r="AJ187" s="79" t="s">
        <v>90</v>
      </c>
      <c r="AK187" s="80"/>
      <c r="AL187" s="80"/>
      <c r="AM187" s="80"/>
    </row>
    <row r="188" spans="1:39" s="35" customFormat="1" ht="48" customHeight="1" x14ac:dyDescent="0.15">
      <c r="A188" s="53"/>
      <c r="B188" s="28" t="s">
        <v>3</v>
      </c>
      <c r="C188" s="52" t="s">
        <v>159</v>
      </c>
      <c r="D188" s="52" t="s">
        <v>160</v>
      </c>
      <c r="E188" s="52" t="s">
        <v>161</v>
      </c>
      <c r="F188" s="52" t="s">
        <v>133</v>
      </c>
      <c r="G188" s="52" t="s">
        <v>407</v>
      </c>
      <c r="H188" s="47">
        <v>71360165</v>
      </c>
      <c r="I188" s="52" t="s">
        <v>86</v>
      </c>
      <c r="J188" s="29" t="s">
        <v>76</v>
      </c>
      <c r="K188" s="71" t="s">
        <v>408</v>
      </c>
      <c r="L188" s="72" t="s">
        <v>276</v>
      </c>
      <c r="M188" s="52" t="str">
        <f>G188</f>
        <v>Prestar los servicios de soporte y mantenimiento para la planta telefónica de la Universidad Pedagógica Nacional</v>
      </c>
      <c r="N188" s="31">
        <v>1</v>
      </c>
      <c r="O188" s="31">
        <v>1</v>
      </c>
      <c r="P188" s="73">
        <v>12</v>
      </c>
      <c r="Q188" s="74" t="s">
        <v>79</v>
      </c>
      <c r="R188" s="74" t="s">
        <v>80</v>
      </c>
      <c r="S188" s="52" t="s">
        <v>1</v>
      </c>
      <c r="T188" s="75">
        <f t="shared" si="9"/>
        <v>71360165</v>
      </c>
      <c r="U188" s="76">
        <f t="shared" si="10"/>
        <v>71360165</v>
      </c>
      <c r="V188" s="31" t="s">
        <v>76</v>
      </c>
      <c r="W188" s="31" t="s">
        <v>81</v>
      </c>
      <c r="X188" s="77" t="s">
        <v>82</v>
      </c>
      <c r="Y188" s="32" t="s">
        <v>83</v>
      </c>
      <c r="Z188" s="33" t="s">
        <v>3</v>
      </c>
      <c r="AA188" s="30" t="s">
        <v>84</v>
      </c>
      <c r="AB188" s="78" t="s">
        <v>85</v>
      </c>
      <c r="AC188" s="31" t="s">
        <v>76</v>
      </c>
      <c r="AD188" s="31" t="s">
        <v>86</v>
      </c>
      <c r="AE188" s="79" t="s">
        <v>87</v>
      </c>
      <c r="AF188" s="79" t="s">
        <v>88</v>
      </c>
      <c r="AG188" s="79" t="s">
        <v>89</v>
      </c>
      <c r="AH188" s="79" t="s">
        <v>90</v>
      </c>
      <c r="AI188" s="79" t="s">
        <v>90</v>
      </c>
      <c r="AJ188" s="79" t="s">
        <v>90</v>
      </c>
      <c r="AK188" s="80"/>
      <c r="AL188" s="80"/>
      <c r="AM188" s="80"/>
    </row>
    <row r="189" spans="1:39" s="35" customFormat="1" ht="48" customHeight="1" x14ac:dyDescent="0.15">
      <c r="A189" s="53"/>
      <c r="B189" s="28" t="s">
        <v>3</v>
      </c>
      <c r="C189" s="52" t="s">
        <v>159</v>
      </c>
      <c r="D189" s="52" t="s">
        <v>160</v>
      </c>
      <c r="E189" s="52" t="s">
        <v>161</v>
      </c>
      <c r="F189" s="52" t="s">
        <v>133</v>
      </c>
      <c r="G189" s="52" t="s">
        <v>409</v>
      </c>
      <c r="H189" s="47">
        <f>44617003-3631590</f>
        <v>40985413</v>
      </c>
      <c r="I189" s="52" t="s">
        <v>86</v>
      </c>
      <c r="J189" s="29" t="s">
        <v>76</v>
      </c>
      <c r="K189" s="71" t="s">
        <v>410</v>
      </c>
      <c r="L189" s="72" t="s">
        <v>276</v>
      </c>
      <c r="M189" s="52" t="s">
        <v>411</v>
      </c>
      <c r="N189" s="31">
        <v>1</v>
      </c>
      <c r="O189" s="31">
        <v>1</v>
      </c>
      <c r="P189" s="73">
        <v>12</v>
      </c>
      <c r="Q189" s="74" t="s">
        <v>79</v>
      </c>
      <c r="R189" s="74" t="s">
        <v>80</v>
      </c>
      <c r="S189" s="52" t="s">
        <v>1</v>
      </c>
      <c r="T189" s="75">
        <f t="shared" si="9"/>
        <v>40985413</v>
      </c>
      <c r="U189" s="76">
        <f t="shared" si="10"/>
        <v>40985413</v>
      </c>
      <c r="V189" s="31" t="s">
        <v>76</v>
      </c>
      <c r="W189" s="31" t="s">
        <v>81</v>
      </c>
      <c r="X189" s="77" t="s">
        <v>82</v>
      </c>
      <c r="Y189" s="32" t="s">
        <v>83</v>
      </c>
      <c r="Z189" s="33" t="s">
        <v>3</v>
      </c>
      <c r="AA189" s="30" t="s">
        <v>84</v>
      </c>
      <c r="AB189" s="78" t="s">
        <v>85</v>
      </c>
      <c r="AC189" s="31" t="s">
        <v>76</v>
      </c>
      <c r="AD189" s="31" t="s">
        <v>86</v>
      </c>
      <c r="AE189" s="79" t="s">
        <v>87</v>
      </c>
      <c r="AF189" s="79" t="s">
        <v>88</v>
      </c>
      <c r="AG189" s="79" t="s">
        <v>89</v>
      </c>
      <c r="AH189" s="79" t="s">
        <v>90</v>
      </c>
      <c r="AI189" s="79" t="s">
        <v>90</v>
      </c>
      <c r="AJ189" s="79" t="s">
        <v>90</v>
      </c>
      <c r="AK189" s="80"/>
      <c r="AL189" s="80"/>
      <c r="AM189" s="80"/>
    </row>
    <row r="190" spans="1:39" s="35" customFormat="1" ht="48" customHeight="1" x14ac:dyDescent="0.15">
      <c r="A190" s="53"/>
      <c r="B190" s="28" t="s">
        <v>3</v>
      </c>
      <c r="C190" s="52" t="s">
        <v>159</v>
      </c>
      <c r="D190" s="52" t="s">
        <v>160</v>
      </c>
      <c r="E190" s="52" t="s">
        <v>161</v>
      </c>
      <c r="F190" s="52" t="s">
        <v>133</v>
      </c>
      <c r="G190" s="52" t="s">
        <v>412</v>
      </c>
      <c r="H190" s="47">
        <v>40000000</v>
      </c>
      <c r="I190" s="52" t="s">
        <v>86</v>
      </c>
      <c r="J190" s="29" t="s">
        <v>76</v>
      </c>
      <c r="K190" s="71" t="s">
        <v>413</v>
      </c>
      <c r="L190" s="72" t="s">
        <v>276</v>
      </c>
      <c r="M190" s="52" t="str">
        <f t="shared" ref="M190:M200" si="11">G190</f>
        <v xml:space="preserve">Prestar los servicios de operación para la facturación electrónica de venta de la Universidad Pedagógica Nacional. </v>
      </c>
      <c r="N190" s="31">
        <v>1</v>
      </c>
      <c r="O190" s="31">
        <v>1</v>
      </c>
      <c r="P190" s="73">
        <v>12</v>
      </c>
      <c r="Q190" s="74" t="s">
        <v>79</v>
      </c>
      <c r="R190" s="74" t="s">
        <v>80</v>
      </c>
      <c r="S190" s="52" t="s">
        <v>1</v>
      </c>
      <c r="T190" s="75">
        <f t="shared" si="9"/>
        <v>40000000</v>
      </c>
      <c r="U190" s="76">
        <f t="shared" si="10"/>
        <v>40000000</v>
      </c>
      <c r="V190" s="31" t="s">
        <v>76</v>
      </c>
      <c r="W190" s="31" t="s">
        <v>81</v>
      </c>
      <c r="X190" s="77" t="s">
        <v>82</v>
      </c>
      <c r="Y190" s="32" t="s">
        <v>83</v>
      </c>
      <c r="Z190" s="33" t="s">
        <v>3</v>
      </c>
      <c r="AA190" s="30" t="s">
        <v>84</v>
      </c>
      <c r="AB190" s="78" t="s">
        <v>85</v>
      </c>
      <c r="AC190" s="31" t="s">
        <v>76</v>
      </c>
      <c r="AD190" s="31" t="s">
        <v>86</v>
      </c>
      <c r="AE190" s="79" t="s">
        <v>87</v>
      </c>
      <c r="AF190" s="79" t="s">
        <v>88</v>
      </c>
      <c r="AG190" s="79" t="s">
        <v>89</v>
      </c>
      <c r="AH190" s="79" t="s">
        <v>90</v>
      </c>
      <c r="AI190" s="79" t="s">
        <v>90</v>
      </c>
      <c r="AJ190" s="79" t="s">
        <v>90</v>
      </c>
      <c r="AK190" s="80"/>
      <c r="AL190" s="80"/>
      <c r="AM190" s="80"/>
    </row>
    <row r="191" spans="1:39" s="35" customFormat="1" ht="48" customHeight="1" x14ac:dyDescent="0.15">
      <c r="A191" s="53"/>
      <c r="B191" s="28" t="s">
        <v>3</v>
      </c>
      <c r="C191" s="52" t="s">
        <v>159</v>
      </c>
      <c r="D191" s="52" t="s">
        <v>160</v>
      </c>
      <c r="E191" s="52" t="s">
        <v>161</v>
      </c>
      <c r="F191" s="52" t="s">
        <v>133</v>
      </c>
      <c r="G191" s="52" t="s">
        <v>414</v>
      </c>
      <c r="H191" s="47">
        <v>94680000</v>
      </c>
      <c r="I191" s="52" t="s">
        <v>86</v>
      </c>
      <c r="J191" s="29" t="s">
        <v>76</v>
      </c>
      <c r="K191" s="71" t="s">
        <v>415</v>
      </c>
      <c r="L191" s="72" t="s">
        <v>276</v>
      </c>
      <c r="M191" s="52" t="str">
        <f t="shared" si="11"/>
        <v xml:space="preserve">Prestar el Servicios de mantenimiento y reparación de  maquinaria y otro equipo DATACENTER </v>
      </c>
      <c r="N191" s="31">
        <v>1</v>
      </c>
      <c r="O191" s="31">
        <v>1</v>
      </c>
      <c r="P191" s="73">
        <v>12</v>
      </c>
      <c r="Q191" s="74" t="s">
        <v>79</v>
      </c>
      <c r="R191" s="74" t="s">
        <v>80</v>
      </c>
      <c r="S191" s="52" t="s">
        <v>1</v>
      </c>
      <c r="T191" s="75">
        <f t="shared" si="9"/>
        <v>94680000</v>
      </c>
      <c r="U191" s="76">
        <f>T191</f>
        <v>94680000</v>
      </c>
      <c r="V191" s="31" t="s">
        <v>76</v>
      </c>
      <c r="W191" s="31" t="s">
        <v>81</v>
      </c>
      <c r="X191" s="77" t="s">
        <v>82</v>
      </c>
      <c r="Y191" s="32" t="s">
        <v>83</v>
      </c>
      <c r="Z191" s="33" t="s">
        <v>3</v>
      </c>
      <c r="AA191" s="30" t="s">
        <v>84</v>
      </c>
      <c r="AB191" s="78" t="s">
        <v>85</v>
      </c>
      <c r="AC191" s="31" t="s">
        <v>76</v>
      </c>
      <c r="AD191" s="31" t="s">
        <v>86</v>
      </c>
      <c r="AE191" s="79" t="s">
        <v>87</v>
      </c>
      <c r="AF191" s="79" t="s">
        <v>88</v>
      </c>
      <c r="AG191" s="79" t="s">
        <v>89</v>
      </c>
      <c r="AH191" s="79" t="s">
        <v>90</v>
      </c>
      <c r="AI191" s="79" t="s">
        <v>90</v>
      </c>
      <c r="AJ191" s="79" t="s">
        <v>90</v>
      </c>
      <c r="AK191" s="80"/>
      <c r="AL191" s="80"/>
      <c r="AM191" s="80"/>
    </row>
    <row r="192" spans="1:39" s="35" customFormat="1" ht="48" customHeight="1" x14ac:dyDescent="0.15">
      <c r="A192" s="53"/>
      <c r="B192" s="28" t="s">
        <v>27</v>
      </c>
      <c r="C192" s="52" t="s">
        <v>416</v>
      </c>
      <c r="D192" s="52" t="s">
        <v>417</v>
      </c>
      <c r="E192" s="52" t="s">
        <v>9</v>
      </c>
      <c r="F192" s="52" t="s">
        <v>133</v>
      </c>
      <c r="G192" s="52" t="s">
        <v>418</v>
      </c>
      <c r="H192" s="47">
        <v>2297568</v>
      </c>
      <c r="I192" s="52" t="s">
        <v>86</v>
      </c>
      <c r="J192" s="29" t="s">
        <v>76</v>
      </c>
      <c r="K192" s="71" t="s">
        <v>419</v>
      </c>
      <c r="L192" s="72" t="s">
        <v>420</v>
      </c>
      <c r="M192" s="52" t="str">
        <f t="shared" si="11"/>
        <v xml:space="preserve">Realizar el mantenimiento de  equipos (luces y sonido) LAE de la Facultad de Bellas Artes - UPN. </v>
      </c>
      <c r="N192" s="31">
        <v>1</v>
      </c>
      <c r="O192" s="31">
        <v>1</v>
      </c>
      <c r="P192" s="73">
        <v>11</v>
      </c>
      <c r="Q192" s="74" t="s">
        <v>79</v>
      </c>
      <c r="R192" s="74" t="s">
        <v>80</v>
      </c>
      <c r="S192" s="52" t="s">
        <v>1</v>
      </c>
      <c r="T192" s="75">
        <f t="shared" si="9"/>
        <v>2297568</v>
      </c>
      <c r="U192" s="76">
        <f t="shared" si="10"/>
        <v>2297568</v>
      </c>
      <c r="V192" s="31" t="s">
        <v>76</v>
      </c>
      <c r="W192" s="31" t="s">
        <v>81</v>
      </c>
      <c r="X192" s="77" t="s">
        <v>82</v>
      </c>
      <c r="Y192" s="32" t="s">
        <v>83</v>
      </c>
      <c r="Z192" s="33" t="s">
        <v>27</v>
      </c>
      <c r="AA192" s="30" t="s">
        <v>84</v>
      </c>
      <c r="AB192" s="78" t="s">
        <v>85</v>
      </c>
      <c r="AC192" s="31" t="s">
        <v>76</v>
      </c>
      <c r="AD192" s="31" t="s">
        <v>86</v>
      </c>
      <c r="AE192" s="79" t="s">
        <v>87</v>
      </c>
      <c r="AF192" s="79" t="s">
        <v>88</v>
      </c>
      <c r="AG192" s="79" t="s">
        <v>89</v>
      </c>
      <c r="AH192" s="79" t="s">
        <v>90</v>
      </c>
      <c r="AI192" s="79" t="s">
        <v>90</v>
      </c>
      <c r="AJ192" s="79" t="s">
        <v>90</v>
      </c>
      <c r="AK192" s="80"/>
      <c r="AL192" s="80"/>
      <c r="AM192" s="80"/>
    </row>
    <row r="193" spans="1:39" s="35" customFormat="1" ht="48" customHeight="1" x14ac:dyDescent="0.15">
      <c r="A193" s="53"/>
      <c r="B193" s="28" t="s">
        <v>27</v>
      </c>
      <c r="C193" s="52" t="s">
        <v>416</v>
      </c>
      <c r="D193" s="52" t="s">
        <v>417</v>
      </c>
      <c r="E193" s="52" t="s">
        <v>11</v>
      </c>
      <c r="F193" s="52" t="s">
        <v>12</v>
      </c>
      <c r="G193" s="52" t="s">
        <v>421</v>
      </c>
      <c r="H193" s="47">
        <v>5786000</v>
      </c>
      <c r="I193" s="52" t="s">
        <v>86</v>
      </c>
      <c r="J193" s="29" t="s">
        <v>76</v>
      </c>
      <c r="K193" s="71" t="s">
        <v>422</v>
      </c>
      <c r="L193" s="72">
        <v>91111500</v>
      </c>
      <c r="M193" s="52" t="str">
        <f t="shared" si="11"/>
        <v>Prestar el servicio de Lavado de Vestuario LAE de la Facultad de Bellas Artes - UPN.</v>
      </c>
      <c r="N193" s="31">
        <v>1</v>
      </c>
      <c r="O193" s="31">
        <v>1</v>
      </c>
      <c r="P193" s="73">
        <v>11</v>
      </c>
      <c r="Q193" s="74" t="s">
        <v>79</v>
      </c>
      <c r="R193" s="74" t="s">
        <v>80</v>
      </c>
      <c r="S193" s="52" t="s">
        <v>14</v>
      </c>
      <c r="T193" s="75">
        <f t="shared" si="9"/>
        <v>5786000</v>
      </c>
      <c r="U193" s="76">
        <f t="shared" si="10"/>
        <v>5786000</v>
      </c>
      <c r="V193" s="31" t="s">
        <v>76</v>
      </c>
      <c r="W193" s="31" t="s">
        <v>81</v>
      </c>
      <c r="X193" s="77" t="s">
        <v>82</v>
      </c>
      <c r="Y193" s="32" t="s">
        <v>83</v>
      </c>
      <c r="Z193" s="33" t="s">
        <v>27</v>
      </c>
      <c r="AA193" s="30" t="s">
        <v>84</v>
      </c>
      <c r="AB193" s="78" t="s">
        <v>85</v>
      </c>
      <c r="AC193" s="31" t="s">
        <v>76</v>
      </c>
      <c r="AD193" s="31" t="s">
        <v>86</v>
      </c>
      <c r="AE193" s="79" t="s">
        <v>87</v>
      </c>
      <c r="AF193" s="79" t="s">
        <v>88</v>
      </c>
      <c r="AG193" s="79" t="s">
        <v>89</v>
      </c>
      <c r="AH193" s="79" t="s">
        <v>90</v>
      </c>
      <c r="AI193" s="79" t="s">
        <v>90</v>
      </c>
      <c r="AJ193" s="79" t="s">
        <v>90</v>
      </c>
      <c r="AK193" s="80"/>
      <c r="AL193" s="80"/>
      <c r="AM193" s="80"/>
    </row>
    <row r="194" spans="1:39" s="35" customFormat="1" ht="48" customHeight="1" x14ac:dyDescent="0.15">
      <c r="A194" s="53"/>
      <c r="B194" s="28" t="s">
        <v>27</v>
      </c>
      <c r="C194" s="52" t="s">
        <v>416</v>
      </c>
      <c r="D194" s="52" t="s">
        <v>417</v>
      </c>
      <c r="E194" s="52" t="s">
        <v>9</v>
      </c>
      <c r="F194" s="52" t="s">
        <v>133</v>
      </c>
      <c r="G194" s="52" t="s">
        <v>423</v>
      </c>
      <c r="H194" s="47">
        <v>21040000</v>
      </c>
      <c r="I194" s="52" t="s">
        <v>86</v>
      </c>
      <c r="J194" s="29" t="s">
        <v>76</v>
      </c>
      <c r="K194" s="71" t="s">
        <v>424</v>
      </c>
      <c r="L194" s="72">
        <v>72154200</v>
      </c>
      <c r="M194" s="52" t="str">
        <f t="shared" si="11"/>
        <v>Prestar los servicios de mantenimiento preventivo y correctivo de los instrumentos musicales de la Facultad de Bellas Artes.</v>
      </c>
      <c r="N194" s="31">
        <v>1</v>
      </c>
      <c r="O194" s="31">
        <v>1</v>
      </c>
      <c r="P194" s="73">
        <v>11</v>
      </c>
      <c r="Q194" s="74" t="s">
        <v>79</v>
      </c>
      <c r="R194" s="74" t="s">
        <v>80</v>
      </c>
      <c r="S194" s="52" t="s">
        <v>1</v>
      </c>
      <c r="T194" s="75">
        <f t="shared" si="9"/>
        <v>21040000</v>
      </c>
      <c r="U194" s="76">
        <f t="shared" si="10"/>
        <v>21040000</v>
      </c>
      <c r="V194" s="31" t="s">
        <v>76</v>
      </c>
      <c r="W194" s="31" t="s">
        <v>81</v>
      </c>
      <c r="X194" s="77" t="s">
        <v>82</v>
      </c>
      <c r="Y194" s="32" t="s">
        <v>83</v>
      </c>
      <c r="Z194" s="33" t="s">
        <v>27</v>
      </c>
      <c r="AA194" s="30" t="s">
        <v>84</v>
      </c>
      <c r="AB194" s="78" t="s">
        <v>85</v>
      </c>
      <c r="AC194" s="31" t="s">
        <v>76</v>
      </c>
      <c r="AD194" s="31" t="s">
        <v>86</v>
      </c>
      <c r="AE194" s="79" t="s">
        <v>87</v>
      </c>
      <c r="AF194" s="79" t="s">
        <v>88</v>
      </c>
      <c r="AG194" s="79" t="s">
        <v>89</v>
      </c>
      <c r="AH194" s="79" t="s">
        <v>90</v>
      </c>
      <c r="AI194" s="79" t="s">
        <v>90</v>
      </c>
      <c r="AJ194" s="79" t="s">
        <v>90</v>
      </c>
      <c r="AK194" s="80"/>
      <c r="AL194" s="80"/>
      <c r="AM194" s="80"/>
    </row>
    <row r="195" spans="1:39" s="35" customFormat="1" ht="48" customHeight="1" x14ac:dyDescent="0.15">
      <c r="A195" s="53"/>
      <c r="B195" s="28" t="s">
        <v>27</v>
      </c>
      <c r="C195" s="52" t="s">
        <v>416</v>
      </c>
      <c r="D195" s="52" t="s">
        <v>417</v>
      </c>
      <c r="E195" s="52" t="s">
        <v>9</v>
      </c>
      <c r="F195" s="52" t="s">
        <v>133</v>
      </c>
      <c r="G195" s="52" t="s">
        <v>425</v>
      </c>
      <c r="H195" s="47">
        <v>10000000</v>
      </c>
      <c r="I195" s="52" t="s">
        <v>86</v>
      </c>
      <c r="J195" s="29" t="s">
        <v>76</v>
      </c>
      <c r="K195" s="71" t="s">
        <v>426</v>
      </c>
      <c r="L195" s="72" t="s">
        <v>420</v>
      </c>
      <c r="M195" s="52" t="str">
        <f t="shared" si="11"/>
        <v>Prestar el servicio de mantenimiento para los equipos de laboratorios y talleres de los programas de la Facultad de Bellas Artes de la Universidad Pedagógica Nacional.</v>
      </c>
      <c r="N195" s="31">
        <v>1</v>
      </c>
      <c r="O195" s="31">
        <v>1</v>
      </c>
      <c r="P195" s="73">
        <v>11</v>
      </c>
      <c r="Q195" s="74" t="s">
        <v>79</v>
      </c>
      <c r="R195" s="74" t="s">
        <v>80</v>
      </c>
      <c r="S195" s="52" t="s">
        <v>1</v>
      </c>
      <c r="T195" s="75">
        <f t="shared" si="9"/>
        <v>10000000</v>
      </c>
      <c r="U195" s="76">
        <f t="shared" si="10"/>
        <v>10000000</v>
      </c>
      <c r="V195" s="31" t="s">
        <v>76</v>
      </c>
      <c r="W195" s="31" t="s">
        <v>81</v>
      </c>
      <c r="X195" s="77" t="s">
        <v>82</v>
      </c>
      <c r="Y195" s="32" t="s">
        <v>83</v>
      </c>
      <c r="Z195" s="33" t="s">
        <v>27</v>
      </c>
      <c r="AA195" s="30" t="s">
        <v>84</v>
      </c>
      <c r="AB195" s="78" t="s">
        <v>85</v>
      </c>
      <c r="AC195" s="31" t="s">
        <v>76</v>
      </c>
      <c r="AD195" s="31" t="s">
        <v>86</v>
      </c>
      <c r="AE195" s="79" t="s">
        <v>87</v>
      </c>
      <c r="AF195" s="79" t="s">
        <v>88</v>
      </c>
      <c r="AG195" s="79" t="s">
        <v>89</v>
      </c>
      <c r="AH195" s="79" t="s">
        <v>90</v>
      </c>
      <c r="AI195" s="79" t="s">
        <v>90</v>
      </c>
      <c r="AJ195" s="79" t="s">
        <v>90</v>
      </c>
      <c r="AK195" s="80"/>
      <c r="AL195" s="80"/>
      <c r="AM195" s="80"/>
    </row>
    <row r="196" spans="1:39" s="35" customFormat="1" ht="58.5" customHeight="1" x14ac:dyDescent="0.15">
      <c r="A196" s="53"/>
      <c r="B196" s="28" t="s">
        <v>27</v>
      </c>
      <c r="C196" s="52" t="s">
        <v>416</v>
      </c>
      <c r="D196" s="52" t="s">
        <v>417</v>
      </c>
      <c r="E196" s="52" t="s">
        <v>9</v>
      </c>
      <c r="F196" s="52" t="s">
        <v>133</v>
      </c>
      <c r="G196" s="52" t="s">
        <v>427</v>
      </c>
      <c r="H196" s="47">
        <v>50000000</v>
      </c>
      <c r="I196" s="52" t="s">
        <v>86</v>
      </c>
      <c r="J196" s="29" t="s">
        <v>76</v>
      </c>
      <c r="K196" s="71" t="s">
        <v>428</v>
      </c>
      <c r="L196" s="72">
        <v>81141600</v>
      </c>
      <c r="M196" s="52" t="str">
        <f t="shared" si="11"/>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196" s="31">
        <v>1</v>
      </c>
      <c r="O196" s="31">
        <v>1</v>
      </c>
      <c r="P196" s="73">
        <v>11</v>
      </c>
      <c r="Q196" s="74" t="s">
        <v>79</v>
      </c>
      <c r="R196" s="74" t="s">
        <v>80</v>
      </c>
      <c r="S196" s="52" t="s">
        <v>1</v>
      </c>
      <c r="T196" s="75">
        <f t="shared" si="9"/>
        <v>50000000</v>
      </c>
      <c r="U196" s="76">
        <f t="shared" si="10"/>
        <v>50000000</v>
      </c>
      <c r="V196" s="31" t="s">
        <v>76</v>
      </c>
      <c r="W196" s="31" t="s">
        <v>81</v>
      </c>
      <c r="X196" s="77" t="s">
        <v>82</v>
      </c>
      <c r="Y196" s="32" t="s">
        <v>83</v>
      </c>
      <c r="Z196" s="33" t="s">
        <v>27</v>
      </c>
      <c r="AA196" s="30" t="s">
        <v>84</v>
      </c>
      <c r="AB196" s="78" t="s">
        <v>85</v>
      </c>
      <c r="AC196" s="31" t="s">
        <v>76</v>
      </c>
      <c r="AD196" s="31" t="s">
        <v>86</v>
      </c>
      <c r="AE196" s="79" t="s">
        <v>87</v>
      </c>
      <c r="AF196" s="79" t="s">
        <v>88</v>
      </c>
      <c r="AG196" s="79" t="s">
        <v>89</v>
      </c>
      <c r="AH196" s="79" t="s">
        <v>90</v>
      </c>
      <c r="AI196" s="79" t="s">
        <v>90</v>
      </c>
      <c r="AJ196" s="79" t="s">
        <v>90</v>
      </c>
      <c r="AK196" s="80"/>
      <c r="AL196" s="80"/>
      <c r="AM196" s="80"/>
    </row>
    <row r="197" spans="1:39" s="35" customFormat="1" ht="63.75" customHeight="1" x14ac:dyDescent="0.15">
      <c r="A197" s="53"/>
      <c r="B197" s="28" t="s">
        <v>27</v>
      </c>
      <c r="C197" s="52" t="s">
        <v>416</v>
      </c>
      <c r="D197" s="52" t="s">
        <v>417</v>
      </c>
      <c r="E197" s="52" t="s">
        <v>26</v>
      </c>
      <c r="F197" s="52" t="s">
        <v>18</v>
      </c>
      <c r="G197" s="52" t="s">
        <v>429</v>
      </c>
      <c r="H197" s="47">
        <v>31560000</v>
      </c>
      <c r="I197" s="52" t="s">
        <v>86</v>
      </c>
      <c r="J197" s="29" t="s">
        <v>430</v>
      </c>
      <c r="K197" s="108" t="s">
        <v>431</v>
      </c>
      <c r="L197" s="72" t="s">
        <v>432</v>
      </c>
      <c r="M197" s="52" t="str">
        <f t="shared" si="11"/>
        <v>Contratar la adquisición de materiales y suministros necesarios para el desarrollo de la actividades  de la Facultad de Bellas Artes de la Universidad Pedagógica 
Nacional.</v>
      </c>
      <c r="N197" s="31">
        <v>1</v>
      </c>
      <c r="O197" s="31">
        <v>1</v>
      </c>
      <c r="P197" s="73">
        <v>11</v>
      </c>
      <c r="Q197" s="74" t="s">
        <v>79</v>
      </c>
      <c r="R197" s="74" t="s">
        <v>80</v>
      </c>
      <c r="S197" s="52" t="s">
        <v>1</v>
      </c>
      <c r="T197" s="167">
        <f>H197+H198</f>
        <v>39976000</v>
      </c>
      <c r="U197" s="168">
        <f t="shared" si="10"/>
        <v>39976000</v>
      </c>
      <c r="V197" s="31" t="s">
        <v>76</v>
      </c>
      <c r="W197" s="31" t="s">
        <v>81</v>
      </c>
      <c r="X197" s="77" t="s">
        <v>82</v>
      </c>
      <c r="Y197" s="32" t="s">
        <v>83</v>
      </c>
      <c r="Z197" s="33" t="s">
        <v>27</v>
      </c>
      <c r="AA197" s="30" t="s">
        <v>84</v>
      </c>
      <c r="AB197" s="78" t="s">
        <v>85</v>
      </c>
      <c r="AC197" s="31" t="s">
        <v>76</v>
      </c>
      <c r="AD197" s="31" t="s">
        <v>86</v>
      </c>
      <c r="AE197" s="79" t="s">
        <v>87</v>
      </c>
      <c r="AF197" s="79" t="s">
        <v>88</v>
      </c>
      <c r="AG197" s="79" t="s">
        <v>89</v>
      </c>
      <c r="AH197" s="79" t="s">
        <v>90</v>
      </c>
      <c r="AI197" s="79" t="s">
        <v>90</v>
      </c>
      <c r="AJ197" s="79" t="s">
        <v>90</v>
      </c>
      <c r="AK197" s="80"/>
      <c r="AL197" s="80"/>
      <c r="AM197" s="80"/>
    </row>
    <row r="198" spans="1:39" s="35" customFormat="1" ht="57" customHeight="1" x14ac:dyDescent="0.15">
      <c r="A198" s="53"/>
      <c r="B198" s="28" t="s">
        <v>27</v>
      </c>
      <c r="C198" s="52" t="s">
        <v>416</v>
      </c>
      <c r="D198" s="52" t="s">
        <v>417</v>
      </c>
      <c r="E198" s="52" t="s">
        <v>129</v>
      </c>
      <c r="F198" s="52" t="s">
        <v>130</v>
      </c>
      <c r="G198" s="52" t="s">
        <v>429</v>
      </c>
      <c r="H198" s="47">
        <v>8416000</v>
      </c>
      <c r="I198" s="52" t="s">
        <v>86</v>
      </c>
      <c r="J198" s="29" t="s">
        <v>430</v>
      </c>
      <c r="K198" s="108" t="s">
        <v>431</v>
      </c>
      <c r="L198" s="72" t="s">
        <v>433</v>
      </c>
      <c r="M198" s="52" t="str">
        <f t="shared" si="11"/>
        <v>Contratar la adquisición de materiales y suministros necesarios para el desarrollo de la actividades  de la Facultad de Bellas Artes de la Universidad Pedagógica 
Nacional.</v>
      </c>
      <c r="N198" s="31">
        <v>1</v>
      </c>
      <c r="O198" s="31">
        <v>1</v>
      </c>
      <c r="P198" s="73">
        <v>11</v>
      </c>
      <c r="Q198" s="74" t="s">
        <v>79</v>
      </c>
      <c r="R198" s="74" t="s">
        <v>80</v>
      </c>
      <c r="S198" s="52" t="s">
        <v>1</v>
      </c>
      <c r="T198" s="167"/>
      <c r="U198" s="168"/>
      <c r="V198" s="31" t="s">
        <v>76</v>
      </c>
      <c r="W198" s="31" t="s">
        <v>81</v>
      </c>
      <c r="X198" s="77" t="s">
        <v>82</v>
      </c>
      <c r="Y198" s="32" t="s">
        <v>83</v>
      </c>
      <c r="Z198" s="33" t="s">
        <v>27</v>
      </c>
      <c r="AA198" s="30" t="s">
        <v>84</v>
      </c>
      <c r="AB198" s="78" t="s">
        <v>85</v>
      </c>
      <c r="AC198" s="31" t="s">
        <v>76</v>
      </c>
      <c r="AD198" s="31" t="s">
        <v>86</v>
      </c>
      <c r="AE198" s="79" t="s">
        <v>87</v>
      </c>
      <c r="AF198" s="79" t="s">
        <v>88</v>
      </c>
      <c r="AG198" s="79" t="s">
        <v>89</v>
      </c>
      <c r="AH198" s="79" t="s">
        <v>90</v>
      </c>
      <c r="AI198" s="79" t="s">
        <v>90</v>
      </c>
      <c r="AJ198" s="79" t="s">
        <v>90</v>
      </c>
      <c r="AK198" s="80"/>
      <c r="AL198" s="80"/>
      <c r="AM198" s="80"/>
    </row>
    <row r="199" spans="1:39" s="8" customFormat="1" ht="57.75" customHeight="1" x14ac:dyDescent="0.15">
      <c r="A199" s="53"/>
      <c r="B199" s="28" t="s">
        <v>3</v>
      </c>
      <c r="C199" s="52" t="s">
        <v>142</v>
      </c>
      <c r="D199" s="52" t="s">
        <v>72</v>
      </c>
      <c r="E199" s="52" t="s">
        <v>9</v>
      </c>
      <c r="F199" s="52" t="s">
        <v>133</v>
      </c>
      <c r="G199" s="52" t="s">
        <v>434</v>
      </c>
      <c r="H199" s="47">
        <v>39730334</v>
      </c>
      <c r="I199" s="52" t="s">
        <v>86</v>
      </c>
      <c r="J199" s="29" t="s">
        <v>76</v>
      </c>
      <c r="K199" s="71" t="s">
        <v>435</v>
      </c>
      <c r="L199" s="72" t="s">
        <v>276</v>
      </c>
      <c r="M199" s="52" t="str">
        <f t="shared" si="11"/>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199" s="31">
        <v>1</v>
      </c>
      <c r="O199" s="31">
        <v>1</v>
      </c>
      <c r="P199" s="73">
        <v>11</v>
      </c>
      <c r="Q199" s="74" t="s">
        <v>79</v>
      </c>
      <c r="R199" s="74" t="s">
        <v>80</v>
      </c>
      <c r="S199" s="81" t="s">
        <v>158</v>
      </c>
      <c r="T199" s="75">
        <f>H199</f>
        <v>39730334</v>
      </c>
      <c r="U199" s="76">
        <f>T199</f>
        <v>39730334</v>
      </c>
      <c r="V199" s="31" t="s">
        <v>76</v>
      </c>
      <c r="W199" s="31" t="s">
        <v>81</v>
      </c>
      <c r="X199" s="77" t="s">
        <v>82</v>
      </c>
      <c r="Y199" s="32" t="s">
        <v>83</v>
      </c>
      <c r="Z199" s="33" t="s">
        <v>3</v>
      </c>
      <c r="AA199" s="30" t="s">
        <v>84</v>
      </c>
      <c r="AB199" s="78" t="s">
        <v>85</v>
      </c>
      <c r="AC199" s="31" t="s">
        <v>76</v>
      </c>
      <c r="AD199" s="31" t="s">
        <v>86</v>
      </c>
      <c r="AE199" s="79" t="s">
        <v>87</v>
      </c>
      <c r="AF199" s="79" t="s">
        <v>88</v>
      </c>
      <c r="AG199" s="79" t="s">
        <v>89</v>
      </c>
      <c r="AH199" s="79" t="s">
        <v>90</v>
      </c>
      <c r="AI199" s="79" t="s">
        <v>90</v>
      </c>
      <c r="AJ199" s="79" t="s">
        <v>90</v>
      </c>
    </row>
    <row r="200" spans="1:39" s="35" customFormat="1" ht="48" customHeight="1" x14ac:dyDescent="0.15">
      <c r="A200" s="53"/>
      <c r="B200" s="28" t="s">
        <v>27</v>
      </c>
      <c r="C200" s="52" t="s">
        <v>436</v>
      </c>
      <c r="D200" s="52" t="s">
        <v>437</v>
      </c>
      <c r="E200" s="52" t="s">
        <v>26</v>
      </c>
      <c r="F200" s="52" t="s">
        <v>18</v>
      </c>
      <c r="G200" s="52" t="s">
        <v>438</v>
      </c>
      <c r="H200" s="47">
        <v>17675800</v>
      </c>
      <c r="I200" s="52" t="s">
        <v>86</v>
      </c>
      <c r="J200" s="29" t="s">
        <v>76</v>
      </c>
      <c r="K200" s="108" t="s">
        <v>439</v>
      </c>
      <c r="L200" s="152" t="s">
        <v>440</v>
      </c>
      <c r="M200" s="166" t="str">
        <f t="shared" si="11"/>
        <v>Suministrar materiales y reactivos para el Laboratorio del Departamento de Química de la Universidad Pedagógica Nacional.</v>
      </c>
      <c r="N200" s="31">
        <v>1</v>
      </c>
      <c r="O200" s="31">
        <v>1</v>
      </c>
      <c r="P200" s="73">
        <v>11</v>
      </c>
      <c r="Q200" s="74" t="s">
        <v>79</v>
      </c>
      <c r="R200" s="74" t="s">
        <v>80</v>
      </c>
      <c r="S200" s="81" t="s">
        <v>1</v>
      </c>
      <c r="T200" s="167">
        <f>H200+H201+H202</f>
        <v>24331800</v>
      </c>
      <c r="U200" s="168">
        <f>T200</f>
        <v>24331800</v>
      </c>
      <c r="V200" s="31" t="s">
        <v>76</v>
      </c>
      <c r="W200" s="31" t="s">
        <v>81</v>
      </c>
      <c r="X200" s="77" t="s">
        <v>82</v>
      </c>
      <c r="Y200" s="32" t="s">
        <v>83</v>
      </c>
      <c r="Z200" s="33" t="s">
        <v>27</v>
      </c>
      <c r="AA200" s="30" t="s">
        <v>84</v>
      </c>
      <c r="AB200" s="78" t="s">
        <v>85</v>
      </c>
      <c r="AC200" s="31" t="s">
        <v>76</v>
      </c>
      <c r="AD200" s="31" t="s">
        <v>86</v>
      </c>
      <c r="AE200" s="79" t="s">
        <v>87</v>
      </c>
      <c r="AF200" s="79" t="s">
        <v>88</v>
      </c>
      <c r="AG200" s="79" t="s">
        <v>89</v>
      </c>
      <c r="AH200" s="79" t="s">
        <v>90</v>
      </c>
      <c r="AI200" s="79" t="s">
        <v>90</v>
      </c>
      <c r="AJ200" s="79" t="s">
        <v>90</v>
      </c>
      <c r="AK200" s="80"/>
      <c r="AL200" s="80"/>
      <c r="AM200" s="80"/>
    </row>
    <row r="201" spans="1:39" s="35" customFormat="1" ht="48" customHeight="1" x14ac:dyDescent="0.15">
      <c r="A201" s="53"/>
      <c r="B201" s="28" t="s">
        <v>27</v>
      </c>
      <c r="C201" s="52" t="s">
        <v>436</v>
      </c>
      <c r="D201" s="52" t="s">
        <v>437</v>
      </c>
      <c r="E201" s="52" t="s">
        <v>129</v>
      </c>
      <c r="F201" s="52" t="s">
        <v>130</v>
      </c>
      <c r="G201" s="52" t="s">
        <v>438</v>
      </c>
      <c r="H201" s="47">
        <v>4756000</v>
      </c>
      <c r="I201" s="52" t="s">
        <v>86</v>
      </c>
      <c r="J201" s="29" t="s">
        <v>76</v>
      </c>
      <c r="K201" s="108" t="s">
        <v>439</v>
      </c>
      <c r="L201" s="153"/>
      <c r="M201" s="166"/>
      <c r="N201" s="31">
        <v>1</v>
      </c>
      <c r="O201" s="31">
        <v>1</v>
      </c>
      <c r="P201" s="73">
        <v>11</v>
      </c>
      <c r="Q201" s="74" t="s">
        <v>79</v>
      </c>
      <c r="R201" s="74" t="s">
        <v>80</v>
      </c>
      <c r="S201" s="81" t="s">
        <v>1</v>
      </c>
      <c r="T201" s="167"/>
      <c r="U201" s="168"/>
      <c r="V201" s="31" t="s">
        <v>76</v>
      </c>
      <c r="W201" s="31" t="s">
        <v>81</v>
      </c>
      <c r="X201" s="77" t="s">
        <v>82</v>
      </c>
      <c r="Y201" s="32" t="s">
        <v>83</v>
      </c>
      <c r="Z201" s="33" t="s">
        <v>27</v>
      </c>
      <c r="AA201" s="30" t="s">
        <v>84</v>
      </c>
      <c r="AB201" s="78" t="s">
        <v>85</v>
      </c>
      <c r="AC201" s="31" t="s">
        <v>76</v>
      </c>
      <c r="AD201" s="31" t="s">
        <v>86</v>
      </c>
      <c r="AE201" s="79" t="s">
        <v>87</v>
      </c>
      <c r="AF201" s="79" t="s">
        <v>88</v>
      </c>
      <c r="AG201" s="79" t="s">
        <v>89</v>
      </c>
      <c r="AH201" s="79" t="s">
        <v>90</v>
      </c>
      <c r="AI201" s="79" t="s">
        <v>90</v>
      </c>
      <c r="AJ201" s="79" t="s">
        <v>90</v>
      </c>
      <c r="AK201" s="80"/>
      <c r="AL201" s="80"/>
      <c r="AM201" s="80"/>
    </row>
    <row r="202" spans="1:39" s="35" customFormat="1" ht="48" customHeight="1" x14ac:dyDescent="0.15">
      <c r="A202" s="53"/>
      <c r="B202" s="28" t="s">
        <v>27</v>
      </c>
      <c r="C202" s="52" t="s">
        <v>436</v>
      </c>
      <c r="D202" s="52" t="s">
        <v>437</v>
      </c>
      <c r="E202" s="37" t="s">
        <v>441</v>
      </c>
      <c r="F202" s="52" t="s">
        <v>442</v>
      </c>
      <c r="G202" s="52" t="s">
        <v>438</v>
      </c>
      <c r="H202" s="85">
        <v>1900000</v>
      </c>
      <c r="I202" s="52" t="s">
        <v>86</v>
      </c>
      <c r="J202" s="29" t="s">
        <v>76</v>
      </c>
      <c r="K202" s="108" t="s">
        <v>439</v>
      </c>
      <c r="L202" s="154"/>
      <c r="M202" s="166"/>
      <c r="N202" s="31">
        <v>1</v>
      </c>
      <c r="O202" s="31">
        <v>1</v>
      </c>
      <c r="P202" s="73">
        <v>11</v>
      </c>
      <c r="Q202" s="74" t="s">
        <v>79</v>
      </c>
      <c r="R202" s="74" t="s">
        <v>80</v>
      </c>
      <c r="S202" s="81" t="s">
        <v>1</v>
      </c>
      <c r="T202" s="167"/>
      <c r="U202" s="168"/>
      <c r="V202" s="31"/>
      <c r="W202" s="31"/>
      <c r="X202" s="77" t="s">
        <v>82</v>
      </c>
      <c r="Y202" s="32"/>
      <c r="Z202" s="33" t="s">
        <v>27</v>
      </c>
      <c r="AA202" s="30"/>
      <c r="AB202" s="78"/>
      <c r="AC202" s="31"/>
      <c r="AD202" s="31"/>
      <c r="AE202" s="79"/>
      <c r="AF202" s="79"/>
      <c r="AG202" s="79"/>
      <c r="AH202" s="79"/>
      <c r="AI202" s="79"/>
      <c r="AJ202" s="79"/>
      <c r="AK202" s="80"/>
      <c r="AL202" s="80"/>
      <c r="AM202" s="80"/>
    </row>
    <row r="203" spans="1:39" s="35" customFormat="1" ht="48" customHeight="1" x14ac:dyDescent="0.15">
      <c r="A203" s="53"/>
      <c r="B203" s="28" t="s">
        <v>27</v>
      </c>
      <c r="C203" s="52" t="s">
        <v>436</v>
      </c>
      <c r="D203" s="52" t="s">
        <v>437</v>
      </c>
      <c r="E203" s="52" t="s">
        <v>26</v>
      </c>
      <c r="F203" s="52" t="s">
        <v>18</v>
      </c>
      <c r="G203" s="52" t="s">
        <v>443</v>
      </c>
      <c r="H203" s="47">
        <v>17597547</v>
      </c>
      <c r="I203" s="52" t="s">
        <v>86</v>
      </c>
      <c r="J203" s="29" t="s">
        <v>76</v>
      </c>
      <c r="K203" s="108" t="s">
        <v>444</v>
      </c>
      <c r="L203" s="152" t="s">
        <v>440</v>
      </c>
      <c r="M203" s="166" t="str">
        <f>G203</f>
        <v>Suministrar materiales y reactivos para Laboratorio Bioclinico del Departamento de Biología de la Universidad Pedagógica Nacional.</v>
      </c>
      <c r="N203" s="31">
        <v>1</v>
      </c>
      <c r="O203" s="31">
        <v>1</v>
      </c>
      <c r="P203" s="73">
        <v>11</v>
      </c>
      <c r="Q203" s="74" t="s">
        <v>79</v>
      </c>
      <c r="R203" s="74" t="s">
        <v>80</v>
      </c>
      <c r="S203" s="81" t="s">
        <v>1</v>
      </c>
      <c r="T203" s="167">
        <f>H203+H204+H205</f>
        <v>19668266</v>
      </c>
      <c r="U203" s="168">
        <f>T203</f>
        <v>19668266</v>
      </c>
      <c r="V203" s="31" t="s">
        <v>76</v>
      </c>
      <c r="W203" s="31" t="s">
        <v>81</v>
      </c>
      <c r="X203" s="77" t="s">
        <v>82</v>
      </c>
      <c r="Y203" s="32" t="s">
        <v>83</v>
      </c>
      <c r="Z203" s="33" t="s">
        <v>27</v>
      </c>
      <c r="AA203" s="30" t="s">
        <v>84</v>
      </c>
      <c r="AB203" s="78" t="s">
        <v>85</v>
      </c>
      <c r="AC203" s="31" t="s">
        <v>76</v>
      </c>
      <c r="AD203" s="31" t="s">
        <v>86</v>
      </c>
      <c r="AE203" s="79" t="s">
        <v>87</v>
      </c>
      <c r="AF203" s="79" t="s">
        <v>88</v>
      </c>
      <c r="AG203" s="79" t="s">
        <v>89</v>
      </c>
      <c r="AH203" s="79" t="s">
        <v>90</v>
      </c>
      <c r="AI203" s="79" t="s">
        <v>90</v>
      </c>
      <c r="AJ203" s="79" t="s">
        <v>90</v>
      </c>
      <c r="AK203" s="80"/>
      <c r="AL203" s="80"/>
      <c r="AM203" s="80"/>
    </row>
    <row r="204" spans="1:39" s="35" customFormat="1" ht="48" customHeight="1" x14ac:dyDescent="0.15">
      <c r="A204" s="53"/>
      <c r="B204" s="28" t="s">
        <v>27</v>
      </c>
      <c r="C204" s="52" t="s">
        <v>436</v>
      </c>
      <c r="D204" s="52" t="s">
        <v>437</v>
      </c>
      <c r="E204" s="52" t="s">
        <v>129</v>
      </c>
      <c r="F204" s="52" t="s">
        <v>130</v>
      </c>
      <c r="G204" s="52" t="s">
        <v>443</v>
      </c>
      <c r="H204" s="47">
        <v>1413720</v>
      </c>
      <c r="I204" s="52" t="s">
        <v>86</v>
      </c>
      <c r="J204" s="29" t="s">
        <v>76</v>
      </c>
      <c r="K204" s="108" t="s">
        <v>444</v>
      </c>
      <c r="L204" s="153"/>
      <c r="M204" s="166"/>
      <c r="N204" s="31">
        <v>1</v>
      </c>
      <c r="O204" s="31">
        <v>1</v>
      </c>
      <c r="P204" s="73">
        <v>11</v>
      </c>
      <c r="Q204" s="74" t="s">
        <v>79</v>
      </c>
      <c r="R204" s="74" t="s">
        <v>80</v>
      </c>
      <c r="S204" s="81" t="s">
        <v>1</v>
      </c>
      <c r="T204" s="167"/>
      <c r="U204" s="168"/>
      <c r="V204" s="31" t="s">
        <v>76</v>
      </c>
      <c r="W204" s="31" t="s">
        <v>81</v>
      </c>
      <c r="X204" s="77" t="s">
        <v>82</v>
      </c>
      <c r="Y204" s="32" t="s">
        <v>83</v>
      </c>
      <c r="Z204" s="33" t="s">
        <v>27</v>
      </c>
      <c r="AA204" s="30" t="s">
        <v>84</v>
      </c>
      <c r="AB204" s="78" t="s">
        <v>85</v>
      </c>
      <c r="AC204" s="31" t="s">
        <v>76</v>
      </c>
      <c r="AD204" s="31" t="s">
        <v>86</v>
      </c>
      <c r="AE204" s="79" t="s">
        <v>87</v>
      </c>
      <c r="AF204" s="79" t="s">
        <v>88</v>
      </c>
      <c r="AG204" s="79" t="s">
        <v>89</v>
      </c>
      <c r="AH204" s="79" t="s">
        <v>90</v>
      </c>
      <c r="AI204" s="79" t="s">
        <v>90</v>
      </c>
      <c r="AJ204" s="79" t="s">
        <v>90</v>
      </c>
      <c r="AK204" s="80"/>
      <c r="AL204" s="80"/>
      <c r="AM204" s="80"/>
    </row>
    <row r="205" spans="1:39" s="35" customFormat="1" ht="48" customHeight="1" x14ac:dyDescent="0.15">
      <c r="A205" s="53"/>
      <c r="B205" s="28" t="s">
        <v>27</v>
      </c>
      <c r="C205" s="52" t="s">
        <v>436</v>
      </c>
      <c r="D205" s="52" t="s">
        <v>437</v>
      </c>
      <c r="E205" s="52" t="s">
        <v>125</v>
      </c>
      <c r="F205" s="52" t="s">
        <v>445</v>
      </c>
      <c r="G205" s="52" t="s">
        <v>443</v>
      </c>
      <c r="H205" s="47">
        <v>656999</v>
      </c>
      <c r="I205" s="52" t="s">
        <v>86</v>
      </c>
      <c r="J205" s="29" t="s">
        <v>76</v>
      </c>
      <c r="K205" s="108" t="s">
        <v>444</v>
      </c>
      <c r="L205" s="154"/>
      <c r="M205" s="166"/>
      <c r="N205" s="31">
        <v>1</v>
      </c>
      <c r="O205" s="31">
        <v>1</v>
      </c>
      <c r="P205" s="73">
        <v>11</v>
      </c>
      <c r="Q205" s="74" t="s">
        <v>79</v>
      </c>
      <c r="R205" s="74" t="s">
        <v>80</v>
      </c>
      <c r="S205" s="81" t="s">
        <v>1</v>
      </c>
      <c r="T205" s="167"/>
      <c r="U205" s="168"/>
      <c r="V205" s="31" t="s">
        <v>76</v>
      </c>
      <c r="W205" s="31" t="s">
        <v>81</v>
      </c>
      <c r="X205" s="77" t="s">
        <v>82</v>
      </c>
      <c r="Y205" s="32" t="s">
        <v>83</v>
      </c>
      <c r="Z205" s="33" t="s">
        <v>27</v>
      </c>
      <c r="AA205" s="30" t="s">
        <v>84</v>
      </c>
      <c r="AB205" s="78" t="s">
        <v>85</v>
      </c>
      <c r="AC205" s="31" t="s">
        <v>76</v>
      </c>
      <c r="AD205" s="31" t="s">
        <v>86</v>
      </c>
      <c r="AE205" s="79" t="s">
        <v>87</v>
      </c>
      <c r="AF205" s="79" t="s">
        <v>88</v>
      </c>
      <c r="AG205" s="79" t="s">
        <v>89</v>
      </c>
      <c r="AH205" s="79" t="s">
        <v>90</v>
      </c>
      <c r="AI205" s="79" t="s">
        <v>90</v>
      </c>
      <c r="AJ205" s="79" t="s">
        <v>90</v>
      </c>
      <c r="AK205" s="80"/>
      <c r="AL205" s="80"/>
      <c r="AM205" s="80"/>
    </row>
    <row r="206" spans="1:39" s="35" customFormat="1" ht="48" customHeight="1" x14ac:dyDescent="0.15">
      <c r="A206" s="53"/>
      <c r="B206" s="28" t="s">
        <v>27</v>
      </c>
      <c r="C206" s="52" t="s">
        <v>436</v>
      </c>
      <c r="D206" s="52" t="s">
        <v>437</v>
      </c>
      <c r="E206" s="52" t="s">
        <v>26</v>
      </c>
      <c r="F206" s="52" t="s">
        <v>18</v>
      </c>
      <c r="G206" s="52" t="s">
        <v>446</v>
      </c>
      <c r="H206" s="47">
        <v>3352005</v>
      </c>
      <c r="I206" s="52" t="s">
        <v>86</v>
      </c>
      <c r="J206" s="29" t="s">
        <v>76</v>
      </c>
      <c r="K206" s="108" t="s">
        <v>447</v>
      </c>
      <c r="L206" s="152" t="s">
        <v>440</v>
      </c>
      <c r="M206" s="166" t="str">
        <f>G206</f>
        <v>Suministrar materiales para el Departamento de Matemáticas de la Universidad Pedagógica Nacional.</v>
      </c>
      <c r="N206" s="31">
        <v>1</v>
      </c>
      <c r="O206" s="31">
        <v>1</v>
      </c>
      <c r="P206" s="73">
        <v>11</v>
      </c>
      <c r="Q206" s="74" t="s">
        <v>79</v>
      </c>
      <c r="R206" s="74" t="s">
        <v>80</v>
      </c>
      <c r="S206" s="81" t="s">
        <v>1</v>
      </c>
      <c r="T206" s="167">
        <f>H206+H207</f>
        <v>5387005</v>
      </c>
      <c r="U206" s="168">
        <f>T206</f>
        <v>5387005</v>
      </c>
      <c r="V206" s="31" t="s">
        <v>76</v>
      </c>
      <c r="W206" s="31" t="s">
        <v>81</v>
      </c>
      <c r="X206" s="77" t="s">
        <v>82</v>
      </c>
      <c r="Y206" s="32" t="s">
        <v>83</v>
      </c>
      <c r="Z206" s="33" t="s">
        <v>27</v>
      </c>
      <c r="AA206" s="30" t="s">
        <v>84</v>
      </c>
      <c r="AB206" s="78" t="s">
        <v>85</v>
      </c>
      <c r="AC206" s="31" t="s">
        <v>76</v>
      </c>
      <c r="AD206" s="31" t="s">
        <v>86</v>
      </c>
      <c r="AE206" s="79" t="s">
        <v>87</v>
      </c>
      <c r="AF206" s="79" t="s">
        <v>88</v>
      </c>
      <c r="AG206" s="79" t="s">
        <v>89</v>
      </c>
      <c r="AH206" s="79" t="s">
        <v>90</v>
      </c>
      <c r="AI206" s="79" t="s">
        <v>90</v>
      </c>
      <c r="AJ206" s="79" t="s">
        <v>90</v>
      </c>
      <c r="AK206" s="80"/>
      <c r="AL206" s="80"/>
      <c r="AM206" s="80"/>
    </row>
    <row r="207" spans="1:39" s="35" customFormat="1" ht="48" customHeight="1" x14ac:dyDescent="0.15">
      <c r="A207" s="53"/>
      <c r="B207" s="28" t="s">
        <v>27</v>
      </c>
      <c r="C207" s="52" t="s">
        <v>436</v>
      </c>
      <c r="D207" s="52" t="s">
        <v>437</v>
      </c>
      <c r="E207" s="52" t="s">
        <v>129</v>
      </c>
      <c r="F207" s="52" t="s">
        <v>130</v>
      </c>
      <c r="G207" s="52" t="s">
        <v>446</v>
      </c>
      <c r="H207" s="47">
        <v>2035000</v>
      </c>
      <c r="I207" s="52" t="s">
        <v>86</v>
      </c>
      <c r="J207" s="29" t="s">
        <v>76</v>
      </c>
      <c r="K207" s="108" t="s">
        <v>447</v>
      </c>
      <c r="L207" s="154"/>
      <c r="M207" s="166"/>
      <c r="N207" s="31">
        <v>1</v>
      </c>
      <c r="O207" s="31">
        <v>1</v>
      </c>
      <c r="P207" s="73">
        <v>11</v>
      </c>
      <c r="Q207" s="74" t="s">
        <v>79</v>
      </c>
      <c r="R207" s="74" t="s">
        <v>80</v>
      </c>
      <c r="S207" s="81" t="s">
        <v>1</v>
      </c>
      <c r="T207" s="167"/>
      <c r="U207" s="168"/>
      <c r="V207" s="31" t="s">
        <v>76</v>
      </c>
      <c r="W207" s="31" t="s">
        <v>81</v>
      </c>
      <c r="X207" s="77" t="s">
        <v>82</v>
      </c>
      <c r="Y207" s="32" t="s">
        <v>83</v>
      </c>
      <c r="Z207" s="33" t="s">
        <v>27</v>
      </c>
      <c r="AA207" s="30" t="s">
        <v>84</v>
      </c>
      <c r="AB207" s="78" t="s">
        <v>85</v>
      </c>
      <c r="AC207" s="31" t="s">
        <v>76</v>
      </c>
      <c r="AD207" s="31" t="s">
        <v>86</v>
      </c>
      <c r="AE207" s="79" t="s">
        <v>87</v>
      </c>
      <c r="AF207" s="79" t="s">
        <v>88</v>
      </c>
      <c r="AG207" s="79" t="s">
        <v>89</v>
      </c>
      <c r="AH207" s="79" t="s">
        <v>90</v>
      </c>
      <c r="AI207" s="79" t="s">
        <v>90</v>
      </c>
      <c r="AJ207" s="79" t="s">
        <v>90</v>
      </c>
      <c r="AK207" s="80"/>
      <c r="AL207" s="80"/>
      <c r="AM207" s="80"/>
    </row>
    <row r="208" spans="1:39" s="35" customFormat="1" ht="48" customHeight="1" x14ac:dyDescent="0.15">
      <c r="A208" s="53"/>
      <c r="B208" s="28" t="s">
        <v>27</v>
      </c>
      <c r="C208" s="52" t="s">
        <v>436</v>
      </c>
      <c r="D208" s="52" t="s">
        <v>437</v>
      </c>
      <c r="E208" s="52" t="s">
        <v>9</v>
      </c>
      <c r="F208" s="52" t="s">
        <v>133</v>
      </c>
      <c r="G208" s="52" t="s">
        <v>448</v>
      </c>
      <c r="H208" s="47">
        <v>13000000</v>
      </c>
      <c r="I208" s="52" t="s">
        <v>86</v>
      </c>
      <c r="J208" s="29" t="s">
        <v>76</v>
      </c>
      <c r="K208" s="71" t="s">
        <v>449</v>
      </c>
      <c r="L208" s="72" t="s">
        <v>450</v>
      </c>
      <c r="M208" s="52" t="str">
        <f>G208</f>
        <v>Prestar el servicio de mantenimiento para los equipos del  Laboratorio del Departamento de Física de la Universidad Pedagógica Nacional.</v>
      </c>
      <c r="N208" s="31">
        <v>1</v>
      </c>
      <c r="O208" s="31">
        <v>1</v>
      </c>
      <c r="P208" s="73">
        <v>11</v>
      </c>
      <c r="Q208" s="74" t="s">
        <v>79</v>
      </c>
      <c r="R208" s="74" t="s">
        <v>80</v>
      </c>
      <c r="S208" s="81" t="s">
        <v>1</v>
      </c>
      <c r="T208" s="75">
        <f>H208</f>
        <v>13000000</v>
      </c>
      <c r="U208" s="76">
        <f>T208</f>
        <v>13000000</v>
      </c>
      <c r="V208" s="31" t="s">
        <v>76</v>
      </c>
      <c r="W208" s="31" t="s">
        <v>81</v>
      </c>
      <c r="X208" s="77" t="s">
        <v>82</v>
      </c>
      <c r="Y208" s="32" t="s">
        <v>83</v>
      </c>
      <c r="Z208" s="33" t="s">
        <v>27</v>
      </c>
      <c r="AA208" s="30" t="s">
        <v>84</v>
      </c>
      <c r="AB208" s="78" t="s">
        <v>85</v>
      </c>
      <c r="AC208" s="31" t="s">
        <v>76</v>
      </c>
      <c r="AD208" s="31" t="s">
        <v>86</v>
      </c>
      <c r="AE208" s="79" t="s">
        <v>87</v>
      </c>
      <c r="AF208" s="79" t="s">
        <v>88</v>
      </c>
      <c r="AG208" s="79" t="s">
        <v>89</v>
      </c>
      <c r="AH208" s="79" t="s">
        <v>90</v>
      </c>
      <c r="AI208" s="79" t="s">
        <v>90</v>
      </c>
      <c r="AJ208" s="79" t="s">
        <v>90</v>
      </c>
      <c r="AK208" s="80"/>
      <c r="AL208" s="80"/>
      <c r="AM208" s="80"/>
    </row>
    <row r="209" spans="1:39" s="35" customFormat="1" ht="48" customHeight="1" x14ac:dyDescent="0.15">
      <c r="A209" s="53"/>
      <c r="B209" s="28" t="s">
        <v>3</v>
      </c>
      <c r="C209" s="52" t="s">
        <v>451</v>
      </c>
      <c r="D209" s="52" t="s">
        <v>128</v>
      </c>
      <c r="E209" s="52" t="s">
        <v>129</v>
      </c>
      <c r="F209" s="52" t="s">
        <v>130</v>
      </c>
      <c r="G209" s="52" t="s">
        <v>452</v>
      </c>
      <c r="H209" s="47">
        <v>4263600</v>
      </c>
      <c r="I209" s="52" t="s">
        <v>86</v>
      </c>
      <c r="J209" s="29" t="s">
        <v>76</v>
      </c>
      <c r="K209" s="108" t="s">
        <v>453</v>
      </c>
      <c r="L209" s="152" t="s">
        <v>454</v>
      </c>
      <c r="M209" s="166" t="str">
        <f>G209</f>
        <v>Suministrar los elementos de limpieza y cafetería requeridos para los restaurantes y cafeterías de la Universidad Pedagógica Nacional</v>
      </c>
      <c r="N209" s="31">
        <v>1</v>
      </c>
      <c r="O209" s="31">
        <v>1</v>
      </c>
      <c r="P209" s="73">
        <v>11</v>
      </c>
      <c r="Q209" s="74" t="s">
        <v>79</v>
      </c>
      <c r="R209" s="74" t="s">
        <v>80</v>
      </c>
      <c r="S209" s="52" t="s">
        <v>1</v>
      </c>
      <c r="T209" s="167">
        <f>H209+H210</f>
        <v>92902590</v>
      </c>
      <c r="U209" s="168">
        <f>T209</f>
        <v>92902590</v>
      </c>
      <c r="V209" s="31" t="s">
        <v>76</v>
      </c>
      <c r="W209" s="31" t="s">
        <v>81</v>
      </c>
      <c r="X209" s="77" t="s">
        <v>82</v>
      </c>
      <c r="Y209" s="32" t="s">
        <v>83</v>
      </c>
      <c r="Z209" s="33" t="s">
        <v>3</v>
      </c>
      <c r="AA209" s="30" t="s">
        <v>84</v>
      </c>
      <c r="AB209" s="78" t="s">
        <v>85</v>
      </c>
      <c r="AC209" s="31" t="s">
        <v>76</v>
      </c>
      <c r="AD209" s="31" t="s">
        <v>86</v>
      </c>
      <c r="AE209" s="79" t="s">
        <v>87</v>
      </c>
      <c r="AF209" s="79" t="s">
        <v>88</v>
      </c>
      <c r="AG209" s="79" t="s">
        <v>89</v>
      </c>
      <c r="AH209" s="79" t="s">
        <v>90</v>
      </c>
      <c r="AI209" s="79" t="s">
        <v>90</v>
      </c>
      <c r="AJ209" s="79" t="s">
        <v>90</v>
      </c>
      <c r="AK209" s="80"/>
      <c r="AL209" s="80"/>
      <c r="AM209" s="80"/>
    </row>
    <row r="210" spans="1:39" s="35" customFormat="1" ht="48" customHeight="1" x14ac:dyDescent="0.15">
      <c r="A210" s="53"/>
      <c r="B210" s="28" t="s">
        <v>3</v>
      </c>
      <c r="C210" s="52" t="s">
        <v>451</v>
      </c>
      <c r="D210" s="52" t="s">
        <v>128</v>
      </c>
      <c r="E210" s="52" t="s">
        <v>26</v>
      </c>
      <c r="F210" s="52" t="s">
        <v>18</v>
      </c>
      <c r="G210" s="52" t="s">
        <v>452</v>
      </c>
      <c r="H210" s="47">
        <v>88638990</v>
      </c>
      <c r="I210" s="52" t="s">
        <v>86</v>
      </c>
      <c r="J210" s="29" t="s">
        <v>76</v>
      </c>
      <c r="K210" s="108" t="s">
        <v>453</v>
      </c>
      <c r="L210" s="154"/>
      <c r="M210" s="166"/>
      <c r="N210" s="31">
        <v>1</v>
      </c>
      <c r="O210" s="31">
        <v>1</v>
      </c>
      <c r="P210" s="73">
        <v>11</v>
      </c>
      <c r="Q210" s="74" t="s">
        <v>79</v>
      </c>
      <c r="R210" s="74" t="s">
        <v>80</v>
      </c>
      <c r="S210" s="52" t="s">
        <v>1</v>
      </c>
      <c r="T210" s="167"/>
      <c r="U210" s="168"/>
      <c r="V210" s="31" t="s">
        <v>76</v>
      </c>
      <c r="W210" s="31" t="s">
        <v>81</v>
      </c>
      <c r="X210" s="77" t="s">
        <v>82</v>
      </c>
      <c r="Y210" s="32" t="s">
        <v>83</v>
      </c>
      <c r="Z210" s="33" t="s">
        <v>3</v>
      </c>
      <c r="AA210" s="30" t="s">
        <v>84</v>
      </c>
      <c r="AB210" s="78" t="s">
        <v>85</v>
      </c>
      <c r="AC210" s="31" t="s">
        <v>76</v>
      </c>
      <c r="AD210" s="31" t="s">
        <v>86</v>
      </c>
      <c r="AE210" s="79" t="s">
        <v>87</v>
      </c>
      <c r="AF210" s="79" t="s">
        <v>88</v>
      </c>
      <c r="AG210" s="79" t="s">
        <v>89</v>
      </c>
      <c r="AH210" s="79" t="s">
        <v>90</v>
      </c>
      <c r="AI210" s="79" t="s">
        <v>90</v>
      </c>
      <c r="AJ210" s="79" t="s">
        <v>90</v>
      </c>
      <c r="AK210" s="80"/>
      <c r="AL210" s="80"/>
      <c r="AM210" s="80"/>
    </row>
    <row r="211" spans="1:39" s="35" customFormat="1" ht="48" customHeight="1" x14ac:dyDescent="0.15">
      <c r="A211" s="53"/>
      <c r="B211" s="28" t="s">
        <v>3</v>
      </c>
      <c r="C211" s="52" t="s">
        <v>151</v>
      </c>
      <c r="D211" s="52" t="s">
        <v>128</v>
      </c>
      <c r="E211" s="52" t="s">
        <v>4</v>
      </c>
      <c r="F211" s="52" t="s">
        <v>6</v>
      </c>
      <c r="G211" s="52" t="s">
        <v>455</v>
      </c>
      <c r="H211" s="47">
        <v>74363705</v>
      </c>
      <c r="I211" s="52" t="s">
        <v>86</v>
      </c>
      <c r="J211" s="29" t="s">
        <v>76</v>
      </c>
      <c r="K211" s="71" t="s">
        <v>456</v>
      </c>
      <c r="L211" s="72" t="s">
        <v>457</v>
      </c>
      <c r="M211" s="52" t="str">
        <f t="shared" ref="M211:M225" si="12">G211</f>
        <v>Prestar el servicio de transporte de alimentos, para los restaurantes y cafeterías de la Universidad Pedagógica Nacional.</v>
      </c>
      <c r="N211" s="31">
        <v>1</v>
      </c>
      <c r="O211" s="31">
        <v>1</v>
      </c>
      <c r="P211" s="73">
        <v>11</v>
      </c>
      <c r="Q211" s="74" t="s">
        <v>79</v>
      </c>
      <c r="R211" s="74" t="s">
        <v>80</v>
      </c>
      <c r="S211" s="81" t="s">
        <v>1</v>
      </c>
      <c r="T211" s="75">
        <f>H211</f>
        <v>74363705</v>
      </c>
      <c r="U211" s="76">
        <f>T211</f>
        <v>74363705</v>
      </c>
      <c r="V211" s="31" t="s">
        <v>76</v>
      </c>
      <c r="W211" s="31" t="s">
        <v>81</v>
      </c>
      <c r="X211" s="77" t="s">
        <v>82</v>
      </c>
      <c r="Y211" s="32" t="s">
        <v>83</v>
      </c>
      <c r="Z211" s="33" t="s">
        <v>3</v>
      </c>
      <c r="AA211" s="30" t="s">
        <v>84</v>
      </c>
      <c r="AB211" s="78" t="s">
        <v>85</v>
      </c>
      <c r="AC211" s="31" t="s">
        <v>76</v>
      </c>
      <c r="AD211" s="31" t="s">
        <v>86</v>
      </c>
      <c r="AE211" s="79" t="s">
        <v>87</v>
      </c>
      <c r="AF211" s="79" t="s">
        <v>88</v>
      </c>
      <c r="AG211" s="79" t="s">
        <v>89</v>
      </c>
      <c r="AH211" s="79" t="s">
        <v>90</v>
      </c>
      <c r="AI211" s="79" t="s">
        <v>90</v>
      </c>
      <c r="AJ211" s="79" t="s">
        <v>90</v>
      </c>
      <c r="AK211" s="80"/>
      <c r="AL211" s="80"/>
      <c r="AM211" s="80"/>
    </row>
    <row r="212" spans="1:39" s="35" customFormat="1" ht="48" customHeight="1" x14ac:dyDescent="0.15">
      <c r="A212" s="53"/>
      <c r="B212" s="28" t="s">
        <v>3</v>
      </c>
      <c r="C212" s="52" t="s">
        <v>151</v>
      </c>
      <c r="D212" s="52" t="s">
        <v>128</v>
      </c>
      <c r="E212" s="52" t="s">
        <v>11</v>
      </c>
      <c r="F212" s="52" t="s">
        <v>12</v>
      </c>
      <c r="G212" s="52" t="s">
        <v>458</v>
      </c>
      <c r="H212" s="47">
        <v>41788766</v>
      </c>
      <c r="I212" s="52" t="s">
        <v>86</v>
      </c>
      <c r="J212" s="29" t="s">
        <v>76</v>
      </c>
      <c r="K212" s="71" t="s">
        <v>459</v>
      </c>
      <c r="L212" s="72">
        <v>76121600</v>
      </c>
      <c r="M212" s="52" t="str">
        <f t="shared" si="12"/>
        <v>Prestar el servicio para la recolección, transporte y disposición final de residuos sólidos orgánicos generados en los restaurantes y cafeterías de acuerdo a los horarios establecidos por la Universidad en las instalaciones de la UPN</v>
      </c>
      <c r="N212" s="31">
        <v>1</v>
      </c>
      <c r="O212" s="31">
        <v>1</v>
      </c>
      <c r="P212" s="73">
        <v>11</v>
      </c>
      <c r="Q212" s="74" t="s">
        <v>79</v>
      </c>
      <c r="R212" s="74" t="s">
        <v>80</v>
      </c>
      <c r="S212" s="52" t="s">
        <v>14</v>
      </c>
      <c r="T212" s="75">
        <f>H212</f>
        <v>41788766</v>
      </c>
      <c r="U212" s="76">
        <f>T212</f>
        <v>41788766</v>
      </c>
      <c r="V212" s="31" t="s">
        <v>76</v>
      </c>
      <c r="W212" s="31" t="s">
        <v>81</v>
      </c>
      <c r="X212" s="77" t="s">
        <v>82</v>
      </c>
      <c r="Y212" s="32" t="s">
        <v>83</v>
      </c>
      <c r="Z212" s="33" t="s">
        <v>3</v>
      </c>
      <c r="AA212" s="30" t="s">
        <v>84</v>
      </c>
      <c r="AB212" s="78" t="s">
        <v>85</v>
      </c>
      <c r="AC212" s="31" t="s">
        <v>76</v>
      </c>
      <c r="AD212" s="31" t="s">
        <v>86</v>
      </c>
      <c r="AE212" s="79" t="s">
        <v>87</v>
      </c>
      <c r="AF212" s="79" t="s">
        <v>88</v>
      </c>
      <c r="AG212" s="79" t="s">
        <v>89</v>
      </c>
      <c r="AH212" s="79" t="s">
        <v>90</v>
      </c>
      <c r="AI212" s="79" t="s">
        <v>90</v>
      </c>
      <c r="AJ212" s="79" t="s">
        <v>90</v>
      </c>
      <c r="AK212" s="80"/>
      <c r="AL212" s="80"/>
      <c r="AM212" s="80"/>
    </row>
    <row r="213" spans="1:39" s="38" customFormat="1" ht="48" customHeight="1" x14ac:dyDescent="0.15">
      <c r="A213" s="53"/>
      <c r="B213" s="28" t="s">
        <v>3</v>
      </c>
      <c r="C213" s="52" t="s">
        <v>151</v>
      </c>
      <c r="D213" s="52" t="s">
        <v>128</v>
      </c>
      <c r="E213" s="52" t="s">
        <v>9</v>
      </c>
      <c r="F213" s="52" t="s">
        <v>133</v>
      </c>
      <c r="G213" s="52" t="s">
        <v>460</v>
      </c>
      <c r="H213" s="47">
        <v>101418964</v>
      </c>
      <c r="I213" s="52" t="s">
        <v>86</v>
      </c>
      <c r="J213" s="29" t="s">
        <v>76</v>
      </c>
      <c r="K213" s="71" t="s">
        <v>461</v>
      </c>
      <c r="L213" s="72">
        <v>73152100</v>
      </c>
      <c r="M213" s="52" t="str">
        <f t="shared" si="12"/>
        <v>Realizar el mantenimiento preventivo y correctivo para los equipos del Restaurante</v>
      </c>
      <c r="N213" s="31">
        <v>1</v>
      </c>
      <c r="O213" s="31">
        <v>1</v>
      </c>
      <c r="P213" s="73">
        <v>11</v>
      </c>
      <c r="Q213" s="74" t="s">
        <v>79</v>
      </c>
      <c r="R213" s="74" t="s">
        <v>80</v>
      </c>
      <c r="S213" s="52" t="s">
        <v>1</v>
      </c>
      <c r="T213" s="75">
        <f>H213</f>
        <v>101418964</v>
      </c>
      <c r="U213" s="76">
        <f>T213</f>
        <v>101418964</v>
      </c>
      <c r="V213" s="31" t="s">
        <v>76</v>
      </c>
      <c r="W213" s="31" t="s">
        <v>81</v>
      </c>
      <c r="X213" s="77" t="s">
        <v>82</v>
      </c>
      <c r="Y213" s="32" t="s">
        <v>83</v>
      </c>
      <c r="Z213" s="33" t="s">
        <v>3</v>
      </c>
      <c r="AA213" s="30" t="s">
        <v>84</v>
      </c>
      <c r="AB213" s="78" t="s">
        <v>85</v>
      </c>
      <c r="AC213" s="31" t="s">
        <v>76</v>
      </c>
      <c r="AD213" s="31" t="s">
        <v>86</v>
      </c>
      <c r="AE213" s="79" t="s">
        <v>87</v>
      </c>
      <c r="AF213" s="79" t="s">
        <v>88</v>
      </c>
      <c r="AG213" s="79" t="s">
        <v>89</v>
      </c>
      <c r="AH213" s="79" t="s">
        <v>90</v>
      </c>
      <c r="AI213" s="79" t="s">
        <v>90</v>
      </c>
      <c r="AJ213" s="79" t="s">
        <v>90</v>
      </c>
      <c r="AK213" s="86"/>
      <c r="AL213" s="86"/>
      <c r="AM213" s="86"/>
    </row>
    <row r="214" spans="1:39" s="35" customFormat="1" ht="48" customHeight="1" x14ac:dyDescent="0.15">
      <c r="A214" s="53"/>
      <c r="B214" s="28" t="s">
        <v>3</v>
      </c>
      <c r="C214" s="52" t="s">
        <v>151</v>
      </c>
      <c r="D214" s="52" t="s">
        <v>128</v>
      </c>
      <c r="E214" s="52" t="s">
        <v>117</v>
      </c>
      <c r="F214" s="52" t="s">
        <v>716</v>
      </c>
      <c r="G214" s="52" t="s">
        <v>700</v>
      </c>
      <c r="H214" s="47">
        <v>46588965</v>
      </c>
      <c r="I214" s="52" t="s">
        <v>86</v>
      </c>
      <c r="J214" s="29" t="s">
        <v>430</v>
      </c>
      <c r="K214" s="71" t="s">
        <v>462</v>
      </c>
      <c r="L214" s="72" t="s">
        <v>672</v>
      </c>
      <c r="M214" s="52" t="str">
        <f t="shared" si="12"/>
        <v>Aduirir dos mesas mostrador autoservicio a vapor para el restaurante de la instalación de la calle 72 de la Universidad Pedagógica Nacional.</v>
      </c>
      <c r="N214" s="31">
        <v>1</v>
      </c>
      <c r="O214" s="31">
        <v>1</v>
      </c>
      <c r="P214" s="73">
        <v>11</v>
      </c>
      <c r="Q214" s="74" t="s">
        <v>79</v>
      </c>
      <c r="R214" s="74" t="s">
        <v>80</v>
      </c>
      <c r="S214" s="81" t="s">
        <v>1</v>
      </c>
      <c r="T214" s="75">
        <f t="shared" ref="T214:T224" si="13">H214</f>
        <v>46588965</v>
      </c>
      <c r="U214" s="76">
        <f t="shared" ref="U214:U225" si="14">T214</f>
        <v>46588965</v>
      </c>
      <c r="V214" s="31" t="s">
        <v>76</v>
      </c>
      <c r="W214" s="31" t="s">
        <v>81</v>
      </c>
      <c r="X214" s="77" t="s">
        <v>82</v>
      </c>
      <c r="Y214" s="32" t="s">
        <v>83</v>
      </c>
      <c r="Z214" s="33" t="s">
        <v>3</v>
      </c>
      <c r="AA214" s="30" t="s">
        <v>84</v>
      </c>
      <c r="AB214" s="78" t="s">
        <v>85</v>
      </c>
      <c r="AC214" s="31" t="s">
        <v>76</v>
      </c>
      <c r="AD214" s="31" t="s">
        <v>86</v>
      </c>
      <c r="AE214" s="79" t="s">
        <v>87</v>
      </c>
      <c r="AF214" s="79" t="s">
        <v>88</v>
      </c>
      <c r="AG214" s="79" t="s">
        <v>89</v>
      </c>
      <c r="AH214" s="79" t="s">
        <v>90</v>
      </c>
      <c r="AI214" s="79" t="s">
        <v>90</v>
      </c>
      <c r="AJ214" s="79" t="s">
        <v>90</v>
      </c>
      <c r="AK214" s="80"/>
      <c r="AL214" s="80"/>
      <c r="AM214" s="80"/>
    </row>
    <row r="215" spans="1:39" s="35" customFormat="1" ht="48" customHeight="1" x14ac:dyDescent="0.15">
      <c r="A215" s="53"/>
      <c r="B215" s="28" t="s">
        <v>3</v>
      </c>
      <c r="C215" s="52" t="s">
        <v>151</v>
      </c>
      <c r="D215" s="52" t="s">
        <v>128</v>
      </c>
      <c r="E215" s="52" t="s">
        <v>26</v>
      </c>
      <c r="F215" s="52" t="s">
        <v>18</v>
      </c>
      <c r="G215" s="52" t="s">
        <v>463</v>
      </c>
      <c r="H215" s="47">
        <f>73640000-2962000</f>
        <v>70678000</v>
      </c>
      <c r="I215" s="52" t="s">
        <v>86</v>
      </c>
      <c r="J215" s="29" t="s">
        <v>76</v>
      </c>
      <c r="K215" s="71" t="s">
        <v>464</v>
      </c>
      <c r="L215" s="72" t="s">
        <v>465</v>
      </c>
      <c r="M215" s="52" t="str">
        <f>G215</f>
        <v>Adquirir menaje para el restaurante  de la Universidad Pedagógica Nacional.</v>
      </c>
      <c r="N215" s="31">
        <v>1</v>
      </c>
      <c r="O215" s="31">
        <v>1</v>
      </c>
      <c r="P215" s="73">
        <v>11</v>
      </c>
      <c r="Q215" s="74" t="s">
        <v>79</v>
      </c>
      <c r="R215" s="74" t="s">
        <v>80</v>
      </c>
      <c r="S215" s="52" t="s">
        <v>227</v>
      </c>
      <c r="T215" s="75">
        <f>H215</f>
        <v>70678000</v>
      </c>
      <c r="U215" s="76">
        <f>T215</f>
        <v>70678000</v>
      </c>
      <c r="V215" s="31" t="s">
        <v>76</v>
      </c>
      <c r="W215" s="31" t="s">
        <v>81</v>
      </c>
      <c r="X215" s="77" t="s">
        <v>82</v>
      </c>
      <c r="Y215" s="32" t="s">
        <v>83</v>
      </c>
      <c r="Z215" s="33" t="s">
        <v>3</v>
      </c>
      <c r="AA215" s="30" t="s">
        <v>84</v>
      </c>
      <c r="AB215" s="78" t="s">
        <v>85</v>
      </c>
      <c r="AC215" s="31" t="s">
        <v>76</v>
      </c>
      <c r="AD215" s="31" t="s">
        <v>86</v>
      </c>
      <c r="AE215" s="79" t="s">
        <v>87</v>
      </c>
      <c r="AF215" s="79" t="s">
        <v>88</v>
      </c>
      <c r="AG215" s="79" t="s">
        <v>89</v>
      </c>
      <c r="AH215" s="79" t="s">
        <v>90</v>
      </c>
      <c r="AI215" s="79" t="s">
        <v>90</v>
      </c>
      <c r="AJ215" s="79" t="s">
        <v>90</v>
      </c>
      <c r="AK215" s="80"/>
      <c r="AL215" s="80"/>
      <c r="AM215" s="80"/>
    </row>
    <row r="216" spans="1:39" s="35" customFormat="1" ht="48" customHeight="1" x14ac:dyDescent="0.15">
      <c r="A216" s="53"/>
      <c r="B216" s="28" t="s">
        <v>3</v>
      </c>
      <c r="C216" s="52" t="s">
        <v>151</v>
      </c>
      <c r="D216" s="52" t="s">
        <v>128</v>
      </c>
      <c r="E216" s="52" t="s">
        <v>129</v>
      </c>
      <c r="F216" s="52" t="s">
        <v>130</v>
      </c>
      <c r="G216" s="52" t="s">
        <v>463</v>
      </c>
      <c r="H216" s="47">
        <v>2962000</v>
      </c>
      <c r="I216" s="52" t="s">
        <v>86</v>
      </c>
      <c r="J216" s="29" t="s">
        <v>76</v>
      </c>
      <c r="K216" s="71" t="s">
        <v>464</v>
      </c>
      <c r="L216" s="72" t="s">
        <v>465</v>
      </c>
      <c r="M216" s="52" t="str">
        <f t="shared" si="12"/>
        <v>Adquirir menaje para el restaurante  de la Universidad Pedagógica Nacional.</v>
      </c>
      <c r="N216" s="31">
        <v>1</v>
      </c>
      <c r="O216" s="31">
        <v>1</v>
      </c>
      <c r="P216" s="73">
        <v>11</v>
      </c>
      <c r="Q216" s="74" t="s">
        <v>79</v>
      </c>
      <c r="R216" s="74" t="s">
        <v>80</v>
      </c>
      <c r="S216" s="52" t="s">
        <v>227</v>
      </c>
      <c r="T216" s="75">
        <f t="shared" si="13"/>
        <v>2962000</v>
      </c>
      <c r="U216" s="76">
        <f t="shared" si="14"/>
        <v>2962000</v>
      </c>
      <c r="V216" s="31" t="s">
        <v>76</v>
      </c>
      <c r="W216" s="31" t="s">
        <v>81</v>
      </c>
      <c r="X216" s="77" t="s">
        <v>82</v>
      </c>
      <c r="Y216" s="32" t="s">
        <v>83</v>
      </c>
      <c r="Z216" s="33" t="s">
        <v>3</v>
      </c>
      <c r="AA216" s="30" t="s">
        <v>84</v>
      </c>
      <c r="AB216" s="78" t="s">
        <v>85</v>
      </c>
      <c r="AC216" s="31" t="s">
        <v>76</v>
      </c>
      <c r="AD216" s="31" t="s">
        <v>86</v>
      </c>
      <c r="AE216" s="79" t="s">
        <v>87</v>
      </c>
      <c r="AF216" s="79" t="s">
        <v>88</v>
      </c>
      <c r="AG216" s="79" t="s">
        <v>89</v>
      </c>
      <c r="AH216" s="79" t="s">
        <v>90</v>
      </c>
      <c r="AI216" s="79" t="s">
        <v>90</v>
      </c>
      <c r="AJ216" s="79" t="s">
        <v>90</v>
      </c>
      <c r="AK216" s="80"/>
      <c r="AL216" s="80"/>
      <c r="AM216" s="80"/>
    </row>
    <row r="217" spans="1:39" s="35" customFormat="1" ht="48" customHeight="1" x14ac:dyDescent="0.15">
      <c r="A217" s="53"/>
      <c r="B217" s="28" t="s">
        <v>3</v>
      </c>
      <c r="C217" s="52" t="s">
        <v>466</v>
      </c>
      <c r="D217" s="52" t="s">
        <v>128</v>
      </c>
      <c r="E217" s="52" t="s">
        <v>125</v>
      </c>
      <c r="F217" s="52" t="s">
        <v>126</v>
      </c>
      <c r="G217" s="52" t="s">
        <v>467</v>
      </c>
      <c r="H217" s="47">
        <v>97540840</v>
      </c>
      <c r="I217" s="52" t="s">
        <v>86</v>
      </c>
      <c r="J217" s="29" t="s">
        <v>76</v>
      </c>
      <c r="K217" s="71" t="s">
        <v>468</v>
      </c>
      <c r="L217" s="72" t="s">
        <v>469</v>
      </c>
      <c r="M217" s="52" t="str">
        <f t="shared" si="12"/>
        <v>Adquirir los uniformes para los estudiantes y funcionarios que representan a la Universidad Pedagógica Nacional en los encuentros deportivos.</v>
      </c>
      <c r="N217" s="31">
        <v>1</v>
      </c>
      <c r="O217" s="31">
        <v>1</v>
      </c>
      <c r="P217" s="73">
        <v>11</v>
      </c>
      <c r="Q217" s="74" t="s">
        <v>79</v>
      </c>
      <c r="R217" s="74" t="s">
        <v>80</v>
      </c>
      <c r="S217" s="81" t="s">
        <v>1</v>
      </c>
      <c r="T217" s="75">
        <f t="shared" si="13"/>
        <v>97540840</v>
      </c>
      <c r="U217" s="76">
        <f>T217</f>
        <v>97540840</v>
      </c>
      <c r="V217" s="31" t="s">
        <v>76</v>
      </c>
      <c r="W217" s="31" t="s">
        <v>81</v>
      </c>
      <c r="X217" s="77" t="s">
        <v>82</v>
      </c>
      <c r="Y217" s="32" t="s">
        <v>83</v>
      </c>
      <c r="Z217" s="33" t="s">
        <v>3</v>
      </c>
      <c r="AA217" s="30" t="s">
        <v>84</v>
      </c>
      <c r="AB217" s="78" t="s">
        <v>85</v>
      </c>
      <c r="AC217" s="31" t="s">
        <v>76</v>
      </c>
      <c r="AD217" s="31" t="s">
        <v>86</v>
      </c>
      <c r="AE217" s="79" t="s">
        <v>87</v>
      </c>
      <c r="AF217" s="79" t="s">
        <v>88</v>
      </c>
      <c r="AG217" s="79" t="s">
        <v>89</v>
      </c>
      <c r="AH217" s="79" t="s">
        <v>90</v>
      </c>
      <c r="AI217" s="79" t="s">
        <v>90</v>
      </c>
      <c r="AJ217" s="79" t="s">
        <v>90</v>
      </c>
      <c r="AK217" s="80"/>
      <c r="AL217" s="80"/>
      <c r="AM217" s="80"/>
    </row>
    <row r="218" spans="1:39" s="35" customFormat="1" ht="26.25" customHeight="1" x14ac:dyDescent="0.15">
      <c r="A218" s="53"/>
      <c r="B218" s="28" t="s">
        <v>3</v>
      </c>
      <c r="C218" s="52" t="s">
        <v>466</v>
      </c>
      <c r="D218" s="52" t="s">
        <v>128</v>
      </c>
      <c r="E218" s="52" t="s">
        <v>11</v>
      </c>
      <c r="F218" s="52" t="s">
        <v>12</v>
      </c>
      <c r="G218" s="52" t="s">
        <v>470</v>
      </c>
      <c r="H218" s="47">
        <v>25000000</v>
      </c>
      <c r="I218" s="52" t="s">
        <v>76</v>
      </c>
      <c r="J218" s="29" t="s">
        <v>76</v>
      </c>
      <c r="K218" s="71" t="s">
        <v>144</v>
      </c>
      <c r="L218" s="72" t="s">
        <v>78</v>
      </c>
      <c r="M218" s="52" t="str">
        <f t="shared" si="12"/>
        <v>Amparar el pago de la inscripción juegos Distritales  -  ASCUN.</v>
      </c>
      <c r="N218" s="31">
        <v>1</v>
      </c>
      <c r="O218" s="31">
        <v>1</v>
      </c>
      <c r="P218" s="73">
        <v>11</v>
      </c>
      <c r="Q218" s="74" t="s">
        <v>79</v>
      </c>
      <c r="R218" s="74" t="s">
        <v>80</v>
      </c>
      <c r="S218" s="52" t="s">
        <v>14</v>
      </c>
      <c r="T218" s="75">
        <f t="shared" si="13"/>
        <v>25000000</v>
      </c>
      <c r="U218" s="76">
        <f t="shared" si="14"/>
        <v>25000000</v>
      </c>
      <c r="V218" s="31" t="s">
        <v>76</v>
      </c>
      <c r="W218" s="31" t="s">
        <v>81</v>
      </c>
      <c r="X218" s="77" t="s">
        <v>82</v>
      </c>
      <c r="Y218" s="32" t="s">
        <v>83</v>
      </c>
      <c r="Z218" s="33" t="s">
        <v>3</v>
      </c>
      <c r="AA218" s="30" t="s">
        <v>84</v>
      </c>
      <c r="AB218" s="78" t="s">
        <v>85</v>
      </c>
      <c r="AC218" s="31" t="s">
        <v>76</v>
      </c>
      <c r="AD218" s="31" t="s">
        <v>86</v>
      </c>
      <c r="AE218" s="79" t="s">
        <v>87</v>
      </c>
      <c r="AF218" s="79" t="s">
        <v>88</v>
      </c>
      <c r="AG218" s="79" t="s">
        <v>89</v>
      </c>
      <c r="AH218" s="79" t="s">
        <v>90</v>
      </c>
      <c r="AI218" s="79" t="s">
        <v>90</v>
      </c>
      <c r="AJ218" s="79" t="s">
        <v>90</v>
      </c>
      <c r="AK218" s="80"/>
      <c r="AL218" s="80"/>
      <c r="AM218" s="80"/>
    </row>
    <row r="219" spans="1:39" s="35" customFormat="1" ht="26.25" customHeight="1" x14ac:dyDescent="0.15">
      <c r="A219" s="53"/>
      <c r="B219" s="28" t="s">
        <v>3</v>
      </c>
      <c r="C219" s="52" t="s">
        <v>466</v>
      </c>
      <c r="D219" s="52" t="s">
        <v>128</v>
      </c>
      <c r="E219" s="52" t="s">
        <v>11</v>
      </c>
      <c r="F219" s="52" t="s">
        <v>12</v>
      </c>
      <c r="G219" s="52" t="s">
        <v>471</v>
      </c>
      <c r="H219" s="47">
        <v>20000000</v>
      </c>
      <c r="I219" s="52" t="s">
        <v>76</v>
      </c>
      <c r="J219" s="29" t="s">
        <v>76</v>
      </c>
      <c r="K219" s="71" t="s">
        <v>144</v>
      </c>
      <c r="L219" s="72" t="s">
        <v>78</v>
      </c>
      <c r="M219" s="52" t="str">
        <f t="shared" si="12"/>
        <v>Amparar el pago de la inscripción juegos Nacionales -  ASCUN.</v>
      </c>
      <c r="N219" s="31">
        <v>1</v>
      </c>
      <c r="O219" s="31">
        <v>1</v>
      </c>
      <c r="P219" s="73">
        <v>11</v>
      </c>
      <c r="Q219" s="74" t="s">
        <v>79</v>
      </c>
      <c r="R219" s="74" t="s">
        <v>80</v>
      </c>
      <c r="S219" s="52" t="s">
        <v>14</v>
      </c>
      <c r="T219" s="75">
        <f t="shared" si="13"/>
        <v>20000000</v>
      </c>
      <c r="U219" s="76">
        <f t="shared" si="14"/>
        <v>20000000</v>
      </c>
      <c r="V219" s="31" t="s">
        <v>76</v>
      </c>
      <c r="W219" s="31" t="s">
        <v>81</v>
      </c>
      <c r="X219" s="77" t="s">
        <v>82</v>
      </c>
      <c r="Y219" s="32" t="s">
        <v>83</v>
      </c>
      <c r="Z219" s="33" t="s">
        <v>3</v>
      </c>
      <c r="AA219" s="30" t="s">
        <v>84</v>
      </c>
      <c r="AB219" s="78" t="s">
        <v>85</v>
      </c>
      <c r="AC219" s="31" t="s">
        <v>76</v>
      </c>
      <c r="AD219" s="31" t="s">
        <v>86</v>
      </c>
      <c r="AE219" s="79" t="s">
        <v>87</v>
      </c>
      <c r="AF219" s="79" t="s">
        <v>88</v>
      </c>
      <c r="AG219" s="79" t="s">
        <v>89</v>
      </c>
      <c r="AH219" s="79" t="s">
        <v>90</v>
      </c>
      <c r="AI219" s="79" t="s">
        <v>90</v>
      </c>
      <c r="AJ219" s="79" t="s">
        <v>90</v>
      </c>
      <c r="AK219" s="80"/>
      <c r="AL219" s="80"/>
      <c r="AM219" s="80"/>
    </row>
    <row r="220" spans="1:39" s="88" customFormat="1" ht="48" customHeight="1" x14ac:dyDescent="0.25">
      <c r="A220" s="53"/>
      <c r="B220" s="28" t="s">
        <v>3</v>
      </c>
      <c r="C220" s="52" t="s">
        <v>466</v>
      </c>
      <c r="D220" s="52" t="s">
        <v>128</v>
      </c>
      <c r="E220" s="52" t="s">
        <v>11</v>
      </c>
      <c r="F220" s="52" t="s">
        <v>12</v>
      </c>
      <c r="G220" s="87" t="s">
        <v>472</v>
      </c>
      <c r="H220" s="47">
        <v>25000000</v>
      </c>
      <c r="I220" s="52" t="s">
        <v>86</v>
      </c>
      <c r="J220" s="29" t="s">
        <v>76</v>
      </c>
      <c r="K220" s="71" t="s">
        <v>473</v>
      </c>
      <c r="L220" s="72" t="s">
        <v>673</v>
      </c>
      <c r="M220" s="87" t="str">
        <f t="shared" si="12"/>
        <v xml:space="preserve">Prestar los servicios para atender todas las actividades relacionadas con la participación de la delegación deportiva de la Universidad Pedagógica Nacional, en la final de los juegos Universitarios Cerros </v>
      </c>
      <c r="N220" s="31">
        <v>1</v>
      </c>
      <c r="O220" s="31">
        <v>1</v>
      </c>
      <c r="P220" s="73">
        <v>11</v>
      </c>
      <c r="Q220" s="74" t="s">
        <v>79</v>
      </c>
      <c r="R220" s="74" t="s">
        <v>80</v>
      </c>
      <c r="S220" s="52" t="s">
        <v>14</v>
      </c>
      <c r="T220" s="75">
        <f>H220</f>
        <v>25000000</v>
      </c>
      <c r="U220" s="76">
        <f t="shared" si="14"/>
        <v>25000000</v>
      </c>
      <c r="V220" s="31" t="s">
        <v>76</v>
      </c>
      <c r="W220" s="31" t="s">
        <v>81</v>
      </c>
      <c r="X220" s="77" t="s">
        <v>82</v>
      </c>
      <c r="Y220" s="32" t="s">
        <v>83</v>
      </c>
      <c r="Z220" s="33" t="s">
        <v>3</v>
      </c>
      <c r="AA220" s="30" t="s">
        <v>84</v>
      </c>
      <c r="AB220" s="78" t="s">
        <v>85</v>
      </c>
      <c r="AC220" s="31" t="s">
        <v>76</v>
      </c>
      <c r="AD220" s="31" t="s">
        <v>86</v>
      </c>
      <c r="AE220" s="79" t="s">
        <v>87</v>
      </c>
      <c r="AF220" s="79" t="s">
        <v>88</v>
      </c>
      <c r="AG220" s="79" t="s">
        <v>89</v>
      </c>
      <c r="AH220" s="79" t="s">
        <v>90</v>
      </c>
      <c r="AI220" s="79" t="s">
        <v>90</v>
      </c>
      <c r="AJ220" s="79" t="s">
        <v>90</v>
      </c>
    </row>
    <row r="221" spans="1:39" s="8" customFormat="1" ht="48" customHeight="1" x14ac:dyDescent="0.15">
      <c r="A221" s="53"/>
      <c r="B221" s="28" t="s">
        <v>3</v>
      </c>
      <c r="C221" s="52" t="s">
        <v>466</v>
      </c>
      <c r="D221" s="52" t="s">
        <v>128</v>
      </c>
      <c r="E221" s="52" t="s">
        <v>11</v>
      </c>
      <c r="F221" s="52" t="s">
        <v>12</v>
      </c>
      <c r="G221" s="52" t="s">
        <v>474</v>
      </c>
      <c r="H221" s="47">
        <v>25000000</v>
      </c>
      <c r="I221" s="52" t="s">
        <v>86</v>
      </c>
      <c r="J221" s="29" t="s">
        <v>76</v>
      </c>
      <c r="K221" s="71" t="s">
        <v>475</v>
      </c>
      <c r="L221" s="72" t="s">
        <v>674</v>
      </c>
      <c r="M221" s="52" t="str">
        <f t="shared" si="12"/>
        <v>Prestar los servicios para atender todas las actividades lúdico-deportivas correspondientes a las vacaciones recreativas, programadas desde la Subdirección de Bienestar Universitario.</v>
      </c>
      <c r="N221" s="31">
        <v>1</v>
      </c>
      <c r="O221" s="31">
        <v>1</v>
      </c>
      <c r="P221" s="73">
        <v>11</v>
      </c>
      <c r="Q221" s="74" t="s">
        <v>79</v>
      </c>
      <c r="R221" s="74" t="s">
        <v>80</v>
      </c>
      <c r="S221" s="52" t="s">
        <v>14</v>
      </c>
      <c r="T221" s="75">
        <f>H221</f>
        <v>25000000</v>
      </c>
      <c r="U221" s="76">
        <f t="shared" si="14"/>
        <v>25000000</v>
      </c>
      <c r="V221" s="31" t="s">
        <v>76</v>
      </c>
      <c r="W221" s="31" t="s">
        <v>81</v>
      </c>
      <c r="X221" s="77" t="s">
        <v>82</v>
      </c>
      <c r="Y221" s="32" t="s">
        <v>83</v>
      </c>
      <c r="Z221" s="33" t="s">
        <v>3</v>
      </c>
      <c r="AA221" s="30" t="s">
        <v>84</v>
      </c>
      <c r="AB221" s="78" t="s">
        <v>85</v>
      </c>
      <c r="AC221" s="31" t="s">
        <v>76</v>
      </c>
      <c r="AD221" s="31" t="s">
        <v>86</v>
      </c>
      <c r="AE221" s="79" t="s">
        <v>87</v>
      </c>
      <c r="AF221" s="79" t="s">
        <v>88</v>
      </c>
      <c r="AG221" s="79" t="s">
        <v>89</v>
      </c>
      <c r="AH221" s="79" t="s">
        <v>90</v>
      </c>
      <c r="AI221" s="79" t="s">
        <v>90</v>
      </c>
      <c r="AJ221" s="79" t="s">
        <v>90</v>
      </c>
      <c r="AK221" s="35"/>
      <c r="AL221" s="35"/>
      <c r="AM221" s="35"/>
    </row>
    <row r="222" spans="1:39" s="35" customFormat="1" ht="48" customHeight="1" x14ac:dyDescent="0.15">
      <c r="A222" s="53"/>
      <c r="B222" s="28" t="s">
        <v>3</v>
      </c>
      <c r="C222" s="52" t="s">
        <v>466</v>
      </c>
      <c r="D222" s="52" t="s">
        <v>128</v>
      </c>
      <c r="E222" s="52" t="s">
        <v>4</v>
      </c>
      <c r="F222" s="52" t="s">
        <v>6</v>
      </c>
      <c r="G222" s="52" t="s">
        <v>477</v>
      </c>
      <c r="H222" s="47">
        <v>146877610</v>
      </c>
      <c r="I222" s="52" t="s">
        <v>86</v>
      </c>
      <c r="J222" s="29" t="s">
        <v>76</v>
      </c>
      <c r="K222" s="71" t="s">
        <v>478</v>
      </c>
      <c r="L222" s="72" t="s">
        <v>476</v>
      </c>
      <c r="M222" s="52" t="str">
        <f t="shared" si="12"/>
        <v>Prestar los servicios como operador logístico para atender el desplazamiento, alojamiento y alimentación de la delegación de la Universidad Pedagógica Nacional. (Participación deportiva organizada por ASCUN).</v>
      </c>
      <c r="N222" s="31">
        <v>1</v>
      </c>
      <c r="O222" s="31">
        <v>1</v>
      </c>
      <c r="P222" s="73">
        <v>11</v>
      </c>
      <c r="Q222" s="74" t="s">
        <v>79</v>
      </c>
      <c r="R222" s="74" t="s">
        <v>80</v>
      </c>
      <c r="S222" s="52" t="s">
        <v>1</v>
      </c>
      <c r="T222" s="75">
        <f t="shared" si="13"/>
        <v>146877610</v>
      </c>
      <c r="U222" s="76">
        <f t="shared" si="14"/>
        <v>146877610</v>
      </c>
      <c r="V222" s="31" t="s">
        <v>76</v>
      </c>
      <c r="W222" s="31" t="s">
        <v>81</v>
      </c>
      <c r="X222" s="77" t="s">
        <v>82</v>
      </c>
      <c r="Y222" s="32" t="s">
        <v>83</v>
      </c>
      <c r="Z222" s="33" t="s">
        <v>3</v>
      </c>
      <c r="AA222" s="30" t="s">
        <v>84</v>
      </c>
      <c r="AB222" s="78" t="s">
        <v>85</v>
      </c>
      <c r="AC222" s="31" t="s">
        <v>76</v>
      </c>
      <c r="AD222" s="31" t="s">
        <v>86</v>
      </c>
      <c r="AE222" s="79" t="s">
        <v>87</v>
      </c>
      <c r="AF222" s="79" t="s">
        <v>88</v>
      </c>
      <c r="AG222" s="79" t="s">
        <v>89</v>
      </c>
      <c r="AH222" s="79" t="s">
        <v>90</v>
      </c>
      <c r="AI222" s="79" t="s">
        <v>90</v>
      </c>
      <c r="AJ222" s="79" t="s">
        <v>90</v>
      </c>
      <c r="AK222" s="80"/>
      <c r="AL222" s="80"/>
      <c r="AM222" s="80"/>
    </row>
    <row r="223" spans="1:39" s="36" customFormat="1" ht="48" customHeight="1" x14ac:dyDescent="0.15">
      <c r="A223" s="53"/>
      <c r="B223" s="28" t="s">
        <v>3</v>
      </c>
      <c r="C223" s="52" t="s">
        <v>466</v>
      </c>
      <c r="D223" s="52" t="s">
        <v>128</v>
      </c>
      <c r="E223" s="52" t="s">
        <v>9</v>
      </c>
      <c r="F223" s="52" t="s">
        <v>10</v>
      </c>
      <c r="G223" s="52" t="s">
        <v>479</v>
      </c>
      <c r="H223" s="47">
        <v>30520000</v>
      </c>
      <c r="I223" s="52" t="s">
        <v>86</v>
      </c>
      <c r="J223" s="29" t="s">
        <v>76</v>
      </c>
      <c r="K223" s="71" t="s">
        <v>480</v>
      </c>
      <c r="L223" s="52" t="s">
        <v>675</v>
      </c>
      <c r="M223" s="52" t="str">
        <f t="shared" si="12"/>
        <v>Prestar los servicios logísticos para el desarrollo de las actividades lúdico -deportivas en el marco de la Bienvenida de los estudiantes nuevos del I y II semestre 2026.</v>
      </c>
      <c r="N223" s="31">
        <v>1</v>
      </c>
      <c r="O223" s="31">
        <v>1</v>
      </c>
      <c r="P223" s="73">
        <v>11</v>
      </c>
      <c r="Q223" s="74" t="s">
        <v>79</v>
      </c>
      <c r="R223" s="74" t="s">
        <v>80</v>
      </c>
      <c r="S223" s="84" t="s">
        <v>1</v>
      </c>
      <c r="T223" s="76">
        <f t="shared" si="13"/>
        <v>30520000</v>
      </c>
      <c r="U223" s="76">
        <f t="shared" si="14"/>
        <v>30520000</v>
      </c>
      <c r="V223" s="31" t="s">
        <v>76</v>
      </c>
      <c r="W223" s="31" t="s">
        <v>81</v>
      </c>
      <c r="X223" s="77" t="s">
        <v>82</v>
      </c>
      <c r="Y223" s="32" t="s">
        <v>83</v>
      </c>
      <c r="Z223" s="33" t="s">
        <v>3</v>
      </c>
      <c r="AA223" s="78" t="s">
        <v>84</v>
      </c>
      <c r="AB223" s="78" t="s">
        <v>85</v>
      </c>
      <c r="AC223" s="31" t="s">
        <v>76</v>
      </c>
      <c r="AD223" s="31" t="s">
        <v>86</v>
      </c>
      <c r="AE223" s="79" t="s">
        <v>87</v>
      </c>
      <c r="AF223" s="79" t="s">
        <v>88</v>
      </c>
      <c r="AG223" s="79" t="s">
        <v>89</v>
      </c>
      <c r="AH223" s="79" t="s">
        <v>90</v>
      </c>
      <c r="AI223" s="79" t="s">
        <v>90</v>
      </c>
      <c r="AJ223" s="79" t="s">
        <v>90</v>
      </c>
      <c r="AK223" s="2"/>
      <c r="AL223" s="2"/>
      <c r="AM223" s="35"/>
    </row>
    <row r="224" spans="1:39" s="35" customFormat="1" ht="48" customHeight="1" x14ac:dyDescent="0.15">
      <c r="A224" s="53"/>
      <c r="B224" s="28" t="s">
        <v>3</v>
      </c>
      <c r="C224" s="52" t="s">
        <v>127</v>
      </c>
      <c r="D224" s="52" t="s">
        <v>128</v>
      </c>
      <c r="E224" s="52" t="s">
        <v>9</v>
      </c>
      <c r="F224" s="52" t="s">
        <v>133</v>
      </c>
      <c r="G224" s="52" t="s">
        <v>482</v>
      </c>
      <c r="H224" s="47">
        <v>7000000</v>
      </c>
      <c r="I224" s="52" t="s">
        <v>86</v>
      </c>
      <c r="J224" s="29" t="s">
        <v>76</v>
      </c>
      <c r="K224" s="71" t="s">
        <v>483</v>
      </c>
      <c r="L224" s="72" t="s">
        <v>484</v>
      </c>
      <c r="M224" s="52" t="str">
        <f t="shared" si="12"/>
        <v>Realizar el mantenimiento preventivo y Correctivo de Equipos de la Unidad Odontológica y de salud de la universidad Pedagógica Nacional.</v>
      </c>
      <c r="N224" s="31">
        <v>1</v>
      </c>
      <c r="O224" s="31">
        <v>1</v>
      </c>
      <c r="P224" s="73">
        <v>11</v>
      </c>
      <c r="Q224" s="74" t="s">
        <v>79</v>
      </c>
      <c r="R224" s="74" t="s">
        <v>80</v>
      </c>
      <c r="S224" s="81" t="s">
        <v>1</v>
      </c>
      <c r="T224" s="75">
        <f t="shared" si="13"/>
        <v>7000000</v>
      </c>
      <c r="U224" s="76">
        <f t="shared" si="14"/>
        <v>7000000</v>
      </c>
      <c r="V224" s="31" t="s">
        <v>76</v>
      </c>
      <c r="W224" s="31" t="s">
        <v>81</v>
      </c>
      <c r="X224" s="77" t="s">
        <v>82</v>
      </c>
      <c r="Y224" s="32" t="s">
        <v>83</v>
      </c>
      <c r="Z224" s="33" t="s">
        <v>3</v>
      </c>
      <c r="AA224" s="30" t="s">
        <v>84</v>
      </c>
      <c r="AB224" s="78" t="s">
        <v>85</v>
      </c>
      <c r="AC224" s="31" t="s">
        <v>76</v>
      </c>
      <c r="AD224" s="31" t="s">
        <v>86</v>
      </c>
      <c r="AE224" s="79" t="s">
        <v>87</v>
      </c>
      <c r="AF224" s="79" t="s">
        <v>88</v>
      </c>
      <c r="AG224" s="79" t="s">
        <v>89</v>
      </c>
      <c r="AH224" s="79" t="s">
        <v>90</v>
      </c>
      <c r="AI224" s="79" t="s">
        <v>90</v>
      </c>
      <c r="AJ224" s="79" t="s">
        <v>90</v>
      </c>
      <c r="AK224" s="80"/>
      <c r="AL224" s="80"/>
      <c r="AM224" s="80"/>
    </row>
    <row r="225" spans="1:39" s="35" customFormat="1" ht="48" customHeight="1" x14ac:dyDescent="0.15">
      <c r="A225" s="53"/>
      <c r="B225" s="28" t="s">
        <v>3</v>
      </c>
      <c r="C225" s="52" t="s">
        <v>127</v>
      </c>
      <c r="D225" s="52" t="s">
        <v>128</v>
      </c>
      <c r="E225" s="52" t="s">
        <v>125</v>
      </c>
      <c r="F225" s="52" t="s">
        <v>126</v>
      </c>
      <c r="G225" s="52" t="s">
        <v>485</v>
      </c>
      <c r="H225" s="47">
        <v>294530</v>
      </c>
      <c r="I225" s="52" t="s">
        <v>86</v>
      </c>
      <c r="J225" s="29" t="s">
        <v>76</v>
      </c>
      <c r="K225" s="108" t="s">
        <v>486</v>
      </c>
      <c r="L225" s="152" t="s">
        <v>487</v>
      </c>
      <c r="M225" s="166" t="str">
        <f t="shared" si="12"/>
        <v>Adquirir insumos odontológicos, requeridos para el normal funcionamiento y prestación del servicio del Programa de Salud de la Subdirección de Bienestar Universitario</v>
      </c>
      <c r="N225" s="31">
        <v>1</v>
      </c>
      <c r="O225" s="31">
        <v>1</v>
      </c>
      <c r="P225" s="73">
        <v>11</v>
      </c>
      <c r="Q225" s="74" t="s">
        <v>79</v>
      </c>
      <c r="R225" s="74" t="s">
        <v>80</v>
      </c>
      <c r="S225" s="81" t="s">
        <v>1</v>
      </c>
      <c r="T225" s="167">
        <f>H225+H226+H227+H228</f>
        <v>7531255</v>
      </c>
      <c r="U225" s="168">
        <f t="shared" si="14"/>
        <v>7531255</v>
      </c>
      <c r="V225" s="31" t="s">
        <v>76</v>
      </c>
      <c r="W225" s="31" t="s">
        <v>81</v>
      </c>
      <c r="X225" s="77" t="s">
        <v>82</v>
      </c>
      <c r="Y225" s="32" t="s">
        <v>83</v>
      </c>
      <c r="Z225" s="33" t="s">
        <v>3</v>
      </c>
      <c r="AA225" s="30" t="s">
        <v>84</v>
      </c>
      <c r="AB225" s="78" t="s">
        <v>85</v>
      </c>
      <c r="AC225" s="31" t="s">
        <v>76</v>
      </c>
      <c r="AD225" s="31" t="s">
        <v>86</v>
      </c>
      <c r="AE225" s="79" t="s">
        <v>87</v>
      </c>
      <c r="AF225" s="79" t="s">
        <v>88</v>
      </c>
      <c r="AG225" s="79" t="s">
        <v>89</v>
      </c>
      <c r="AH225" s="79" t="s">
        <v>90</v>
      </c>
      <c r="AI225" s="79" t="s">
        <v>90</v>
      </c>
      <c r="AJ225" s="79" t="s">
        <v>90</v>
      </c>
      <c r="AK225" s="80"/>
      <c r="AL225" s="80"/>
      <c r="AM225" s="80"/>
    </row>
    <row r="226" spans="1:39" s="35" customFormat="1" ht="48" customHeight="1" x14ac:dyDescent="0.15">
      <c r="A226" s="53"/>
      <c r="B226" s="28" t="s">
        <v>3</v>
      </c>
      <c r="C226" s="52" t="s">
        <v>127</v>
      </c>
      <c r="D226" s="52" t="s">
        <v>128</v>
      </c>
      <c r="E226" s="52" t="s">
        <v>488</v>
      </c>
      <c r="F226" s="52" t="s">
        <v>489</v>
      </c>
      <c r="G226" s="52" t="s">
        <v>485</v>
      </c>
      <c r="H226" s="47">
        <v>1577999</v>
      </c>
      <c r="I226" s="52" t="s">
        <v>86</v>
      </c>
      <c r="J226" s="29" t="s">
        <v>76</v>
      </c>
      <c r="K226" s="108" t="s">
        <v>486</v>
      </c>
      <c r="L226" s="153"/>
      <c r="M226" s="166"/>
      <c r="N226" s="31">
        <v>1</v>
      </c>
      <c r="O226" s="31">
        <v>1</v>
      </c>
      <c r="P226" s="73">
        <v>11</v>
      </c>
      <c r="Q226" s="74" t="s">
        <v>79</v>
      </c>
      <c r="R226" s="74" t="s">
        <v>80</v>
      </c>
      <c r="S226" s="81" t="s">
        <v>1</v>
      </c>
      <c r="T226" s="167"/>
      <c r="U226" s="168"/>
      <c r="V226" s="31" t="s">
        <v>76</v>
      </c>
      <c r="W226" s="31" t="s">
        <v>81</v>
      </c>
      <c r="X226" s="77" t="s">
        <v>82</v>
      </c>
      <c r="Y226" s="32" t="s">
        <v>83</v>
      </c>
      <c r="Z226" s="33" t="s">
        <v>3</v>
      </c>
      <c r="AA226" s="30" t="s">
        <v>84</v>
      </c>
      <c r="AB226" s="78" t="s">
        <v>85</v>
      </c>
      <c r="AC226" s="31" t="s">
        <v>76</v>
      </c>
      <c r="AD226" s="31" t="s">
        <v>86</v>
      </c>
      <c r="AE226" s="79" t="s">
        <v>87</v>
      </c>
      <c r="AF226" s="79" t="s">
        <v>88</v>
      </c>
      <c r="AG226" s="79" t="s">
        <v>89</v>
      </c>
      <c r="AH226" s="79" t="s">
        <v>90</v>
      </c>
      <c r="AI226" s="79" t="s">
        <v>90</v>
      </c>
      <c r="AJ226" s="79" t="s">
        <v>90</v>
      </c>
      <c r="AK226" s="80"/>
      <c r="AL226" s="80"/>
      <c r="AM226" s="80"/>
    </row>
    <row r="227" spans="1:39" s="35" customFormat="1" ht="48" customHeight="1" x14ac:dyDescent="0.15">
      <c r="A227" s="53"/>
      <c r="B227" s="28" t="s">
        <v>3</v>
      </c>
      <c r="C227" s="52" t="s">
        <v>127</v>
      </c>
      <c r="D227" s="52" t="s">
        <v>128</v>
      </c>
      <c r="E227" s="52" t="s">
        <v>26</v>
      </c>
      <c r="F227" s="52" t="s">
        <v>18</v>
      </c>
      <c r="G227" s="52" t="s">
        <v>485</v>
      </c>
      <c r="H227" s="47">
        <v>3878079</v>
      </c>
      <c r="I227" s="52" t="s">
        <v>86</v>
      </c>
      <c r="J227" s="29" t="s">
        <v>76</v>
      </c>
      <c r="K227" s="108" t="s">
        <v>486</v>
      </c>
      <c r="L227" s="153"/>
      <c r="M227" s="166"/>
      <c r="N227" s="31">
        <v>1</v>
      </c>
      <c r="O227" s="31">
        <v>1</v>
      </c>
      <c r="P227" s="73">
        <v>11</v>
      </c>
      <c r="Q227" s="74" t="s">
        <v>79</v>
      </c>
      <c r="R227" s="74" t="s">
        <v>80</v>
      </c>
      <c r="S227" s="81" t="s">
        <v>1</v>
      </c>
      <c r="T227" s="167"/>
      <c r="U227" s="168"/>
      <c r="V227" s="31" t="s">
        <v>76</v>
      </c>
      <c r="W227" s="31" t="s">
        <v>81</v>
      </c>
      <c r="X227" s="77" t="s">
        <v>82</v>
      </c>
      <c r="Y227" s="32" t="s">
        <v>83</v>
      </c>
      <c r="Z227" s="33" t="s">
        <v>3</v>
      </c>
      <c r="AA227" s="30" t="s">
        <v>84</v>
      </c>
      <c r="AB227" s="78" t="s">
        <v>85</v>
      </c>
      <c r="AC227" s="31" t="s">
        <v>76</v>
      </c>
      <c r="AD227" s="31" t="s">
        <v>86</v>
      </c>
      <c r="AE227" s="79" t="s">
        <v>87</v>
      </c>
      <c r="AF227" s="79" t="s">
        <v>88</v>
      </c>
      <c r="AG227" s="79" t="s">
        <v>89</v>
      </c>
      <c r="AH227" s="79" t="s">
        <v>90</v>
      </c>
      <c r="AI227" s="79" t="s">
        <v>90</v>
      </c>
      <c r="AJ227" s="79" t="s">
        <v>90</v>
      </c>
      <c r="AK227" s="80"/>
      <c r="AL227" s="80"/>
      <c r="AM227" s="80"/>
    </row>
    <row r="228" spans="1:39" s="35" customFormat="1" ht="48" customHeight="1" x14ac:dyDescent="0.15">
      <c r="A228" s="53"/>
      <c r="B228" s="28" t="s">
        <v>3</v>
      </c>
      <c r="C228" s="52" t="s">
        <v>127</v>
      </c>
      <c r="D228" s="52" t="s">
        <v>128</v>
      </c>
      <c r="E228" s="52" t="s">
        <v>129</v>
      </c>
      <c r="F228" s="52" t="s">
        <v>130</v>
      </c>
      <c r="G228" s="52" t="s">
        <v>485</v>
      </c>
      <c r="H228" s="47">
        <v>1780647</v>
      </c>
      <c r="I228" s="52" t="s">
        <v>86</v>
      </c>
      <c r="J228" s="29" t="s">
        <v>76</v>
      </c>
      <c r="K228" s="108" t="s">
        <v>486</v>
      </c>
      <c r="L228" s="154"/>
      <c r="M228" s="166"/>
      <c r="N228" s="31">
        <v>1</v>
      </c>
      <c r="O228" s="31">
        <v>1</v>
      </c>
      <c r="P228" s="73">
        <v>11</v>
      </c>
      <c r="Q228" s="74" t="s">
        <v>79</v>
      </c>
      <c r="R228" s="74" t="s">
        <v>80</v>
      </c>
      <c r="S228" s="81" t="s">
        <v>1</v>
      </c>
      <c r="T228" s="167"/>
      <c r="U228" s="168"/>
      <c r="V228" s="31" t="s">
        <v>76</v>
      </c>
      <c r="W228" s="31" t="s">
        <v>81</v>
      </c>
      <c r="X228" s="77" t="s">
        <v>82</v>
      </c>
      <c r="Y228" s="32" t="s">
        <v>83</v>
      </c>
      <c r="Z228" s="33" t="s">
        <v>3</v>
      </c>
      <c r="AA228" s="30" t="s">
        <v>84</v>
      </c>
      <c r="AB228" s="78" t="s">
        <v>85</v>
      </c>
      <c r="AC228" s="31" t="s">
        <v>76</v>
      </c>
      <c r="AD228" s="31" t="s">
        <v>86</v>
      </c>
      <c r="AE228" s="79" t="s">
        <v>87</v>
      </c>
      <c r="AF228" s="79" t="s">
        <v>88</v>
      </c>
      <c r="AG228" s="79" t="s">
        <v>89</v>
      </c>
      <c r="AH228" s="79" t="s">
        <v>90</v>
      </c>
      <c r="AI228" s="79" t="s">
        <v>90</v>
      </c>
      <c r="AJ228" s="79" t="s">
        <v>90</v>
      </c>
      <c r="AK228" s="80"/>
      <c r="AL228" s="80"/>
      <c r="AM228" s="80"/>
    </row>
    <row r="229" spans="1:39" s="35" customFormat="1" ht="48" customHeight="1" x14ac:dyDescent="0.15">
      <c r="A229" s="53"/>
      <c r="B229" s="28" t="s">
        <v>3</v>
      </c>
      <c r="C229" s="52" t="s">
        <v>127</v>
      </c>
      <c r="D229" s="52" t="s">
        <v>128</v>
      </c>
      <c r="E229" s="52" t="s">
        <v>26</v>
      </c>
      <c r="F229" s="52" t="s">
        <v>18</v>
      </c>
      <c r="G229" s="52" t="s">
        <v>490</v>
      </c>
      <c r="H229" s="47">
        <v>23608600</v>
      </c>
      <c r="I229" s="52" t="s">
        <v>86</v>
      </c>
      <c r="J229" s="29" t="s">
        <v>76</v>
      </c>
      <c r="K229" s="108" t="s">
        <v>491</v>
      </c>
      <c r="L229" s="152" t="s">
        <v>676</v>
      </c>
      <c r="M229" s="166" t="str">
        <f>G229</f>
        <v xml:space="preserve">Adquirir insumos médicos y de fisioterapia, requeridos para el normal funcionamiento y prestación del servicio del Programa de Salud de la Subdirección de Bienestar Universitario </v>
      </c>
      <c r="N229" s="31">
        <v>1</v>
      </c>
      <c r="O229" s="31">
        <v>1</v>
      </c>
      <c r="P229" s="73">
        <v>11</v>
      </c>
      <c r="Q229" s="74" t="s">
        <v>79</v>
      </c>
      <c r="R229" s="74" t="s">
        <v>80</v>
      </c>
      <c r="S229" s="81" t="s">
        <v>1</v>
      </c>
      <c r="T229" s="167">
        <f>H229+H230+H231+H232+H233+H234+H235+H236</f>
        <v>48236348</v>
      </c>
      <c r="U229" s="168">
        <f>T229</f>
        <v>48236348</v>
      </c>
      <c r="V229" s="31" t="s">
        <v>76</v>
      </c>
      <c r="W229" s="31" t="s">
        <v>81</v>
      </c>
      <c r="X229" s="77" t="s">
        <v>82</v>
      </c>
      <c r="Y229" s="32" t="s">
        <v>83</v>
      </c>
      <c r="Z229" s="33" t="s">
        <v>3</v>
      </c>
      <c r="AA229" s="30" t="s">
        <v>84</v>
      </c>
      <c r="AB229" s="78" t="s">
        <v>85</v>
      </c>
      <c r="AC229" s="31" t="s">
        <v>76</v>
      </c>
      <c r="AD229" s="31" t="s">
        <v>86</v>
      </c>
      <c r="AE229" s="79" t="s">
        <v>87</v>
      </c>
      <c r="AF229" s="79" t="s">
        <v>88</v>
      </c>
      <c r="AG229" s="79" t="s">
        <v>89</v>
      </c>
      <c r="AH229" s="79" t="s">
        <v>90</v>
      </c>
      <c r="AI229" s="79" t="s">
        <v>90</v>
      </c>
      <c r="AJ229" s="79" t="s">
        <v>90</v>
      </c>
      <c r="AK229" s="80"/>
      <c r="AL229" s="80"/>
      <c r="AM229" s="80"/>
    </row>
    <row r="230" spans="1:39" s="35" customFormat="1" ht="48" customHeight="1" x14ac:dyDescent="0.15">
      <c r="A230" s="53"/>
      <c r="B230" s="28" t="s">
        <v>3</v>
      </c>
      <c r="C230" s="52" t="s">
        <v>127</v>
      </c>
      <c r="D230" s="52" t="s">
        <v>128</v>
      </c>
      <c r="E230" s="52" t="s">
        <v>129</v>
      </c>
      <c r="F230" s="52" t="s">
        <v>130</v>
      </c>
      <c r="G230" s="52" t="s">
        <v>490</v>
      </c>
      <c r="H230" s="47">
        <v>1342516</v>
      </c>
      <c r="I230" s="52" t="s">
        <v>86</v>
      </c>
      <c r="J230" s="29" t="s">
        <v>76</v>
      </c>
      <c r="K230" s="108" t="s">
        <v>491</v>
      </c>
      <c r="L230" s="153"/>
      <c r="M230" s="166"/>
      <c r="N230" s="31">
        <v>1</v>
      </c>
      <c r="O230" s="31">
        <v>1</v>
      </c>
      <c r="P230" s="73">
        <v>11</v>
      </c>
      <c r="Q230" s="74" t="s">
        <v>79</v>
      </c>
      <c r="R230" s="74" t="s">
        <v>80</v>
      </c>
      <c r="S230" s="81" t="s">
        <v>1</v>
      </c>
      <c r="T230" s="167"/>
      <c r="U230" s="168"/>
      <c r="V230" s="31" t="s">
        <v>76</v>
      </c>
      <c r="W230" s="31" t="s">
        <v>81</v>
      </c>
      <c r="X230" s="77" t="s">
        <v>82</v>
      </c>
      <c r="Y230" s="32" t="s">
        <v>83</v>
      </c>
      <c r="Z230" s="33" t="s">
        <v>3</v>
      </c>
      <c r="AA230" s="30" t="s">
        <v>84</v>
      </c>
      <c r="AB230" s="78" t="s">
        <v>85</v>
      </c>
      <c r="AC230" s="31" t="s">
        <v>76</v>
      </c>
      <c r="AD230" s="31" t="s">
        <v>86</v>
      </c>
      <c r="AE230" s="79" t="s">
        <v>87</v>
      </c>
      <c r="AF230" s="79" t="s">
        <v>88</v>
      </c>
      <c r="AG230" s="79" t="s">
        <v>89</v>
      </c>
      <c r="AH230" s="79" t="s">
        <v>90</v>
      </c>
      <c r="AI230" s="79" t="s">
        <v>90</v>
      </c>
      <c r="AJ230" s="79" t="s">
        <v>90</v>
      </c>
      <c r="AK230" s="80"/>
      <c r="AL230" s="80"/>
      <c r="AM230" s="80"/>
    </row>
    <row r="231" spans="1:39" s="35" customFormat="1" ht="48" customHeight="1" x14ac:dyDescent="0.15">
      <c r="A231" s="53"/>
      <c r="B231" s="28" t="s">
        <v>3</v>
      </c>
      <c r="C231" s="52" t="s">
        <v>127</v>
      </c>
      <c r="D231" s="52" t="s">
        <v>128</v>
      </c>
      <c r="E231" s="52" t="s">
        <v>488</v>
      </c>
      <c r="F231" s="52" t="s">
        <v>492</v>
      </c>
      <c r="G231" s="52" t="s">
        <v>490</v>
      </c>
      <c r="H231" s="47">
        <v>3717327</v>
      </c>
      <c r="I231" s="52" t="s">
        <v>86</v>
      </c>
      <c r="J231" s="29" t="s">
        <v>76</v>
      </c>
      <c r="K231" s="108" t="s">
        <v>491</v>
      </c>
      <c r="L231" s="153"/>
      <c r="M231" s="166"/>
      <c r="N231" s="31">
        <v>1</v>
      </c>
      <c r="O231" s="31">
        <v>1</v>
      </c>
      <c r="P231" s="73">
        <v>11</v>
      </c>
      <c r="Q231" s="74" t="s">
        <v>79</v>
      </c>
      <c r="R231" s="74" t="s">
        <v>80</v>
      </c>
      <c r="S231" s="81" t="s">
        <v>1</v>
      </c>
      <c r="T231" s="167"/>
      <c r="U231" s="168"/>
      <c r="V231" s="31" t="s">
        <v>76</v>
      </c>
      <c r="W231" s="31" t="s">
        <v>81</v>
      </c>
      <c r="X231" s="77" t="s">
        <v>82</v>
      </c>
      <c r="Y231" s="32" t="s">
        <v>83</v>
      </c>
      <c r="Z231" s="33" t="s">
        <v>3</v>
      </c>
      <c r="AA231" s="30" t="s">
        <v>84</v>
      </c>
      <c r="AB231" s="78" t="s">
        <v>85</v>
      </c>
      <c r="AC231" s="31" t="s">
        <v>76</v>
      </c>
      <c r="AD231" s="31" t="s">
        <v>86</v>
      </c>
      <c r="AE231" s="79" t="s">
        <v>87</v>
      </c>
      <c r="AF231" s="79" t="s">
        <v>88</v>
      </c>
      <c r="AG231" s="79" t="s">
        <v>89</v>
      </c>
      <c r="AH231" s="79" t="s">
        <v>90</v>
      </c>
      <c r="AI231" s="79" t="s">
        <v>90</v>
      </c>
      <c r="AJ231" s="79" t="s">
        <v>90</v>
      </c>
      <c r="AK231" s="80"/>
      <c r="AL231" s="80"/>
      <c r="AM231" s="80"/>
    </row>
    <row r="232" spans="1:39" s="35" customFormat="1" ht="48" customHeight="1" x14ac:dyDescent="0.15">
      <c r="A232" s="53"/>
      <c r="B232" s="28" t="s">
        <v>3</v>
      </c>
      <c r="C232" s="52" t="s">
        <v>127</v>
      </c>
      <c r="D232" s="52" t="s">
        <v>128</v>
      </c>
      <c r="E232" s="52" t="s">
        <v>493</v>
      </c>
      <c r="F232" s="52" t="s">
        <v>494</v>
      </c>
      <c r="G232" s="52" t="s">
        <v>490</v>
      </c>
      <c r="H232" s="85">
        <v>2213400</v>
      </c>
      <c r="I232" s="52" t="s">
        <v>86</v>
      </c>
      <c r="J232" s="29" t="s">
        <v>76</v>
      </c>
      <c r="K232" s="108" t="s">
        <v>491</v>
      </c>
      <c r="L232" s="153"/>
      <c r="M232" s="166"/>
      <c r="N232" s="31">
        <v>1</v>
      </c>
      <c r="O232" s="31">
        <v>1</v>
      </c>
      <c r="P232" s="73">
        <v>11</v>
      </c>
      <c r="Q232" s="74" t="s">
        <v>79</v>
      </c>
      <c r="R232" s="74" t="s">
        <v>80</v>
      </c>
      <c r="S232" s="81" t="s">
        <v>1</v>
      </c>
      <c r="T232" s="167"/>
      <c r="U232" s="168"/>
      <c r="V232" s="31" t="s">
        <v>76</v>
      </c>
      <c r="W232" s="31" t="s">
        <v>81</v>
      </c>
      <c r="X232" s="77" t="s">
        <v>82</v>
      </c>
      <c r="Y232" s="32" t="s">
        <v>83</v>
      </c>
      <c r="Z232" s="33" t="s">
        <v>3</v>
      </c>
      <c r="AA232" s="30" t="s">
        <v>84</v>
      </c>
      <c r="AB232" s="78" t="s">
        <v>85</v>
      </c>
      <c r="AC232" s="31" t="s">
        <v>76</v>
      </c>
      <c r="AD232" s="31" t="s">
        <v>86</v>
      </c>
      <c r="AE232" s="79" t="s">
        <v>87</v>
      </c>
      <c r="AF232" s="79" t="s">
        <v>88</v>
      </c>
      <c r="AG232" s="79" t="s">
        <v>89</v>
      </c>
      <c r="AH232" s="79" t="s">
        <v>90</v>
      </c>
      <c r="AI232" s="79" t="s">
        <v>90</v>
      </c>
      <c r="AJ232" s="79" t="s">
        <v>90</v>
      </c>
      <c r="AK232" s="80"/>
      <c r="AL232" s="80"/>
      <c r="AM232" s="80"/>
    </row>
    <row r="233" spans="1:39" s="35" customFormat="1" ht="48" customHeight="1" x14ac:dyDescent="0.15">
      <c r="A233" s="53"/>
      <c r="B233" s="28" t="s">
        <v>3</v>
      </c>
      <c r="C233" s="52" t="s">
        <v>127</v>
      </c>
      <c r="D233" s="52" t="s">
        <v>128</v>
      </c>
      <c r="E233" s="52" t="s">
        <v>111</v>
      </c>
      <c r="F233" s="52" t="s">
        <v>112</v>
      </c>
      <c r="G233" s="52" t="s">
        <v>490</v>
      </c>
      <c r="H233" s="85">
        <v>2704870</v>
      </c>
      <c r="I233" s="52" t="s">
        <v>86</v>
      </c>
      <c r="J233" s="29" t="s">
        <v>76</v>
      </c>
      <c r="K233" s="108" t="s">
        <v>491</v>
      </c>
      <c r="L233" s="153"/>
      <c r="M233" s="166"/>
      <c r="N233" s="31">
        <v>1</v>
      </c>
      <c r="O233" s="31">
        <v>1</v>
      </c>
      <c r="P233" s="73">
        <v>11</v>
      </c>
      <c r="Q233" s="74" t="s">
        <v>79</v>
      </c>
      <c r="R233" s="74" t="s">
        <v>80</v>
      </c>
      <c r="S233" s="81" t="s">
        <v>1</v>
      </c>
      <c r="T233" s="167"/>
      <c r="U233" s="168"/>
      <c r="V233" s="31" t="s">
        <v>76</v>
      </c>
      <c r="W233" s="31" t="s">
        <v>81</v>
      </c>
      <c r="X233" s="77" t="s">
        <v>82</v>
      </c>
      <c r="Y233" s="32" t="s">
        <v>83</v>
      </c>
      <c r="Z233" s="33" t="s">
        <v>3</v>
      </c>
      <c r="AA233" s="30" t="s">
        <v>84</v>
      </c>
      <c r="AB233" s="78" t="s">
        <v>85</v>
      </c>
      <c r="AC233" s="31" t="s">
        <v>76</v>
      </c>
      <c r="AD233" s="31" t="s">
        <v>86</v>
      </c>
      <c r="AE233" s="79" t="s">
        <v>87</v>
      </c>
      <c r="AF233" s="79" t="s">
        <v>88</v>
      </c>
      <c r="AG233" s="79" t="s">
        <v>89</v>
      </c>
      <c r="AH233" s="79" t="s">
        <v>90</v>
      </c>
      <c r="AI233" s="79" t="s">
        <v>90</v>
      </c>
      <c r="AJ233" s="79" t="s">
        <v>90</v>
      </c>
      <c r="AK233" s="80"/>
      <c r="AL233" s="80"/>
      <c r="AM233" s="80"/>
    </row>
    <row r="234" spans="1:39" s="35" customFormat="1" ht="48" customHeight="1" x14ac:dyDescent="0.15">
      <c r="A234" s="53"/>
      <c r="B234" s="28" t="s">
        <v>3</v>
      </c>
      <c r="C234" s="52" t="s">
        <v>127</v>
      </c>
      <c r="D234" s="52" t="s">
        <v>128</v>
      </c>
      <c r="E234" s="52" t="s">
        <v>125</v>
      </c>
      <c r="F234" s="52" t="s">
        <v>126</v>
      </c>
      <c r="G234" s="52" t="s">
        <v>490</v>
      </c>
      <c r="H234" s="47">
        <v>12597805</v>
      </c>
      <c r="I234" s="52" t="s">
        <v>86</v>
      </c>
      <c r="J234" s="29" t="s">
        <v>76</v>
      </c>
      <c r="K234" s="108" t="s">
        <v>491</v>
      </c>
      <c r="L234" s="153"/>
      <c r="M234" s="166"/>
      <c r="N234" s="31">
        <v>1</v>
      </c>
      <c r="O234" s="31">
        <v>1</v>
      </c>
      <c r="P234" s="73">
        <v>11</v>
      </c>
      <c r="Q234" s="74" t="s">
        <v>79</v>
      </c>
      <c r="R234" s="74" t="s">
        <v>80</v>
      </c>
      <c r="S234" s="81" t="s">
        <v>1</v>
      </c>
      <c r="T234" s="167"/>
      <c r="U234" s="168"/>
      <c r="V234" s="31" t="s">
        <v>76</v>
      </c>
      <c r="W234" s="31" t="s">
        <v>81</v>
      </c>
      <c r="X234" s="77" t="s">
        <v>82</v>
      </c>
      <c r="Y234" s="32" t="s">
        <v>83</v>
      </c>
      <c r="Z234" s="33" t="s">
        <v>3</v>
      </c>
      <c r="AA234" s="30" t="s">
        <v>84</v>
      </c>
      <c r="AB234" s="78" t="s">
        <v>85</v>
      </c>
      <c r="AC234" s="31" t="s">
        <v>76</v>
      </c>
      <c r="AD234" s="31" t="s">
        <v>86</v>
      </c>
      <c r="AE234" s="79" t="s">
        <v>87</v>
      </c>
      <c r="AF234" s="79" t="s">
        <v>88</v>
      </c>
      <c r="AG234" s="79" t="s">
        <v>89</v>
      </c>
      <c r="AH234" s="79" t="s">
        <v>90</v>
      </c>
      <c r="AI234" s="79" t="s">
        <v>90</v>
      </c>
      <c r="AJ234" s="79" t="s">
        <v>90</v>
      </c>
      <c r="AK234" s="80"/>
      <c r="AL234" s="80"/>
      <c r="AM234" s="80"/>
    </row>
    <row r="235" spans="1:39" s="35" customFormat="1" ht="48" customHeight="1" x14ac:dyDescent="0.15">
      <c r="A235" s="53"/>
      <c r="B235" s="28" t="s">
        <v>3</v>
      </c>
      <c r="C235" s="52" t="s">
        <v>127</v>
      </c>
      <c r="D235" s="52" t="s">
        <v>128</v>
      </c>
      <c r="E235" s="52" t="s">
        <v>93</v>
      </c>
      <c r="F235" s="52" t="s">
        <v>495</v>
      </c>
      <c r="G235" s="52" t="s">
        <v>490</v>
      </c>
      <c r="H235" s="47">
        <v>763646</v>
      </c>
      <c r="I235" s="52" t="s">
        <v>86</v>
      </c>
      <c r="J235" s="29" t="s">
        <v>76</v>
      </c>
      <c r="K235" s="108" t="s">
        <v>491</v>
      </c>
      <c r="L235" s="153"/>
      <c r="M235" s="166"/>
      <c r="N235" s="31">
        <v>1</v>
      </c>
      <c r="O235" s="31">
        <v>1</v>
      </c>
      <c r="P235" s="73">
        <v>11</v>
      </c>
      <c r="Q235" s="74" t="s">
        <v>79</v>
      </c>
      <c r="R235" s="74" t="s">
        <v>80</v>
      </c>
      <c r="S235" s="81" t="s">
        <v>1</v>
      </c>
      <c r="T235" s="167"/>
      <c r="U235" s="168"/>
      <c r="V235" s="31" t="s">
        <v>76</v>
      </c>
      <c r="W235" s="31" t="s">
        <v>81</v>
      </c>
      <c r="X235" s="77" t="s">
        <v>82</v>
      </c>
      <c r="Y235" s="32" t="s">
        <v>83</v>
      </c>
      <c r="Z235" s="33" t="s">
        <v>3</v>
      </c>
      <c r="AA235" s="30" t="s">
        <v>84</v>
      </c>
      <c r="AB235" s="78" t="s">
        <v>85</v>
      </c>
      <c r="AC235" s="31" t="s">
        <v>76</v>
      </c>
      <c r="AD235" s="31" t="s">
        <v>86</v>
      </c>
      <c r="AE235" s="79" t="s">
        <v>87</v>
      </c>
      <c r="AF235" s="79" t="s">
        <v>88</v>
      </c>
      <c r="AG235" s="79" t="s">
        <v>89</v>
      </c>
      <c r="AH235" s="79" t="s">
        <v>90</v>
      </c>
      <c r="AI235" s="79" t="s">
        <v>90</v>
      </c>
      <c r="AJ235" s="79" t="s">
        <v>90</v>
      </c>
      <c r="AK235" s="80"/>
      <c r="AL235" s="80"/>
      <c r="AM235" s="80"/>
    </row>
    <row r="236" spans="1:39" s="35" customFormat="1" ht="48" customHeight="1" x14ac:dyDescent="0.15">
      <c r="A236" s="53"/>
      <c r="B236" s="28" t="s">
        <v>3</v>
      </c>
      <c r="C236" s="52" t="s">
        <v>127</v>
      </c>
      <c r="D236" s="52" t="s">
        <v>128</v>
      </c>
      <c r="E236" s="52" t="s">
        <v>496</v>
      </c>
      <c r="F236" s="52" t="s">
        <v>497</v>
      </c>
      <c r="G236" s="52" t="s">
        <v>490</v>
      </c>
      <c r="H236" s="47">
        <v>1288184</v>
      </c>
      <c r="I236" s="52" t="s">
        <v>86</v>
      </c>
      <c r="J236" s="29" t="s">
        <v>76</v>
      </c>
      <c r="K236" s="108" t="s">
        <v>491</v>
      </c>
      <c r="L236" s="154"/>
      <c r="M236" s="166"/>
      <c r="N236" s="31">
        <v>1</v>
      </c>
      <c r="O236" s="31">
        <v>1</v>
      </c>
      <c r="P236" s="73">
        <v>11</v>
      </c>
      <c r="Q236" s="74" t="s">
        <v>79</v>
      </c>
      <c r="R236" s="74" t="s">
        <v>80</v>
      </c>
      <c r="S236" s="81" t="s">
        <v>1</v>
      </c>
      <c r="T236" s="167"/>
      <c r="U236" s="168"/>
      <c r="V236" s="31" t="s">
        <v>76</v>
      </c>
      <c r="W236" s="31" t="s">
        <v>81</v>
      </c>
      <c r="X236" s="77" t="s">
        <v>82</v>
      </c>
      <c r="Y236" s="32" t="s">
        <v>83</v>
      </c>
      <c r="Z236" s="33" t="s">
        <v>3</v>
      </c>
      <c r="AA236" s="30" t="s">
        <v>84</v>
      </c>
      <c r="AB236" s="78" t="s">
        <v>85</v>
      </c>
      <c r="AC236" s="31" t="s">
        <v>76</v>
      </c>
      <c r="AD236" s="31" t="s">
        <v>86</v>
      </c>
      <c r="AE236" s="79" t="s">
        <v>87</v>
      </c>
      <c r="AF236" s="79" t="s">
        <v>88</v>
      </c>
      <c r="AG236" s="79" t="s">
        <v>89</v>
      </c>
      <c r="AH236" s="79" t="s">
        <v>90</v>
      </c>
      <c r="AI236" s="79" t="s">
        <v>90</v>
      </c>
      <c r="AJ236" s="79" t="s">
        <v>90</v>
      </c>
      <c r="AK236" s="80"/>
      <c r="AL236" s="80"/>
      <c r="AM236" s="80"/>
    </row>
    <row r="237" spans="1:39" s="35" customFormat="1" ht="62.25" customHeight="1" x14ac:dyDescent="0.15">
      <c r="A237" s="53"/>
      <c r="B237" s="28" t="s">
        <v>3</v>
      </c>
      <c r="C237" s="52" t="s">
        <v>139</v>
      </c>
      <c r="D237" s="52" t="s">
        <v>128</v>
      </c>
      <c r="E237" s="52" t="s">
        <v>11</v>
      </c>
      <c r="F237" s="52" t="s">
        <v>12</v>
      </c>
      <c r="G237" s="52" t="s">
        <v>702</v>
      </c>
      <c r="H237" s="47">
        <v>50000000</v>
      </c>
      <c r="I237" s="52" t="s">
        <v>86</v>
      </c>
      <c r="J237" s="29" t="s">
        <v>76</v>
      </c>
      <c r="K237" s="71" t="s">
        <v>499</v>
      </c>
      <c r="L237" s="72" t="s">
        <v>500</v>
      </c>
      <c r="M237" s="52" t="s">
        <v>498</v>
      </c>
      <c r="N237" s="31">
        <v>1</v>
      </c>
      <c r="O237" s="31">
        <v>1</v>
      </c>
      <c r="P237" s="73">
        <v>11</v>
      </c>
      <c r="Q237" s="74" t="s">
        <v>79</v>
      </c>
      <c r="R237" s="74" t="s">
        <v>80</v>
      </c>
      <c r="S237" s="52" t="s">
        <v>14</v>
      </c>
      <c r="T237" s="75">
        <f>H237</f>
        <v>50000000</v>
      </c>
      <c r="U237" s="76">
        <f>T237</f>
        <v>50000000</v>
      </c>
      <c r="V237" s="31" t="s">
        <v>76</v>
      </c>
      <c r="W237" s="31" t="s">
        <v>81</v>
      </c>
      <c r="X237" s="77" t="s">
        <v>82</v>
      </c>
      <c r="Y237" s="32" t="s">
        <v>83</v>
      </c>
      <c r="Z237" s="33" t="s">
        <v>3</v>
      </c>
      <c r="AA237" s="30" t="s">
        <v>84</v>
      </c>
      <c r="AB237" s="78" t="s">
        <v>85</v>
      </c>
      <c r="AC237" s="31" t="s">
        <v>76</v>
      </c>
      <c r="AD237" s="31" t="s">
        <v>86</v>
      </c>
      <c r="AE237" s="79" t="s">
        <v>87</v>
      </c>
      <c r="AF237" s="79" t="s">
        <v>88</v>
      </c>
      <c r="AG237" s="79" t="s">
        <v>89</v>
      </c>
      <c r="AH237" s="79" t="s">
        <v>90</v>
      </c>
      <c r="AI237" s="79" t="s">
        <v>90</v>
      </c>
      <c r="AJ237" s="79" t="s">
        <v>90</v>
      </c>
      <c r="AK237" s="80"/>
      <c r="AL237" s="80"/>
      <c r="AM237" s="80"/>
    </row>
    <row r="238" spans="1:39" s="35" customFormat="1" ht="76.5" customHeight="1" x14ac:dyDescent="0.15">
      <c r="A238" s="53"/>
      <c r="B238" s="28" t="s">
        <v>3</v>
      </c>
      <c r="C238" s="52" t="s">
        <v>287</v>
      </c>
      <c r="D238" s="52" t="s">
        <v>135</v>
      </c>
      <c r="E238" s="52" t="s">
        <v>11</v>
      </c>
      <c r="F238" s="52" t="s">
        <v>12</v>
      </c>
      <c r="G238" s="52" t="s">
        <v>709</v>
      </c>
      <c r="H238" s="47">
        <v>151212267</v>
      </c>
      <c r="I238" s="52" t="s">
        <v>86</v>
      </c>
      <c r="J238" s="29" t="s">
        <v>76</v>
      </c>
      <c r="K238" s="71" t="s">
        <v>501</v>
      </c>
      <c r="L238" s="72" t="s">
        <v>502</v>
      </c>
      <c r="M238" s="52" t="str">
        <f>G238</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38" s="31">
        <v>1</v>
      </c>
      <c r="O238" s="31">
        <v>1</v>
      </c>
      <c r="P238" s="73">
        <v>11</v>
      </c>
      <c r="Q238" s="74" t="s">
        <v>79</v>
      </c>
      <c r="R238" s="74" t="s">
        <v>80</v>
      </c>
      <c r="S238" s="52" t="s">
        <v>14</v>
      </c>
      <c r="T238" s="75">
        <f>H238</f>
        <v>151212267</v>
      </c>
      <c r="U238" s="76">
        <f>T238</f>
        <v>151212267</v>
      </c>
      <c r="V238" s="31" t="s">
        <v>76</v>
      </c>
      <c r="W238" s="31" t="s">
        <v>81</v>
      </c>
      <c r="X238" s="77" t="s">
        <v>82</v>
      </c>
      <c r="Y238" s="32" t="s">
        <v>83</v>
      </c>
      <c r="Z238" s="33" t="s">
        <v>3</v>
      </c>
      <c r="AA238" s="30" t="s">
        <v>84</v>
      </c>
      <c r="AB238" s="78" t="s">
        <v>85</v>
      </c>
      <c r="AC238" s="31" t="s">
        <v>76</v>
      </c>
      <c r="AD238" s="31" t="s">
        <v>86</v>
      </c>
      <c r="AE238" s="79" t="s">
        <v>87</v>
      </c>
      <c r="AF238" s="79" t="s">
        <v>88</v>
      </c>
      <c r="AG238" s="79" t="s">
        <v>89</v>
      </c>
      <c r="AH238" s="79" t="s">
        <v>90</v>
      </c>
      <c r="AI238" s="79" t="s">
        <v>90</v>
      </c>
      <c r="AJ238" s="79" t="s">
        <v>90</v>
      </c>
      <c r="AK238" s="80"/>
      <c r="AL238" s="80"/>
      <c r="AM238" s="80"/>
    </row>
    <row r="239" spans="1:39" s="35" customFormat="1" ht="48" customHeight="1" x14ac:dyDescent="0.15">
      <c r="A239" s="53"/>
      <c r="B239" s="28" t="s">
        <v>3</v>
      </c>
      <c r="C239" s="52" t="s">
        <v>214</v>
      </c>
      <c r="D239" s="52" t="s">
        <v>215</v>
      </c>
      <c r="E239" s="52" t="s">
        <v>9</v>
      </c>
      <c r="F239" s="52" t="s">
        <v>133</v>
      </c>
      <c r="G239" s="52" t="s">
        <v>503</v>
      </c>
      <c r="H239" s="47">
        <v>25885000</v>
      </c>
      <c r="I239" s="52" t="s">
        <v>86</v>
      </c>
      <c r="J239" s="29" t="s">
        <v>76</v>
      </c>
      <c r="K239" s="71" t="s">
        <v>504</v>
      </c>
      <c r="L239" s="72" t="s">
        <v>505</v>
      </c>
      <c r="M239" s="52" t="str">
        <f>G239</f>
        <v xml:space="preserve">Prestar el servicio de la elaboración e impresión de  agendas entre otros elementos institucionales de acuerdo a las necesidades del Instituto Pedagógico Nacional
</v>
      </c>
      <c r="N239" s="31">
        <v>1</v>
      </c>
      <c r="O239" s="31">
        <v>1</v>
      </c>
      <c r="P239" s="73">
        <v>11</v>
      </c>
      <c r="Q239" s="74" t="s">
        <v>79</v>
      </c>
      <c r="R239" s="74" t="s">
        <v>80</v>
      </c>
      <c r="S239" s="81" t="s">
        <v>14</v>
      </c>
      <c r="T239" s="75">
        <f>H239</f>
        <v>25885000</v>
      </c>
      <c r="U239" s="76">
        <f>T239</f>
        <v>25885000</v>
      </c>
      <c r="V239" s="31" t="s">
        <v>76</v>
      </c>
      <c r="W239" s="31" t="s">
        <v>81</v>
      </c>
      <c r="X239" s="77" t="s">
        <v>82</v>
      </c>
      <c r="Y239" s="32" t="s">
        <v>83</v>
      </c>
      <c r="Z239" s="33" t="s">
        <v>3</v>
      </c>
      <c r="AA239" s="30" t="s">
        <v>84</v>
      </c>
      <c r="AB239" s="78" t="s">
        <v>85</v>
      </c>
      <c r="AC239" s="31" t="s">
        <v>76</v>
      </c>
      <c r="AD239" s="31" t="s">
        <v>86</v>
      </c>
      <c r="AE239" s="79" t="s">
        <v>87</v>
      </c>
      <c r="AF239" s="79" t="s">
        <v>88</v>
      </c>
      <c r="AG239" s="79" t="s">
        <v>89</v>
      </c>
      <c r="AH239" s="79" t="s">
        <v>90</v>
      </c>
      <c r="AI239" s="79" t="s">
        <v>90</v>
      </c>
      <c r="AJ239" s="79" t="s">
        <v>90</v>
      </c>
      <c r="AK239" s="80"/>
      <c r="AL239" s="80"/>
      <c r="AM239" s="80"/>
    </row>
    <row r="240" spans="1:39" s="35" customFormat="1" ht="48" customHeight="1" x14ac:dyDescent="0.15">
      <c r="A240" s="53"/>
      <c r="B240" s="28" t="s">
        <v>3</v>
      </c>
      <c r="C240" s="52" t="s">
        <v>214</v>
      </c>
      <c r="D240" s="52" t="s">
        <v>215</v>
      </c>
      <c r="E240" s="52" t="s">
        <v>9</v>
      </c>
      <c r="F240" s="52" t="s">
        <v>133</v>
      </c>
      <c r="G240" s="52" t="s">
        <v>506</v>
      </c>
      <c r="H240" s="47">
        <f>9099600</f>
        <v>9099600</v>
      </c>
      <c r="I240" s="52" t="s">
        <v>86</v>
      </c>
      <c r="J240" s="29" t="s">
        <v>76</v>
      </c>
      <c r="K240" s="71" t="s">
        <v>507</v>
      </c>
      <c r="L240" s="72">
        <v>82101500</v>
      </c>
      <c r="M240" s="52" t="str">
        <f>G240</f>
        <v>Prestar el servicio de impresión de diplomas, placa, copa y demás menciones de honor de acuerdo a los archivos finales aprobados por el Instituto Pedagógico Nacional para la promoción de graduandos  del IPN</v>
      </c>
      <c r="N240" s="31">
        <v>1</v>
      </c>
      <c r="O240" s="31">
        <v>1</v>
      </c>
      <c r="P240" s="73">
        <v>11</v>
      </c>
      <c r="Q240" s="74" t="s">
        <v>79</v>
      </c>
      <c r="R240" s="74" t="s">
        <v>80</v>
      </c>
      <c r="S240" s="81" t="s">
        <v>14</v>
      </c>
      <c r="T240" s="75">
        <f>H240</f>
        <v>9099600</v>
      </c>
      <c r="U240" s="76">
        <f>T240</f>
        <v>9099600</v>
      </c>
      <c r="V240" s="31" t="s">
        <v>76</v>
      </c>
      <c r="W240" s="31" t="s">
        <v>81</v>
      </c>
      <c r="X240" s="77" t="s">
        <v>82</v>
      </c>
      <c r="Y240" s="32" t="s">
        <v>83</v>
      </c>
      <c r="Z240" s="33" t="s">
        <v>3</v>
      </c>
      <c r="AA240" s="30" t="s">
        <v>84</v>
      </c>
      <c r="AB240" s="78" t="s">
        <v>85</v>
      </c>
      <c r="AC240" s="31" t="s">
        <v>76</v>
      </c>
      <c r="AD240" s="31" t="s">
        <v>86</v>
      </c>
      <c r="AE240" s="79" t="s">
        <v>87</v>
      </c>
      <c r="AF240" s="79" t="s">
        <v>88</v>
      </c>
      <c r="AG240" s="79" t="s">
        <v>89</v>
      </c>
      <c r="AH240" s="79" t="s">
        <v>90</v>
      </c>
      <c r="AI240" s="79" t="s">
        <v>90</v>
      </c>
      <c r="AJ240" s="79" t="s">
        <v>90</v>
      </c>
      <c r="AK240" s="80"/>
      <c r="AL240" s="80"/>
      <c r="AM240" s="80"/>
    </row>
    <row r="241" spans="1:39" s="35" customFormat="1" ht="48" customHeight="1" x14ac:dyDescent="0.15">
      <c r="A241" s="53"/>
      <c r="B241" s="28" t="s">
        <v>3</v>
      </c>
      <c r="C241" s="52" t="s">
        <v>214</v>
      </c>
      <c r="D241" s="52" t="s">
        <v>215</v>
      </c>
      <c r="E241" s="52" t="s">
        <v>105</v>
      </c>
      <c r="F241" s="52" t="s">
        <v>106</v>
      </c>
      <c r="G241" s="52" t="s">
        <v>508</v>
      </c>
      <c r="H241" s="47">
        <v>21896000</v>
      </c>
      <c r="I241" s="52" t="s">
        <v>86</v>
      </c>
      <c r="J241" s="29" t="s">
        <v>76</v>
      </c>
      <c r="K241" s="108" t="s">
        <v>509</v>
      </c>
      <c r="L241" s="72">
        <v>52161500</v>
      </c>
      <c r="M241" s="166" t="str">
        <f>G241</f>
        <v>Adquirir equipos de comunicación para las aulas académicas y sus respectivos soportes y bases para su instalación con el fin de contribuir con el bienestar de los estudiantes del Instituto Pedagógico Nacional</v>
      </c>
      <c r="N241" s="31">
        <v>1</v>
      </c>
      <c r="O241" s="31">
        <v>1</v>
      </c>
      <c r="P241" s="73">
        <v>11</v>
      </c>
      <c r="Q241" s="74" t="s">
        <v>79</v>
      </c>
      <c r="R241" s="74" t="s">
        <v>80</v>
      </c>
      <c r="S241" s="81" t="s">
        <v>14</v>
      </c>
      <c r="T241" s="167">
        <f>H241+H242</f>
        <v>22610000</v>
      </c>
      <c r="U241" s="168">
        <f>T241</f>
        <v>22610000</v>
      </c>
      <c r="V241" s="31" t="s">
        <v>76</v>
      </c>
      <c r="W241" s="31" t="s">
        <v>81</v>
      </c>
      <c r="X241" s="77" t="s">
        <v>82</v>
      </c>
      <c r="Y241" s="32" t="s">
        <v>83</v>
      </c>
      <c r="Z241" s="33" t="s">
        <v>3</v>
      </c>
      <c r="AA241" s="30" t="s">
        <v>84</v>
      </c>
      <c r="AB241" s="78" t="s">
        <v>85</v>
      </c>
      <c r="AC241" s="31" t="s">
        <v>76</v>
      </c>
      <c r="AD241" s="31" t="s">
        <v>86</v>
      </c>
      <c r="AE241" s="79" t="s">
        <v>87</v>
      </c>
      <c r="AF241" s="79" t="s">
        <v>88</v>
      </c>
      <c r="AG241" s="79" t="s">
        <v>89</v>
      </c>
      <c r="AH241" s="79" t="s">
        <v>90</v>
      </c>
      <c r="AI241" s="79" t="s">
        <v>90</v>
      </c>
      <c r="AJ241" s="79" t="s">
        <v>90</v>
      </c>
      <c r="AK241" s="80"/>
      <c r="AL241" s="80"/>
      <c r="AM241" s="80"/>
    </row>
    <row r="242" spans="1:39" s="35" customFormat="1" ht="48" customHeight="1" x14ac:dyDescent="0.15">
      <c r="A242" s="53"/>
      <c r="B242" s="28" t="s">
        <v>3</v>
      </c>
      <c r="C242" s="52" t="s">
        <v>214</v>
      </c>
      <c r="D242" s="52" t="s">
        <v>215</v>
      </c>
      <c r="E242" s="52" t="s">
        <v>129</v>
      </c>
      <c r="F242" s="52" t="s">
        <v>130</v>
      </c>
      <c r="G242" s="52" t="s">
        <v>508</v>
      </c>
      <c r="H242" s="47">
        <v>714000</v>
      </c>
      <c r="I242" s="52" t="s">
        <v>86</v>
      </c>
      <c r="J242" s="29" t="s">
        <v>76</v>
      </c>
      <c r="K242" s="108" t="s">
        <v>509</v>
      </c>
      <c r="L242" s="72" t="s">
        <v>510</v>
      </c>
      <c r="M242" s="166"/>
      <c r="N242" s="31">
        <v>1</v>
      </c>
      <c r="O242" s="31">
        <v>1</v>
      </c>
      <c r="P242" s="73">
        <v>11</v>
      </c>
      <c r="Q242" s="74" t="s">
        <v>79</v>
      </c>
      <c r="R242" s="74" t="s">
        <v>80</v>
      </c>
      <c r="S242" s="81" t="s">
        <v>14</v>
      </c>
      <c r="T242" s="167"/>
      <c r="U242" s="168"/>
      <c r="V242" s="31" t="s">
        <v>76</v>
      </c>
      <c r="W242" s="31" t="s">
        <v>81</v>
      </c>
      <c r="X242" s="77" t="s">
        <v>82</v>
      </c>
      <c r="Y242" s="32" t="s">
        <v>83</v>
      </c>
      <c r="Z242" s="33" t="s">
        <v>3</v>
      </c>
      <c r="AA242" s="30" t="s">
        <v>84</v>
      </c>
      <c r="AB242" s="78" t="s">
        <v>85</v>
      </c>
      <c r="AC242" s="31" t="s">
        <v>76</v>
      </c>
      <c r="AD242" s="31" t="s">
        <v>86</v>
      </c>
      <c r="AE242" s="79" t="s">
        <v>87</v>
      </c>
      <c r="AF242" s="79" t="s">
        <v>88</v>
      </c>
      <c r="AG242" s="79" t="s">
        <v>89</v>
      </c>
      <c r="AH242" s="79" t="s">
        <v>90</v>
      </c>
      <c r="AI242" s="79" t="s">
        <v>90</v>
      </c>
      <c r="AJ242" s="79" t="s">
        <v>90</v>
      </c>
      <c r="AK242" s="80"/>
      <c r="AL242" s="80"/>
      <c r="AM242" s="80"/>
    </row>
    <row r="243" spans="1:39" s="35" customFormat="1" ht="48" customHeight="1" x14ac:dyDescent="0.15">
      <c r="A243" s="53"/>
      <c r="B243" s="28" t="s">
        <v>3</v>
      </c>
      <c r="C243" s="52" t="s">
        <v>214</v>
      </c>
      <c r="D243" s="52" t="s">
        <v>215</v>
      </c>
      <c r="E243" s="52" t="s">
        <v>26</v>
      </c>
      <c r="F243" s="52" t="s">
        <v>18</v>
      </c>
      <c r="G243" s="52" t="s">
        <v>511</v>
      </c>
      <c r="H243" s="47">
        <v>6000000</v>
      </c>
      <c r="I243" s="52" t="s">
        <v>86</v>
      </c>
      <c r="J243" s="29" t="s">
        <v>76</v>
      </c>
      <c r="K243" s="71" t="s">
        <v>512</v>
      </c>
      <c r="L243" s="52">
        <v>44111900</v>
      </c>
      <c r="M243" s="52" t="str">
        <f t="shared" ref="M243:M251" si="15">G243</f>
        <v>Adquirir tableros acrílicos para ser instalados en el Instituto Pedagógico Nacional (IPN), y así mejorar el ambiente de enseñanza y facilitar la interacción en las actividades académicas.</v>
      </c>
      <c r="N243" s="31">
        <v>1</v>
      </c>
      <c r="O243" s="31">
        <v>1</v>
      </c>
      <c r="P243" s="73">
        <v>11</v>
      </c>
      <c r="Q243" s="74" t="s">
        <v>79</v>
      </c>
      <c r="R243" s="74" t="s">
        <v>80</v>
      </c>
      <c r="S243" s="81" t="s">
        <v>14</v>
      </c>
      <c r="T243" s="75">
        <f>H243</f>
        <v>6000000</v>
      </c>
      <c r="U243" s="76">
        <f t="shared" ref="U243:U251" si="16">T243</f>
        <v>6000000</v>
      </c>
      <c r="V243" s="31" t="s">
        <v>76</v>
      </c>
      <c r="W243" s="31" t="s">
        <v>81</v>
      </c>
      <c r="X243" s="77" t="s">
        <v>82</v>
      </c>
      <c r="Y243" s="32" t="s">
        <v>83</v>
      </c>
      <c r="Z243" s="33" t="s">
        <v>3</v>
      </c>
      <c r="AA243" s="30" t="s">
        <v>84</v>
      </c>
      <c r="AB243" s="78" t="s">
        <v>85</v>
      </c>
      <c r="AC243" s="31" t="s">
        <v>76</v>
      </c>
      <c r="AD243" s="31" t="s">
        <v>86</v>
      </c>
      <c r="AE243" s="79" t="s">
        <v>87</v>
      </c>
      <c r="AF243" s="79" t="s">
        <v>88</v>
      </c>
      <c r="AG243" s="79" t="s">
        <v>89</v>
      </c>
      <c r="AH243" s="79" t="s">
        <v>90</v>
      </c>
      <c r="AI243" s="79" t="s">
        <v>90</v>
      </c>
      <c r="AJ243" s="79" t="s">
        <v>90</v>
      </c>
      <c r="AK243" s="80"/>
      <c r="AL243" s="80"/>
      <c r="AM243" s="80"/>
    </row>
    <row r="244" spans="1:39" s="35" customFormat="1" ht="48" customHeight="1" x14ac:dyDescent="0.15">
      <c r="A244" s="53"/>
      <c r="B244" s="28" t="s">
        <v>3</v>
      </c>
      <c r="C244" s="52" t="s">
        <v>214</v>
      </c>
      <c r="D244" s="52" t="s">
        <v>215</v>
      </c>
      <c r="E244" s="52" t="s">
        <v>26</v>
      </c>
      <c r="F244" s="52" t="s">
        <v>18</v>
      </c>
      <c r="G244" s="52" t="s">
        <v>513</v>
      </c>
      <c r="H244" s="47">
        <v>17930856</v>
      </c>
      <c r="I244" s="52" t="s">
        <v>86</v>
      </c>
      <c r="J244" s="29" t="s">
        <v>76</v>
      </c>
      <c r="K244" s="71" t="s">
        <v>514</v>
      </c>
      <c r="L244" s="52">
        <v>95121500</v>
      </c>
      <c r="M244" s="52" t="str">
        <f t="shared" si="15"/>
        <v xml:space="preserve">Adquirir Juegos de piso para el patio central con el fin de contribuir con el bienestar de los estudiantes del IPN </v>
      </c>
      <c r="N244" s="31">
        <v>1</v>
      </c>
      <c r="O244" s="31">
        <v>1</v>
      </c>
      <c r="P244" s="73">
        <v>11</v>
      </c>
      <c r="Q244" s="74" t="s">
        <v>79</v>
      </c>
      <c r="R244" s="74" t="s">
        <v>80</v>
      </c>
      <c r="S244" s="81" t="s">
        <v>14</v>
      </c>
      <c r="T244" s="75">
        <f t="shared" ref="T244:T250" si="17">H244</f>
        <v>17930856</v>
      </c>
      <c r="U244" s="76">
        <f t="shared" si="16"/>
        <v>17930856</v>
      </c>
      <c r="V244" s="31" t="s">
        <v>76</v>
      </c>
      <c r="W244" s="31" t="s">
        <v>81</v>
      </c>
      <c r="X244" s="77" t="s">
        <v>82</v>
      </c>
      <c r="Y244" s="32" t="s">
        <v>83</v>
      </c>
      <c r="Z244" s="33" t="s">
        <v>3</v>
      </c>
      <c r="AA244" s="30" t="s">
        <v>84</v>
      </c>
      <c r="AB244" s="78" t="s">
        <v>85</v>
      </c>
      <c r="AC244" s="31" t="s">
        <v>76</v>
      </c>
      <c r="AD244" s="31" t="s">
        <v>86</v>
      </c>
      <c r="AE244" s="79" t="s">
        <v>87</v>
      </c>
      <c r="AF244" s="79" t="s">
        <v>88</v>
      </c>
      <c r="AG244" s="79" t="s">
        <v>89</v>
      </c>
      <c r="AH244" s="79" t="s">
        <v>90</v>
      </c>
      <c r="AI244" s="79" t="s">
        <v>90</v>
      </c>
      <c r="AJ244" s="79" t="s">
        <v>90</v>
      </c>
      <c r="AK244" s="80"/>
      <c r="AL244" s="80"/>
      <c r="AM244" s="80"/>
    </row>
    <row r="245" spans="1:39" s="35" customFormat="1" ht="48" customHeight="1" x14ac:dyDescent="0.15">
      <c r="A245" s="53"/>
      <c r="B245" s="28" t="s">
        <v>3</v>
      </c>
      <c r="C245" s="52" t="s">
        <v>214</v>
      </c>
      <c r="D245" s="52" t="s">
        <v>215</v>
      </c>
      <c r="E245" s="52" t="s">
        <v>9</v>
      </c>
      <c r="F245" s="39" t="s">
        <v>10</v>
      </c>
      <c r="G245" s="52" t="s">
        <v>515</v>
      </c>
      <c r="H245" s="47">
        <v>18000000</v>
      </c>
      <c r="I245" s="52" t="s">
        <v>86</v>
      </c>
      <c r="J245" s="29" t="s">
        <v>76</v>
      </c>
      <c r="K245" s="71" t="s">
        <v>516</v>
      </c>
      <c r="L245" s="52" t="s">
        <v>330</v>
      </c>
      <c r="M245" s="52" t="str">
        <f t="shared" si="15"/>
        <v xml:space="preserve">Prestar los servicios de  mantenimiento, adecuaciones y adquisiciones necesarias para la puesta en funcionamiento de
los parques infantiles del Instituto Pedagógico Nacional y la casa de muñecas de la SEI </v>
      </c>
      <c r="N245" s="31">
        <v>1</v>
      </c>
      <c r="O245" s="31">
        <v>1</v>
      </c>
      <c r="P245" s="73">
        <v>11</v>
      </c>
      <c r="Q245" s="74" t="s">
        <v>79</v>
      </c>
      <c r="R245" s="74" t="s">
        <v>80</v>
      </c>
      <c r="S245" s="81" t="s">
        <v>14</v>
      </c>
      <c r="T245" s="75">
        <f t="shared" si="17"/>
        <v>18000000</v>
      </c>
      <c r="U245" s="76">
        <f t="shared" si="16"/>
        <v>18000000</v>
      </c>
      <c r="V245" s="31" t="s">
        <v>76</v>
      </c>
      <c r="W245" s="31" t="s">
        <v>81</v>
      </c>
      <c r="X245" s="77" t="s">
        <v>82</v>
      </c>
      <c r="Y245" s="32" t="s">
        <v>83</v>
      </c>
      <c r="Z245" s="33" t="s">
        <v>3</v>
      </c>
      <c r="AA245" s="30" t="s">
        <v>84</v>
      </c>
      <c r="AB245" s="78" t="s">
        <v>85</v>
      </c>
      <c r="AC245" s="31" t="s">
        <v>76</v>
      </c>
      <c r="AD245" s="31" t="s">
        <v>86</v>
      </c>
      <c r="AE245" s="79" t="s">
        <v>87</v>
      </c>
      <c r="AF245" s="79" t="s">
        <v>88</v>
      </c>
      <c r="AG245" s="79" t="s">
        <v>89</v>
      </c>
      <c r="AH245" s="79" t="s">
        <v>90</v>
      </c>
      <c r="AI245" s="79" t="s">
        <v>90</v>
      </c>
      <c r="AJ245" s="79" t="s">
        <v>90</v>
      </c>
      <c r="AK245" s="80"/>
      <c r="AL245" s="80"/>
      <c r="AM245" s="80"/>
    </row>
    <row r="246" spans="1:39" s="35" customFormat="1" ht="48" customHeight="1" x14ac:dyDescent="0.15">
      <c r="A246" s="53"/>
      <c r="B246" s="28" t="s">
        <v>3</v>
      </c>
      <c r="C246" s="52" t="s">
        <v>214</v>
      </c>
      <c r="D246" s="52" t="s">
        <v>215</v>
      </c>
      <c r="E246" s="52" t="s">
        <v>117</v>
      </c>
      <c r="F246" s="52" t="s">
        <v>118</v>
      </c>
      <c r="G246" s="52" t="s">
        <v>694</v>
      </c>
      <c r="H246" s="47">
        <v>10500000</v>
      </c>
      <c r="I246" s="52" t="s">
        <v>86</v>
      </c>
      <c r="J246" s="29" t="s">
        <v>76</v>
      </c>
      <c r="K246" s="108" t="s">
        <v>517</v>
      </c>
      <c r="L246" s="163">
        <v>60141100</v>
      </c>
      <c r="M246" s="163" t="str">
        <f t="shared" si="15"/>
        <v>Adquirir juegos de mesas hexagonales  y sillas para la SEI </v>
      </c>
      <c r="N246" s="31">
        <v>1</v>
      </c>
      <c r="O246" s="31">
        <v>1</v>
      </c>
      <c r="P246" s="73">
        <v>11</v>
      </c>
      <c r="Q246" s="74" t="s">
        <v>79</v>
      </c>
      <c r="R246" s="74" t="s">
        <v>80</v>
      </c>
      <c r="S246" s="81" t="s">
        <v>14</v>
      </c>
      <c r="T246" s="187">
        <f>H246+H247</f>
        <v>13463100</v>
      </c>
      <c r="U246" s="189">
        <f t="shared" si="16"/>
        <v>13463100</v>
      </c>
      <c r="V246" s="31" t="s">
        <v>76</v>
      </c>
      <c r="W246" s="31" t="s">
        <v>81</v>
      </c>
      <c r="X246" s="77" t="s">
        <v>82</v>
      </c>
      <c r="Y246" s="32" t="s">
        <v>83</v>
      </c>
      <c r="Z246" s="33" t="s">
        <v>3</v>
      </c>
      <c r="AA246" s="30" t="s">
        <v>84</v>
      </c>
      <c r="AB246" s="78" t="s">
        <v>85</v>
      </c>
      <c r="AC246" s="31" t="s">
        <v>76</v>
      </c>
      <c r="AD246" s="31" t="s">
        <v>86</v>
      </c>
      <c r="AE246" s="79" t="s">
        <v>87</v>
      </c>
      <c r="AF246" s="79" t="s">
        <v>88</v>
      </c>
      <c r="AG246" s="79" t="s">
        <v>89</v>
      </c>
      <c r="AH246" s="79" t="s">
        <v>90</v>
      </c>
      <c r="AI246" s="79" t="s">
        <v>90</v>
      </c>
      <c r="AJ246" s="79" t="s">
        <v>90</v>
      </c>
      <c r="AK246" s="80"/>
      <c r="AL246" s="80"/>
      <c r="AM246" s="80"/>
    </row>
    <row r="247" spans="1:39" s="35" customFormat="1" ht="48" customHeight="1" x14ac:dyDescent="0.15">
      <c r="A247" s="53"/>
      <c r="B247" s="28" t="s">
        <v>3</v>
      </c>
      <c r="C247" s="52" t="s">
        <v>214</v>
      </c>
      <c r="D247" s="52" t="s">
        <v>215</v>
      </c>
      <c r="E247" s="52" t="s">
        <v>113</v>
      </c>
      <c r="F247" s="52" t="s">
        <v>114</v>
      </c>
      <c r="G247" s="52" t="s">
        <v>694</v>
      </c>
      <c r="H247" s="47">
        <v>2963100</v>
      </c>
      <c r="I247" s="52" t="s">
        <v>86</v>
      </c>
      <c r="J247" s="29" t="s">
        <v>76</v>
      </c>
      <c r="K247" s="108" t="s">
        <v>517</v>
      </c>
      <c r="L247" s="165"/>
      <c r="M247" s="165"/>
      <c r="N247" s="31">
        <v>1</v>
      </c>
      <c r="O247" s="31">
        <v>1</v>
      </c>
      <c r="P247" s="73">
        <v>11</v>
      </c>
      <c r="Q247" s="74" t="s">
        <v>79</v>
      </c>
      <c r="R247" s="74" t="s">
        <v>80</v>
      </c>
      <c r="S247" s="81" t="s">
        <v>14</v>
      </c>
      <c r="T247" s="188"/>
      <c r="U247" s="190"/>
      <c r="V247" s="31" t="s">
        <v>76</v>
      </c>
      <c r="W247" s="31" t="s">
        <v>81</v>
      </c>
      <c r="X247" s="77" t="s">
        <v>82</v>
      </c>
      <c r="Y247" s="32" t="s">
        <v>83</v>
      </c>
      <c r="Z247" s="33" t="s">
        <v>3</v>
      </c>
      <c r="AA247" s="30" t="s">
        <v>84</v>
      </c>
      <c r="AB247" s="78" t="s">
        <v>85</v>
      </c>
      <c r="AC247" s="31" t="s">
        <v>76</v>
      </c>
      <c r="AD247" s="31" t="s">
        <v>86</v>
      </c>
      <c r="AE247" s="79" t="s">
        <v>87</v>
      </c>
      <c r="AF247" s="79" t="s">
        <v>88</v>
      </c>
      <c r="AG247" s="79" t="s">
        <v>89</v>
      </c>
      <c r="AH247" s="79" t="s">
        <v>90</v>
      </c>
      <c r="AI247" s="79" t="s">
        <v>90</v>
      </c>
      <c r="AJ247" s="79" t="s">
        <v>90</v>
      </c>
      <c r="AK247" s="80"/>
      <c r="AL247" s="80"/>
      <c r="AM247" s="80"/>
    </row>
    <row r="248" spans="1:39" s="35" customFormat="1" ht="48" customHeight="1" x14ac:dyDescent="0.15">
      <c r="A248" s="53"/>
      <c r="B248" s="28" t="s">
        <v>3</v>
      </c>
      <c r="C248" s="52" t="s">
        <v>214</v>
      </c>
      <c r="D248" s="52" t="s">
        <v>215</v>
      </c>
      <c r="E248" s="52" t="s">
        <v>113</v>
      </c>
      <c r="F248" s="52" t="s">
        <v>114</v>
      </c>
      <c r="G248" s="52" t="s">
        <v>518</v>
      </c>
      <c r="H248" s="47">
        <v>0</v>
      </c>
      <c r="I248" s="52" t="s">
        <v>86</v>
      </c>
      <c r="J248" s="29" t="s">
        <v>430</v>
      </c>
      <c r="K248" s="71" t="s">
        <v>519</v>
      </c>
      <c r="L248" s="52">
        <v>56112100</v>
      </c>
      <c r="M248" s="52" t="str">
        <f t="shared" si="15"/>
        <v>Adquirir Sillas para el Instituto Pedagógico Nacional</v>
      </c>
      <c r="N248" s="31">
        <v>1</v>
      </c>
      <c r="O248" s="31">
        <v>1</v>
      </c>
      <c r="P248" s="73">
        <v>11</v>
      </c>
      <c r="Q248" s="74" t="s">
        <v>79</v>
      </c>
      <c r="R248" s="74" t="s">
        <v>80</v>
      </c>
      <c r="S248" s="81" t="s">
        <v>14</v>
      </c>
      <c r="T248" s="116">
        <f t="shared" si="17"/>
        <v>0</v>
      </c>
      <c r="U248" s="117">
        <f t="shared" si="16"/>
        <v>0</v>
      </c>
      <c r="V248" s="31" t="s">
        <v>76</v>
      </c>
      <c r="W248" s="31" t="s">
        <v>81</v>
      </c>
      <c r="X248" s="77" t="s">
        <v>82</v>
      </c>
      <c r="Y248" s="32" t="s">
        <v>83</v>
      </c>
      <c r="Z248" s="33" t="s">
        <v>3</v>
      </c>
      <c r="AA248" s="30" t="s">
        <v>84</v>
      </c>
      <c r="AB248" s="78" t="s">
        <v>85</v>
      </c>
      <c r="AC248" s="31" t="s">
        <v>76</v>
      </c>
      <c r="AD248" s="31" t="s">
        <v>86</v>
      </c>
      <c r="AE248" s="79" t="s">
        <v>87</v>
      </c>
      <c r="AF248" s="79" t="s">
        <v>88</v>
      </c>
      <c r="AG248" s="79" t="s">
        <v>89</v>
      </c>
      <c r="AH248" s="79" t="s">
        <v>90</v>
      </c>
      <c r="AI248" s="79" t="s">
        <v>90</v>
      </c>
      <c r="AJ248" s="79" t="s">
        <v>90</v>
      </c>
      <c r="AK248" s="80"/>
      <c r="AL248" s="80"/>
      <c r="AM248" s="80"/>
    </row>
    <row r="249" spans="1:39" s="35" customFormat="1" ht="48" customHeight="1" x14ac:dyDescent="0.15">
      <c r="A249" s="53"/>
      <c r="B249" s="28" t="s">
        <v>3</v>
      </c>
      <c r="C249" s="52" t="s">
        <v>214</v>
      </c>
      <c r="D249" s="52" t="s">
        <v>215</v>
      </c>
      <c r="E249" s="52" t="s">
        <v>26</v>
      </c>
      <c r="F249" s="52" t="s">
        <v>18</v>
      </c>
      <c r="G249" s="52" t="s">
        <v>520</v>
      </c>
      <c r="H249" s="47">
        <v>1223016</v>
      </c>
      <c r="I249" s="52" t="s">
        <v>86</v>
      </c>
      <c r="J249" s="29" t="s">
        <v>76</v>
      </c>
      <c r="K249" s="71" t="s">
        <v>521</v>
      </c>
      <c r="L249" s="72">
        <v>60103400</v>
      </c>
      <c r="M249" s="52" t="str">
        <f t="shared" si="15"/>
        <v xml:space="preserve">Adquirir Material didáctico para los niños de la SEI (Bloques de construcción, pelotas de letras, pelotas lisas) </v>
      </c>
      <c r="N249" s="31">
        <v>1</v>
      </c>
      <c r="O249" s="31">
        <v>1</v>
      </c>
      <c r="P249" s="73">
        <v>11</v>
      </c>
      <c r="Q249" s="74" t="s">
        <v>79</v>
      </c>
      <c r="R249" s="74" t="s">
        <v>80</v>
      </c>
      <c r="S249" s="81" t="s">
        <v>14</v>
      </c>
      <c r="T249" s="75">
        <f t="shared" si="17"/>
        <v>1223016</v>
      </c>
      <c r="U249" s="76">
        <f t="shared" si="16"/>
        <v>1223016</v>
      </c>
      <c r="V249" s="31" t="s">
        <v>76</v>
      </c>
      <c r="W249" s="31" t="s">
        <v>81</v>
      </c>
      <c r="X249" s="77" t="s">
        <v>82</v>
      </c>
      <c r="Y249" s="32" t="s">
        <v>83</v>
      </c>
      <c r="Z249" s="33" t="s">
        <v>3</v>
      </c>
      <c r="AA249" s="30" t="s">
        <v>84</v>
      </c>
      <c r="AB249" s="78" t="s">
        <v>85</v>
      </c>
      <c r="AC249" s="31" t="s">
        <v>76</v>
      </c>
      <c r="AD249" s="31" t="s">
        <v>86</v>
      </c>
      <c r="AE249" s="79" t="s">
        <v>87</v>
      </c>
      <c r="AF249" s="79" t="s">
        <v>88</v>
      </c>
      <c r="AG249" s="79" t="s">
        <v>89</v>
      </c>
      <c r="AH249" s="79" t="s">
        <v>90</v>
      </c>
      <c r="AI249" s="79" t="s">
        <v>90</v>
      </c>
      <c r="AJ249" s="79" t="s">
        <v>90</v>
      </c>
      <c r="AK249" s="80"/>
      <c r="AL249" s="80"/>
      <c r="AM249" s="80"/>
    </row>
    <row r="250" spans="1:39" s="35" customFormat="1" ht="48" customHeight="1" x14ac:dyDescent="0.15">
      <c r="A250" s="53"/>
      <c r="B250" s="28" t="s">
        <v>3</v>
      </c>
      <c r="C250" s="52" t="s">
        <v>214</v>
      </c>
      <c r="D250" s="52" t="s">
        <v>215</v>
      </c>
      <c r="E250" s="52" t="s">
        <v>26</v>
      </c>
      <c r="F250" s="52" t="s">
        <v>18</v>
      </c>
      <c r="G250" s="52" t="s">
        <v>522</v>
      </c>
      <c r="H250" s="47">
        <v>6295000</v>
      </c>
      <c r="I250" s="52" t="s">
        <v>86</v>
      </c>
      <c r="J250" s="29" t="s">
        <v>76</v>
      </c>
      <c r="K250" s="71" t="s">
        <v>523</v>
      </c>
      <c r="L250" s="72">
        <v>49161500</v>
      </c>
      <c r="M250" s="52" t="str">
        <f t="shared" si="15"/>
        <v xml:space="preserve">Adquirir elementos deportivos para el área de Educación Física con el fin de contribuir con el bienestar de los estudiantes del Instituto Pedagógico Nacional.(Balones de baloncesto, mallas de futbol, tapete para gimnasia) </v>
      </c>
      <c r="N250" s="31">
        <v>1</v>
      </c>
      <c r="O250" s="31">
        <v>1</v>
      </c>
      <c r="P250" s="73">
        <v>11</v>
      </c>
      <c r="Q250" s="74" t="s">
        <v>79</v>
      </c>
      <c r="R250" s="74" t="s">
        <v>80</v>
      </c>
      <c r="S250" s="81" t="s">
        <v>14</v>
      </c>
      <c r="T250" s="75">
        <f t="shared" si="17"/>
        <v>6295000</v>
      </c>
      <c r="U250" s="76">
        <f t="shared" si="16"/>
        <v>6295000</v>
      </c>
      <c r="V250" s="31" t="s">
        <v>76</v>
      </c>
      <c r="W250" s="31" t="s">
        <v>81</v>
      </c>
      <c r="X250" s="77" t="s">
        <v>82</v>
      </c>
      <c r="Y250" s="32" t="s">
        <v>83</v>
      </c>
      <c r="Z250" s="33" t="s">
        <v>3</v>
      </c>
      <c r="AA250" s="30" t="s">
        <v>84</v>
      </c>
      <c r="AB250" s="78" t="s">
        <v>85</v>
      </c>
      <c r="AC250" s="31" t="s">
        <v>76</v>
      </c>
      <c r="AD250" s="31" t="s">
        <v>86</v>
      </c>
      <c r="AE250" s="79" t="s">
        <v>87</v>
      </c>
      <c r="AF250" s="79" t="s">
        <v>88</v>
      </c>
      <c r="AG250" s="79" t="s">
        <v>89</v>
      </c>
      <c r="AH250" s="79" t="s">
        <v>90</v>
      </c>
      <c r="AI250" s="79" t="s">
        <v>90</v>
      </c>
      <c r="AJ250" s="79" t="s">
        <v>90</v>
      </c>
      <c r="AK250" s="80"/>
      <c r="AL250" s="80"/>
      <c r="AM250" s="80"/>
    </row>
    <row r="251" spans="1:39" s="35" customFormat="1" ht="48" customHeight="1" x14ac:dyDescent="0.15">
      <c r="A251" s="53"/>
      <c r="B251" s="28" t="s">
        <v>3</v>
      </c>
      <c r="C251" s="52" t="s">
        <v>214</v>
      </c>
      <c r="D251" s="52" t="s">
        <v>215</v>
      </c>
      <c r="E251" s="52" t="s">
        <v>93</v>
      </c>
      <c r="F251" s="52" t="s">
        <v>94</v>
      </c>
      <c r="G251" s="52" t="s">
        <v>524</v>
      </c>
      <c r="H251" s="47">
        <v>4248300</v>
      </c>
      <c r="I251" s="52" t="s">
        <v>86</v>
      </c>
      <c r="J251" s="29" t="s">
        <v>76</v>
      </c>
      <c r="K251" s="120" t="s">
        <v>525</v>
      </c>
      <c r="L251" s="152" t="s">
        <v>526</v>
      </c>
      <c r="M251" s="166" t="str">
        <f t="shared" si="15"/>
        <v xml:space="preserve">Adquirir equipos y  elementos para el buen funcionamiento de la granja del IPN con el fin de contribuir con el bienestar de los estudiantes  </v>
      </c>
      <c r="N251" s="31">
        <v>1</v>
      </c>
      <c r="O251" s="31">
        <v>1</v>
      </c>
      <c r="P251" s="73">
        <v>11</v>
      </c>
      <c r="Q251" s="74" t="s">
        <v>79</v>
      </c>
      <c r="R251" s="74" t="s">
        <v>80</v>
      </c>
      <c r="S251" s="81" t="s">
        <v>14</v>
      </c>
      <c r="T251" s="167">
        <f>H251+H252</f>
        <v>4786180</v>
      </c>
      <c r="U251" s="168">
        <f t="shared" si="16"/>
        <v>4786180</v>
      </c>
      <c r="V251" s="31" t="s">
        <v>76</v>
      </c>
      <c r="W251" s="31" t="s">
        <v>81</v>
      </c>
      <c r="X251" s="77" t="s">
        <v>82</v>
      </c>
      <c r="Y251" s="32" t="s">
        <v>83</v>
      </c>
      <c r="Z251" s="33" t="s">
        <v>3</v>
      </c>
      <c r="AA251" s="30" t="s">
        <v>84</v>
      </c>
      <c r="AB251" s="78" t="s">
        <v>85</v>
      </c>
      <c r="AC251" s="31" t="s">
        <v>76</v>
      </c>
      <c r="AD251" s="31" t="s">
        <v>86</v>
      </c>
      <c r="AE251" s="79" t="s">
        <v>87</v>
      </c>
      <c r="AF251" s="79" t="s">
        <v>88</v>
      </c>
      <c r="AG251" s="79" t="s">
        <v>89</v>
      </c>
      <c r="AH251" s="79" t="s">
        <v>90</v>
      </c>
      <c r="AI251" s="79" t="s">
        <v>90</v>
      </c>
      <c r="AJ251" s="79" t="s">
        <v>90</v>
      </c>
      <c r="AK251" s="80"/>
      <c r="AL251" s="80"/>
      <c r="AM251" s="80"/>
    </row>
    <row r="252" spans="1:39" s="35" customFormat="1" ht="48" customHeight="1" x14ac:dyDescent="0.15">
      <c r="A252" s="53"/>
      <c r="B252" s="28" t="s">
        <v>3</v>
      </c>
      <c r="C252" s="52" t="s">
        <v>214</v>
      </c>
      <c r="D252" s="52" t="s">
        <v>215</v>
      </c>
      <c r="E252" s="52" t="s">
        <v>129</v>
      </c>
      <c r="F252" s="52" t="s">
        <v>130</v>
      </c>
      <c r="G252" s="52" t="s">
        <v>527</v>
      </c>
      <c r="H252" s="47">
        <v>537880</v>
      </c>
      <c r="I252" s="52" t="s">
        <v>86</v>
      </c>
      <c r="J252" s="29" t="s">
        <v>76</v>
      </c>
      <c r="K252" s="120" t="s">
        <v>525</v>
      </c>
      <c r="L252" s="154"/>
      <c r="M252" s="166"/>
      <c r="N252" s="31">
        <v>1</v>
      </c>
      <c r="O252" s="31">
        <v>1</v>
      </c>
      <c r="P252" s="73">
        <v>11</v>
      </c>
      <c r="Q252" s="74" t="s">
        <v>79</v>
      </c>
      <c r="R252" s="74" t="s">
        <v>80</v>
      </c>
      <c r="S252" s="81" t="s">
        <v>14</v>
      </c>
      <c r="T252" s="167"/>
      <c r="U252" s="168"/>
      <c r="V252" s="31" t="s">
        <v>76</v>
      </c>
      <c r="W252" s="31" t="s">
        <v>81</v>
      </c>
      <c r="X252" s="77" t="s">
        <v>82</v>
      </c>
      <c r="Y252" s="32" t="s">
        <v>83</v>
      </c>
      <c r="Z252" s="33" t="s">
        <v>3</v>
      </c>
      <c r="AA252" s="30" t="s">
        <v>84</v>
      </c>
      <c r="AB252" s="78" t="s">
        <v>85</v>
      </c>
      <c r="AC252" s="31" t="s">
        <v>76</v>
      </c>
      <c r="AD252" s="31" t="s">
        <v>86</v>
      </c>
      <c r="AE252" s="79" t="s">
        <v>87</v>
      </c>
      <c r="AF252" s="79" t="s">
        <v>88</v>
      </c>
      <c r="AG252" s="79" t="s">
        <v>89</v>
      </c>
      <c r="AH252" s="79" t="s">
        <v>90</v>
      </c>
      <c r="AI252" s="79" t="s">
        <v>90</v>
      </c>
      <c r="AJ252" s="79" t="s">
        <v>90</v>
      </c>
      <c r="AK252" s="80"/>
      <c r="AL252" s="80"/>
      <c r="AM252" s="80"/>
    </row>
    <row r="253" spans="1:39" s="35" customFormat="1" ht="48" customHeight="1" x14ac:dyDescent="0.15">
      <c r="A253" s="53"/>
      <c r="B253" s="28" t="s">
        <v>3</v>
      </c>
      <c r="C253" s="52" t="s">
        <v>214</v>
      </c>
      <c r="D253" s="52" t="s">
        <v>215</v>
      </c>
      <c r="E253" s="52" t="s">
        <v>528</v>
      </c>
      <c r="F253" s="52" t="s">
        <v>529</v>
      </c>
      <c r="G253" s="52" t="s">
        <v>530</v>
      </c>
      <c r="H253" s="47">
        <v>79227133</v>
      </c>
      <c r="I253" s="52" t="s">
        <v>86</v>
      </c>
      <c r="J253" s="29" t="s">
        <v>76</v>
      </c>
      <c r="K253" s="71" t="s">
        <v>531</v>
      </c>
      <c r="L253" s="72" t="s">
        <v>526</v>
      </c>
      <c r="M253" s="52" t="str">
        <f t="shared" ref="M253:M270" si="18">G253</f>
        <v xml:space="preserve">Adquirir pedestales para la Biblioteca del Instituto Pedagógico Nacional </v>
      </c>
      <c r="N253" s="31">
        <v>1</v>
      </c>
      <c r="O253" s="31">
        <v>1</v>
      </c>
      <c r="P253" s="73">
        <v>11</v>
      </c>
      <c r="Q253" s="74" t="s">
        <v>79</v>
      </c>
      <c r="R253" s="74" t="s">
        <v>80</v>
      </c>
      <c r="S253" s="81" t="s">
        <v>14</v>
      </c>
      <c r="T253" s="89">
        <f>H253</f>
        <v>79227133</v>
      </c>
      <c r="U253" s="82">
        <f t="shared" ref="U253:U259" si="19">T253</f>
        <v>79227133</v>
      </c>
      <c r="V253" s="31" t="s">
        <v>76</v>
      </c>
      <c r="W253" s="31" t="s">
        <v>81</v>
      </c>
      <c r="X253" s="77" t="s">
        <v>82</v>
      </c>
      <c r="Y253" s="32" t="s">
        <v>83</v>
      </c>
      <c r="Z253" s="33" t="s">
        <v>3</v>
      </c>
      <c r="AA253" s="30" t="s">
        <v>84</v>
      </c>
      <c r="AB253" s="78" t="s">
        <v>85</v>
      </c>
      <c r="AC253" s="31" t="s">
        <v>76</v>
      </c>
      <c r="AD253" s="31" t="s">
        <v>86</v>
      </c>
      <c r="AE253" s="79" t="s">
        <v>87</v>
      </c>
      <c r="AF253" s="79" t="s">
        <v>88</v>
      </c>
      <c r="AG253" s="79" t="s">
        <v>89</v>
      </c>
      <c r="AH253" s="79" t="s">
        <v>90</v>
      </c>
      <c r="AI253" s="79" t="s">
        <v>90</v>
      </c>
      <c r="AJ253" s="79" t="s">
        <v>90</v>
      </c>
      <c r="AK253" s="80"/>
      <c r="AL253" s="80"/>
      <c r="AM253" s="80"/>
    </row>
    <row r="254" spans="1:39" s="35" customFormat="1" ht="48" customHeight="1" x14ac:dyDescent="0.15">
      <c r="A254" s="53"/>
      <c r="B254" s="28" t="s">
        <v>3</v>
      </c>
      <c r="C254" s="52" t="s">
        <v>532</v>
      </c>
      <c r="D254" s="52" t="s">
        <v>533</v>
      </c>
      <c r="E254" s="52" t="s">
        <v>9</v>
      </c>
      <c r="F254" s="52" t="s">
        <v>133</v>
      </c>
      <c r="G254" s="52" t="s">
        <v>708</v>
      </c>
      <c r="H254" s="47">
        <f>5150000+2120000</f>
        <v>7270000</v>
      </c>
      <c r="I254" s="52" t="s">
        <v>86</v>
      </c>
      <c r="J254" s="29" t="s">
        <v>76</v>
      </c>
      <c r="K254" s="71" t="s">
        <v>663</v>
      </c>
      <c r="L254" s="72">
        <v>83121700</v>
      </c>
      <c r="M254" s="52" t="str">
        <f t="shared" si="18"/>
        <v>Prestar el servicio de Streaming y Auto DJ, para la
trasmisión continua de música y contenidos de la
emisora La Pedagógica Radio</v>
      </c>
      <c r="N254" s="31">
        <v>1</v>
      </c>
      <c r="O254" s="31">
        <v>1</v>
      </c>
      <c r="P254" s="73">
        <v>11</v>
      </c>
      <c r="Q254" s="74" t="s">
        <v>79</v>
      </c>
      <c r="R254" s="74" t="s">
        <v>80</v>
      </c>
      <c r="S254" s="52" t="s">
        <v>14</v>
      </c>
      <c r="T254" s="75">
        <f>H254</f>
        <v>7270000</v>
      </c>
      <c r="U254" s="76">
        <f t="shared" si="19"/>
        <v>7270000</v>
      </c>
      <c r="V254" s="31" t="s">
        <v>76</v>
      </c>
      <c r="W254" s="31" t="s">
        <v>81</v>
      </c>
      <c r="X254" s="77" t="s">
        <v>82</v>
      </c>
      <c r="Y254" s="32" t="s">
        <v>83</v>
      </c>
      <c r="Z254" s="33" t="s">
        <v>3</v>
      </c>
      <c r="AA254" s="30" t="s">
        <v>84</v>
      </c>
      <c r="AB254" s="78" t="s">
        <v>85</v>
      </c>
      <c r="AC254" s="31" t="s">
        <v>76</v>
      </c>
      <c r="AD254" s="31" t="s">
        <v>86</v>
      </c>
      <c r="AE254" s="79" t="s">
        <v>87</v>
      </c>
      <c r="AF254" s="79" t="s">
        <v>88</v>
      </c>
      <c r="AG254" s="79" t="s">
        <v>89</v>
      </c>
      <c r="AH254" s="79" t="s">
        <v>90</v>
      </c>
      <c r="AI254" s="79" t="s">
        <v>90</v>
      </c>
      <c r="AJ254" s="79" t="s">
        <v>90</v>
      </c>
      <c r="AK254" s="80"/>
      <c r="AL254" s="80"/>
      <c r="AM254" s="80"/>
    </row>
    <row r="255" spans="1:39" s="35" customFormat="1" ht="48" customHeight="1" x14ac:dyDescent="0.15">
      <c r="A255" s="53"/>
      <c r="B255" s="28" t="s">
        <v>3</v>
      </c>
      <c r="C255" s="52" t="s">
        <v>532</v>
      </c>
      <c r="D255" s="52" t="s">
        <v>533</v>
      </c>
      <c r="E255" s="52" t="s">
        <v>9</v>
      </c>
      <c r="F255" s="52" t="s">
        <v>133</v>
      </c>
      <c r="G255" s="52" t="s">
        <v>534</v>
      </c>
      <c r="H255" s="47">
        <f>2120000-2120000</f>
        <v>0</v>
      </c>
      <c r="I255" s="52" t="s">
        <v>430</v>
      </c>
      <c r="J255" s="29" t="s">
        <v>76</v>
      </c>
      <c r="K255" s="71" t="s">
        <v>535</v>
      </c>
      <c r="L255" s="72" t="s">
        <v>276</v>
      </c>
      <c r="M255" s="52" t="str">
        <f t="shared" si="18"/>
        <v>Prestar el servicio de soporte del sitio Web WordPress de la emisora.  - EMISORA</v>
      </c>
      <c r="N255" s="31">
        <v>1</v>
      </c>
      <c r="O255" s="31">
        <v>1</v>
      </c>
      <c r="P255" s="73">
        <v>11</v>
      </c>
      <c r="Q255" s="74" t="s">
        <v>79</v>
      </c>
      <c r="R255" s="74" t="s">
        <v>80</v>
      </c>
      <c r="S255" s="52" t="s">
        <v>14</v>
      </c>
      <c r="T255" s="75">
        <f t="shared" ref="T255:T268" si="20">H255</f>
        <v>0</v>
      </c>
      <c r="U255" s="76">
        <f t="shared" si="19"/>
        <v>0</v>
      </c>
      <c r="V255" s="31" t="s">
        <v>76</v>
      </c>
      <c r="W255" s="31" t="s">
        <v>81</v>
      </c>
      <c r="X255" s="77" t="s">
        <v>82</v>
      </c>
      <c r="Y255" s="32" t="s">
        <v>83</v>
      </c>
      <c r="Z255" s="33" t="s">
        <v>3</v>
      </c>
      <c r="AA255" s="30" t="s">
        <v>84</v>
      </c>
      <c r="AB255" s="78" t="s">
        <v>85</v>
      </c>
      <c r="AC255" s="31" t="s">
        <v>76</v>
      </c>
      <c r="AD255" s="31" t="s">
        <v>86</v>
      </c>
      <c r="AE255" s="79" t="s">
        <v>87</v>
      </c>
      <c r="AF255" s="79" t="s">
        <v>88</v>
      </c>
      <c r="AG255" s="79" t="s">
        <v>89</v>
      </c>
      <c r="AH255" s="79" t="s">
        <v>90</v>
      </c>
      <c r="AI255" s="79" t="s">
        <v>90</v>
      </c>
      <c r="AJ255" s="79" t="s">
        <v>90</v>
      </c>
      <c r="AK255" s="80"/>
      <c r="AL255" s="80"/>
      <c r="AM255" s="80"/>
    </row>
    <row r="256" spans="1:39" s="35" customFormat="1" ht="26.25" customHeight="1" x14ac:dyDescent="0.15">
      <c r="A256" s="53"/>
      <c r="B256" s="28" t="s">
        <v>3</v>
      </c>
      <c r="C256" s="52" t="s">
        <v>536</v>
      </c>
      <c r="D256" s="52" t="s">
        <v>537</v>
      </c>
      <c r="E256" s="52" t="s">
        <v>9</v>
      </c>
      <c r="F256" s="52" t="s">
        <v>133</v>
      </c>
      <c r="G256" s="52" t="s">
        <v>538</v>
      </c>
      <c r="H256" s="47">
        <v>1000000000</v>
      </c>
      <c r="I256" s="52" t="s">
        <v>76</v>
      </c>
      <c r="J256" s="29" t="s">
        <v>76</v>
      </c>
      <c r="K256" s="71" t="s">
        <v>539</v>
      </c>
      <c r="L256" s="72" t="s">
        <v>78</v>
      </c>
      <c r="M256" s="52" t="str">
        <f t="shared" si="18"/>
        <v>PAGOS ETICT</v>
      </c>
      <c r="N256" s="31">
        <v>1</v>
      </c>
      <c r="O256" s="31">
        <v>1</v>
      </c>
      <c r="P256" s="73">
        <v>11</v>
      </c>
      <c r="Q256" s="74" t="s">
        <v>79</v>
      </c>
      <c r="R256" s="74" t="s">
        <v>80</v>
      </c>
      <c r="S256" s="52" t="s">
        <v>14</v>
      </c>
      <c r="T256" s="75">
        <f t="shared" si="20"/>
        <v>1000000000</v>
      </c>
      <c r="U256" s="76">
        <f t="shared" si="19"/>
        <v>1000000000</v>
      </c>
      <c r="V256" s="31" t="s">
        <v>76</v>
      </c>
      <c r="W256" s="31" t="s">
        <v>81</v>
      </c>
      <c r="X256" s="77" t="s">
        <v>82</v>
      </c>
      <c r="Y256" s="32" t="s">
        <v>83</v>
      </c>
      <c r="Z256" s="33" t="s">
        <v>3</v>
      </c>
      <c r="AA256" s="30" t="s">
        <v>84</v>
      </c>
      <c r="AB256" s="78" t="s">
        <v>85</v>
      </c>
      <c r="AC256" s="31" t="s">
        <v>76</v>
      </c>
      <c r="AD256" s="31" t="s">
        <v>86</v>
      </c>
      <c r="AE256" s="79" t="s">
        <v>87</v>
      </c>
      <c r="AF256" s="79" t="s">
        <v>88</v>
      </c>
      <c r="AG256" s="79" t="s">
        <v>89</v>
      </c>
      <c r="AH256" s="79" t="s">
        <v>90</v>
      </c>
      <c r="AI256" s="79" t="s">
        <v>90</v>
      </c>
      <c r="AJ256" s="79" t="s">
        <v>90</v>
      </c>
      <c r="AK256" s="80"/>
      <c r="AL256" s="80"/>
      <c r="AM256" s="80"/>
    </row>
    <row r="257" spans="1:39" s="35" customFormat="1" ht="48" customHeight="1" x14ac:dyDescent="0.15">
      <c r="A257" s="53"/>
      <c r="B257" s="28" t="s">
        <v>27</v>
      </c>
      <c r="C257" s="52" t="s">
        <v>210</v>
      </c>
      <c r="D257" s="52" t="s">
        <v>211</v>
      </c>
      <c r="E257" s="52" t="s">
        <v>9</v>
      </c>
      <c r="F257" s="52" t="s">
        <v>133</v>
      </c>
      <c r="G257" s="52" t="s">
        <v>540</v>
      </c>
      <c r="H257" s="47">
        <v>18000000</v>
      </c>
      <c r="I257" s="52" t="s">
        <v>86</v>
      </c>
      <c r="J257" s="29" t="s">
        <v>76</v>
      </c>
      <c r="K257" s="71" t="s">
        <v>541</v>
      </c>
      <c r="L257" s="72" t="s">
        <v>677</v>
      </c>
      <c r="M257" s="52" t="str">
        <f t="shared" si="18"/>
        <v>Prestar el servicio de montaje del stand de la Universidad Pedagógica Nacional en Expo Estudiante 2026 y montaje Stand. - SAD</v>
      </c>
      <c r="N257" s="31">
        <v>1</v>
      </c>
      <c r="O257" s="31">
        <v>1</v>
      </c>
      <c r="P257" s="73">
        <v>11</v>
      </c>
      <c r="Q257" s="74" t="s">
        <v>79</v>
      </c>
      <c r="R257" s="74" t="s">
        <v>80</v>
      </c>
      <c r="S257" s="52" t="s">
        <v>1</v>
      </c>
      <c r="T257" s="75">
        <f t="shared" si="20"/>
        <v>18000000</v>
      </c>
      <c r="U257" s="76">
        <f t="shared" si="19"/>
        <v>18000000</v>
      </c>
      <c r="V257" s="31" t="s">
        <v>76</v>
      </c>
      <c r="W257" s="31" t="s">
        <v>81</v>
      </c>
      <c r="X257" s="77" t="s">
        <v>82</v>
      </c>
      <c r="Y257" s="32" t="s">
        <v>83</v>
      </c>
      <c r="Z257" s="33" t="s">
        <v>27</v>
      </c>
      <c r="AA257" s="30" t="s">
        <v>84</v>
      </c>
      <c r="AB257" s="78" t="s">
        <v>85</v>
      </c>
      <c r="AC257" s="31" t="s">
        <v>76</v>
      </c>
      <c r="AD257" s="31" t="s">
        <v>86</v>
      </c>
      <c r="AE257" s="79" t="s">
        <v>87</v>
      </c>
      <c r="AF257" s="79" t="s">
        <v>88</v>
      </c>
      <c r="AG257" s="79" t="s">
        <v>89</v>
      </c>
      <c r="AH257" s="79" t="s">
        <v>90</v>
      </c>
      <c r="AI257" s="79" t="s">
        <v>90</v>
      </c>
      <c r="AJ257" s="79" t="s">
        <v>90</v>
      </c>
      <c r="AK257" s="80"/>
      <c r="AL257" s="80"/>
      <c r="AM257" s="80"/>
    </row>
    <row r="258" spans="1:39" s="35" customFormat="1" ht="48" customHeight="1" x14ac:dyDescent="0.15">
      <c r="A258" s="53"/>
      <c r="B258" s="28" t="s">
        <v>15</v>
      </c>
      <c r="C258" s="52" t="s">
        <v>207</v>
      </c>
      <c r="D258" s="52" t="s">
        <v>16</v>
      </c>
      <c r="E258" s="52" t="s">
        <v>11</v>
      </c>
      <c r="F258" s="52" t="s">
        <v>12</v>
      </c>
      <c r="G258" s="52" t="s">
        <v>542</v>
      </c>
      <c r="H258" s="47">
        <v>10000000</v>
      </c>
      <c r="I258" s="52" t="s">
        <v>86</v>
      </c>
      <c r="J258" s="29" t="s">
        <v>76</v>
      </c>
      <c r="K258" s="71" t="s">
        <v>543</v>
      </c>
      <c r="L258" s="72" t="s">
        <v>677</v>
      </c>
      <c r="M258" s="52" t="str">
        <f t="shared" si="18"/>
        <v xml:space="preserve"> Prestar el servicio logístico para el evento cultural Encuentro General de Egresados - Actividades artísticas, de entretenimiento y recreación</v>
      </c>
      <c r="N258" s="31">
        <v>1</v>
      </c>
      <c r="O258" s="31">
        <v>1</v>
      </c>
      <c r="P258" s="73">
        <v>11</v>
      </c>
      <c r="Q258" s="74" t="s">
        <v>79</v>
      </c>
      <c r="R258" s="74" t="s">
        <v>80</v>
      </c>
      <c r="S258" s="52" t="s">
        <v>14</v>
      </c>
      <c r="T258" s="75">
        <f t="shared" si="20"/>
        <v>10000000</v>
      </c>
      <c r="U258" s="76">
        <f t="shared" si="19"/>
        <v>10000000</v>
      </c>
      <c r="V258" s="31" t="s">
        <v>76</v>
      </c>
      <c r="W258" s="31" t="s">
        <v>81</v>
      </c>
      <c r="X258" s="77" t="s">
        <v>82</v>
      </c>
      <c r="Y258" s="32" t="s">
        <v>83</v>
      </c>
      <c r="Z258" s="33" t="s">
        <v>15</v>
      </c>
      <c r="AA258" s="30" t="s">
        <v>84</v>
      </c>
      <c r="AB258" s="78" t="s">
        <v>85</v>
      </c>
      <c r="AC258" s="31" t="s">
        <v>76</v>
      </c>
      <c r="AD258" s="31" t="s">
        <v>86</v>
      </c>
      <c r="AE258" s="79" t="s">
        <v>87</v>
      </c>
      <c r="AF258" s="79" t="s">
        <v>88</v>
      </c>
      <c r="AG258" s="79" t="s">
        <v>89</v>
      </c>
      <c r="AH258" s="79" t="s">
        <v>90</v>
      </c>
      <c r="AI258" s="79" t="s">
        <v>90</v>
      </c>
      <c r="AJ258" s="79" t="s">
        <v>90</v>
      </c>
      <c r="AK258" s="80"/>
      <c r="AL258" s="80"/>
      <c r="AM258" s="80"/>
    </row>
    <row r="259" spans="1:39" s="35" customFormat="1" ht="48" customHeight="1" x14ac:dyDescent="0.15">
      <c r="A259" s="53"/>
      <c r="B259" s="28" t="s">
        <v>15</v>
      </c>
      <c r="C259" s="52" t="s">
        <v>207</v>
      </c>
      <c r="D259" s="52" t="s">
        <v>16</v>
      </c>
      <c r="E259" s="52" t="s">
        <v>9</v>
      </c>
      <c r="F259" s="52" t="s">
        <v>133</v>
      </c>
      <c r="G259" s="52" t="s">
        <v>544</v>
      </c>
      <c r="H259" s="47">
        <v>6000000</v>
      </c>
      <c r="I259" s="52" t="s">
        <v>86</v>
      </c>
      <c r="J259" s="29" t="s">
        <v>76</v>
      </c>
      <c r="K259" s="71" t="s">
        <v>545</v>
      </c>
      <c r="L259" s="72">
        <v>55101500</v>
      </c>
      <c r="M259" s="52" t="str">
        <f t="shared" si="18"/>
        <v>Prestar el servicio para la elaboración e impresión del material de divulgación requerido por la Universidad Pedagógica Nacional, para espacios institucionales a cargo del Centro de Egresados.</v>
      </c>
      <c r="N259" s="31">
        <v>1</v>
      </c>
      <c r="O259" s="31">
        <v>1</v>
      </c>
      <c r="P259" s="73">
        <v>11</v>
      </c>
      <c r="Q259" s="74" t="s">
        <v>79</v>
      </c>
      <c r="R259" s="74" t="s">
        <v>80</v>
      </c>
      <c r="S259" s="52" t="s">
        <v>1</v>
      </c>
      <c r="T259" s="75">
        <f t="shared" si="20"/>
        <v>6000000</v>
      </c>
      <c r="U259" s="76">
        <f t="shared" si="19"/>
        <v>6000000</v>
      </c>
      <c r="V259" s="31" t="s">
        <v>76</v>
      </c>
      <c r="W259" s="31" t="s">
        <v>81</v>
      </c>
      <c r="X259" s="77" t="s">
        <v>82</v>
      </c>
      <c r="Y259" s="32" t="s">
        <v>83</v>
      </c>
      <c r="Z259" s="33" t="s">
        <v>15</v>
      </c>
      <c r="AA259" s="30" t="s">
        <v>84</v>
      </c>
      <c r="AB259" s="78" t="s">
        <v>85</v>
      </c>
      <c r="AC259" s="31" t="s">
        <v>76</v>
      </c>
      <c r="AD259" s="31" t="s">
        <v>86</v>
      </c>
      <c r="AE259" s="79" t="s">
        <v>87</v>
      </c>
      <c r="AF259" s="79" t="s">
        <v>88</v>
      </c>
      <c r="AG259" s="79" t="s">
        <v>89</v>
      </c>
      <c r="AH259" s="79" t="s">
        <v>90</v>
      </c>
      <c r="AI259" s="79" t="s">
        <v>90</v>
      </c>
      <c r="AJ259" s="79" t="s">
        <v>90</v>
      </c>
      <c r="AK259" s="80"/>
      <c r="AL259" s="80"/>
      <c r="AM259" s="80"/>
    </row>
    <row r="260" spans="1:39" s="35" customFormat="1" ht="48" customHeight="1" x14ac:dyDescent="0.15">
      <c r="A260" s="53"/>
      <c r="B260" s="28" t="s">
        <v>27</v>
      </c>
      <c r="C260" s="52" t="s">
        <v>436</v>
      </c>
      <c r="D260" s="52" t="s">
        <v>437</v>
      </c>
      <c r="E260" s="52" t="s">
        <v>9</v>
      </c>
      <c r="F260" s="52" t="s">
        <v>133</v>
      </c>
      <c r="G260" s="52" t="s">
        <v>546</v>
      </c>
      <c r="H260" s="47">
        <v>3000000</v>
      </c>
      <c r="I260" s="52" t="s">
        <v>86</v>
      </c>
      <c r="J260" s="29" t="s">
        <v>76</v>
      </c>
      <c r="K260" s="71" t="s">
        <v>547</v>
      </c>
      <c r="L260" s="72">
        <v>81101700</v>
      </c>
      <c r="M260" s="52" t="str">
        <f t="shared" si="18"/>
        <v>Prestar el servicio de mantenimiento para los equipos del Laboratorio Bioclinico del Departamento de Biología de la Universidad Pedagógica Nacional.</v>
      </c>
      <c r="N260" s="31">
        <v>1</v>
      </c>
      <c r="O260" s="31">
        <v>1</v>
      </c>
      <c r="P260" s="73">
        <v>11</v>
      </c>
      <c r="Q260" s="74" t="s">
        <v>79</v>
      </c>
      <c r="R260" s="74" t="s">
        <v>80</v>
      </c>
      <c r="S260" s="81" t="s">
        <v>1</v>
      </c>
      <c r="T260" s="75">
        <f t="shared" si="20"/>
        <v>3000000</v>
      </c>
      <c r="U260" s="76">
        <f t="shared" ref="U260:U270" si="21">T260</f>
        <v>3000000</v>
      </c>
      <c r="V260" s="31" t="s">
        <v>76</v>
      </c>
      <c r="W260" s="31" t="s">
        <v>81</v>
      </c>
      <c r="X260" s="77" t="s">
        <v>82</v>
      </c>
      <c r="Y260" s="32" t="s">
        <v>83</v>
      </c>
      <c r="Z260" s="33" t="s">
        <v>27</v>
      </c>
      <c r="AA260" s="30" t="s">
        <v>84</v>
      </c>
      <c r="AB260" s="78" t="s">
        <v>85</v>
      </c>
      <c r="AC260" s="31" t="s">
        <v>76</v>
      </c>
      <c r="AD260" s="31" t="s">
        <v>86</v>
      </c>
      <c r="AE260" s="79" t="s">
        <v>87</v>
      </c>
      <c r="AF260" s="79" t="s">
        <v>88</v>
      </c>
      <c r="AG260" s="79" t="s">
        <v>89</v>
      </c>
      <c r="AH260" s="79" t="s">
        <v>90</v>
      </c>
      <c r="AI260" s="79" t="s">
        <v>90</v>
      </c>
      <c r="AJ260" s="79" t="s">
        <v>90</v>
      </c>
      <c r="AK260" s="80"/>
      <c r="AL260" s="80"/>
      <c r="AM260" s="80"/>
    </row>
    <row r="261" spans="1:39" s="35" customFormat="1" ht="48" customHeight="1" x14ac:dyDescent="0.15">
      <c r="A261" s="53"/>
      <c r="B261" s="28" t="s">
        <v>27</v>
      </c>
      <c r="C261" s="52" t="s">
        <v>436</v>
      </c>
      <c r="D261" s="52" t="s">
        <v>437</v>
      </c>
      <c r="E261" s="52" t="s">
        <v>9</v>
      </c>
      <c r="F261" s="52" t="s">
        <v>133</v>
      </c>
      <c r="G261" s="52" t="s">
        <v>548</v>
      </c>
      <c r="H261" s="47">
        <v>10520000</v>
      </c>
      <c r="I261" s="52" t="s">
        <v>86</v>
      </c>
      <c r="J261" s="29" t="s">
        <v>76</v>
      </c>
      <c r="K261" s="71" t="s">
        <v>549</v>
      </c>
      <c r="L261" s="72">
        <v>81101700</v>
      </c>
      <c r="M261" s="52" t="str">
        <f t="shared" si="18"/>
        <v>Prestar el servicio de mantenimiento para los equipos del Laboratorio del Departamento de Biología de la Universidad Pedagógica Nacional.</v>
      </c>
      <c r="N261" s="31">
        <v>1</v>
      </c>
      <c r="O261" s="31">
        <v>1</v>
      </c>
      <c r="P261" s="73">
        <v>11</v>
      </c>
      <c r="Q261" s="74" t="s">
        <v>79</v>
      </c>
      <c r="R261" s="74" t="s">
        <v>80</v>
      </c>
      <c r="S261" s="81" t="s">
        <v>1</v>
      </c>
      <c r="T261" s="75">
        <f t="shared" si="20"/>
        <v>10520000</v>
      </c>
      <c r="U261" s="76">
        <f t="shared" si="21"/>
        <v>10520000</v>
      </c>
      <c r="V261" s="31" t="s">
        <v>76</v>
      </c>
      <c r="W261" s="31" t="s">
        <v>81</v>
      </c>
      <c r="X261" s="77" t="s">
        <v>82</v>
      </c>
      <c r="Y261" s="32" t="s">
        <v>83</v>
      </c>
      <c r="Z261" s="33" t="s">
        <v>27</v>
      </c>
      <c r="AA261" s="30" t="s">
        <v>84</v>
      </c>
      <c r="AB261" s="78" t="s">
        <v>85</v>
      </c>
      <c r="AC261" s="31" t="s">
        <v>76</v>
      </c>
      <c r="AD261" s="31" t="s">
        <v>86</v>
      </c>
      <c r="AE261" s="79" t="s">
        <v>87</v>
      </c>
      <c r="AF261" s="79" t="s">
        <v>88</v>
      </c>
      <c r="AG261" s="79" t="s">
        <v>89</v>
      </c>
      <c r="AH261" s="79" t="s">
        <v>90</v>
      </c>
      <c r="AI261" s="79" t="s">
        <v>90</v>
      </c>
      <c r="AJ261" s="79" t="s">
        <v>90</v>
      </c>
      <c r="AK261" s="80"/>
      <c r="AL261" s="80"/>
      <c r="AM261" s="80"/>
    </row>
    <row r="262" spans="1:39" s="35" customFormat="1" ht="48" customHeight="1" x14ac:dyDescent="0.15">
      <c r="A262" s="53"/>
      <c r="B262" s="28" t="s">
        <v>3</v>
      </c>
      <c r="C262" s="52" t="s">
        <v>550</v>
      </c>
      <c r="D262" s="52" t="s">
        <v>128</v>
      </c>
      <c r="E262" s="52" t="s">
        <v>9</v>
      </c>
      <c r="F262" s="52" t="s">
        <v>10</v>
      </c>
      <c r="G262" s="52" t="s">
        <v>551</v>
      </c>
      <c r="H262" s="47">
        <v>4000000</v>
      </c>
      <c r="I262" s="52" t="s">
        <v>86</v>
      </c>
      <c r="J262" s="29" t="s">
        <v>76</v>
      </c>
      <c r="K262" s="71" t="s">
        <v>552</v>
      </c>
      <c r="L262" s="72" t="s">
        <v>553</v>
      </c>
      <c r="M262" s="52" t="str">
        <f t="shared" si="18"/>
        <v>Prestar el servicio de mantenimiento preventivo y correctivo de los equipos requeridos para el desarrollo de las actividades del Programa de Cultura de la Subdirección de Bienestar Universitario-UPN.</v>
      </c>
      <c r="N262" s="31">
        <v>1</v>
      </c>
      <c r="O262" s="31">
        <v>1</v>
      </c>
      <c r="P262" s="73">
        <v>11</v>
      </c>
      <c r="Q262" s="74" t="s">
        <v>79</v>
      </c>
      <c r="R262" s="74" t="s">
        <v>80</v>
      </c>
      <c r="S262" s="81" t="s">
        <v>1</v>
      </c>
      <c r="T262" s="75">
        <f t="shared" si="20"/>
        <v>4000000</v>
      </c>
      <c r="U262" s="76">
        <f t="shared" si="21"/>
        <v>4000000</v>
      </c>
      <c r="V262" s="31" t="s">
        <v>76</v>
      </c>
      <c r="W262" s="31" t="s">
        <v>81</v>
      </c>
      <c r="X262" s="77" t="s">
        <v>82</v>
      </c>
      <c r="Y262" s="32" t="s">
        <v>83</v>
      </c>
      <c r="Z262" s="33" t="s">
        <v>3</v>
      </c>
      <c r="AA262" s="30" t="s">
        <v>84</v>
      </c>
      <c r="AB262" s="78" t="s">
        <v>85</v>
      </c>
      <c r="AC262" s="31" t="s">
        <v>76</v>
      </c>
      <c r="AD262" s="31" t="s">
        <v>86</v>
      </c>
      <c r="AE262" s="79" t="s">
        <v>87</v>
      </c>
      <c r="AF262" s="79" t="s">
        <v>88</v>
      </c>
      <c r="AG262" s="79" t="s">
        <v>89</v>
      </c>
      <c r="AH262" s="79" t="s">
        <v>90</v>
      </c>
      <c r="AI262" s="79" t="s">
        <v>90</v>
      </c>
      <c r="AJ262" s="79" t="s">
        <v>90</v>
      </c>
      <c r="AK262" s="80"/>
      <c r="AL262" s="80"/>
      <c r="AM262" s="80"/>
    </row>
    <row r="263" spans="1:39" s="35" customFormat="1" ht="48" customHeight="1" x14ac:dyDescent="0.15">
      <c r="A263" s="53"/>
      <c r="B263" s="28" t="s">
        <v>3</v>
      </c>
      <c r="C263" s="52" t="s">
        <v>550</v>
      </c>
      <c r="D263" s="52" t="s">
        <v>128</v>
      </c>
      <c r="E263" s="52" t="s">
        <v>11</v>
      </c>
      <c r="F263" s="52" t="s">
        <v>12</v>
      </c>
      <c r="G263" s="52" t="s">
        <v>554</v>
      </c>
      <c r="H263" s="47">
        <v>3476000</v>
      </c>
      <c r="I263" s="52" t="s">
        <v>86</v>
      </c>
      <c r="J263" s="29" t="s">
        <v>76</v>
      </c>
      <c r="K263" s="71" t="s">
        <v>555</v>
      </c>
      <c r="L263" s="72">
        <v>91111500</v>
      </c>
      <c r="M263" s="52" t="str">
        <f t="shared" si="18"/>
        <v>Prestar el servicio de lavandería de los uniformes y trajes de los grupos representativos del programa de cultura.</v>
      </c>
      <c r="N263" s="31">
        <v>1</v>
      </c>
      <c r="O263" s="31">
        <v>1</v>
      </c>
      <c r="P263" s="73">
        <v>11</v>
      </c>
      <c r="Q263" s="74" t="s">
        <v>79</v>
      </c>
      <c r="R263" s="74" t="s">
        <v>80</v>
      </c>
      <c r="S263" s="52" t="s">
        <v>14</v>
      </c>
      <c r="T263" s="75">
        <f t="shared" si="20"/>
        <v>3476000</v>
      </c>
      <c r="U263" s="76">
        <f t="shared" si="21"/>
        <v>3476000</v>
      </c>
      <c r="V263" s="31" t="s">
        <v>76</v>
      </c>
      <c r="W263" s="31" t="s">
        <v>81</v>
      </c>
      <c r="X263" s="77" t="s">
        <v>82</v>
      </c>
      <c r="Y263" s="32" t="s">
        <v>83</v>
      </c>
      <c r="Z263" s="33" t="s">
        <v>3</v>
      </c>
      <c r="AA263" s="30" t="s">
        <v>84</v>
      </c>
      <c r="AB263" s="78" t="s">
        <v>85</v>
      </c>
      <c r="AC263" s="31" t="s">
        <v>76</v>
      </c>
      <c r="AD263" s="31" t="s">
        <v>86</v>
      </c>
      <c r="AE263" s="79" t="s">
        <v>87</v>
      </c>
      <c r="AF263" s="79" t="s">
        <v>88</v>
      </c>
      <c r="AG263" s="79" t="s">
        <v>89</v>
      </c>
      <c r="AH263" s="79" t="s">
        <v>90</v>
      </c>
      <c r="AI263" s="79" t="s">
        <v>90</v>
      </c>
      <c r="AJ263" s="79" t="s">
        <v>90</v>
      </c>
      <c r="AK263" s="80"/>
      <c r="AL263" s="80"/>
      <c r="AM263" s="80"/>
    </row>
    <row r="264" spans="1:39" s="35" customFormat="1" ht="48" customHeight="1" x14ac:dyDescent="0.15">
      <c r="A264" s="53"/>
      <c r="B264" s="28" t="s">
        <v>3</v>
      </c>
      <c r="C264" s="52" t="s">
        <v>142</v>
      </c>
      <c r="D264" s="52" t="s">
        <v>72</v>
      </c>
      <c r="E264" s="52" t="s">
        <v>556</v>
      </c>
      <c r="F264" s="52" t="s">
        <v>6</v>
      </c>
      <c r="G264" s="52" t="s">
        <v>557</v>
      </c>
      <c r="H264" s="47">
        <v>113102000</v>
      </c>
      <c r="I264" s="52" t="s">
        <v>86</v>
      </c>
      <c r="J264" s="29" t="s">
        <v>76</v>
      </c>
      <c r="K264" s="71" t="s">
        <v>558</v>
      </c>
      <c r="L264" s="72" t="s">
        <v>559</v>
      </c>
      <c r="M264" s="52" t="str">
        <f t="shared" si="18"/>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64" s="31">
        <v>1</v>
      </c>
      <c r="O264" s="31">
        <v>1</v>
      </c>
      <c r="P264" s="73">
        <v>11</v>
      </c>
      <c r="Q264" s="74" t="s">
        <v>79</v>
      </c>
      <c r="R264" s="74" t="s">
        <v>80</v>
      </c>
      <c r="S264" s="81" t="s">
        <v>5</v>
      </c>
      <c r="T264" s="75">
        <f t="shared" si="20"/>
        <v>113102000</v>
      </c>
      <c r="U264" s="76">
        <f t="shared" si="21"/>
        <v>113102000</v>
      </c>
      <c r="V264" s="31" t="s">
        <v>76</v>
      </c>
      <c r="W264" s="31" t="s">
        <v>81</v>
      </c>
      <c r="X264" s="77" t="s">
        <v>82</v>
      </c>
      <c r="Y264" s="32" t="s">
        <v>83</v>
      </c>
      <c r="Z264" s="33" t="s">
        <v>3</v>
      </c>
      <c r="AA264" s="30" t="s">
        <v>84</v>
      </c>
      <c r="AB264" s="78" t="s">
        <v>85</v>
      </c>
      <c r="AC264" s="31" t="s">
        <v>76</v>
      </c>
      <c r="AD264" s="31" t="s">
        <v>86</v>
      </c>
      <c r="AE264" s="79" t="s">
        <v>87</v>
      </c>
      <c r="AF264" s="79" t="s">
        <v>88</v>
      </c>
      <c r="AG264" s="79" t="s">
        <v>89</v>
      </c>
      <c r="AH264" s="79" t="s">
        <v>90</v>
      </c>
      <c r="AI264" s="79" t="s">
        <v>90</v>
      </c>
      <c r="AJ264" s="79" t="s">
        <v>90</v>
      </c>
      <c r="AK264" s="80"/>
      <c r="AL264" s="80"/>
      <c r="AM264" s="80"/>
    </row>
    <row r="265" spans="1:39" s="35" customFormat="1" ht="48" customHeight="1" x14ac:dyDescent="0.15">
      <c r="A265" s="53"/>
      <c r="B265" s="28" t="s">
        <v>3</v>
      </c>
      <c r="C265" s="52" t="s">
        <v>142</v>
      </c>
      <c r="D265" s="52" t="s">
        <v>72</v>
      </c>
      <c r="E265" s="52" t="s">
        <v>125</v>
      </c>
      <c r="F265" s="52" t="s">
        <v>126</v>
      </c>
      <c r="G265" s="52" t="s">
        <v>560</v>
      </c>
      <c r="H265" s="47">
        <f>110000000-17071000</f>
        <v>92929000</v>
      </c>
      <c r="I265" s="52" t="s">
        <v>86</v>
      </c>
      <c r="J265" s="29" t="s">
        <v>76</v>
      </c>
      <c r="K265" s="71" t="s">
        <v>561</v>
      </c>
      <c r="L265" s="72" t="s">
        <v>562</v>
      </c>
      <c r="M265" s="52" t="str">
        <f t="shared" si="18"/>
        <v xml:space="preserve">Adquirir la dotación para los funcionarios administrativos planta, provisionales y supernumerarios (caballeros) </v>
      </c>
      <c r="N265" s="31">
        <v>1</v>
      </c>
      <c r="O265" s="31">
        <v>1</v>
      </c>
      <c r="P265" s="73">
        <v>11</v>
      </c>
      <c r="Q265" s="74" t="s">
        <v>79</v>
      </c>
      <c r="R265" s="74" t="s">
        <v>80</v>
      </c>
      <c r="S265" s="81" t="s">
        <v>1</v>
      </c>
      <c r="T265" s="75">
        <f t="shared" si="20"/>
        <v>92929000</v>
      </c>
      <c r="U265" s="76">
        <f t="shared" si="21"/>
        <v>92929000</v>
      </c>
      <c r="V265" s="31" t="s">
        <v>76</v>
      </c>
      <c r="W265" s="31" t="s">
        <v>81</v>
      </c>
      <c r="X265" s="77" t="s">
        <v>82</v>
      </c>
      <c r="Y265" s="32" t="s">
        <v>83</v>
      </c>
      <c r="Z265" s="33" t="s">
        <v>3</v>
      </c>
      <c r="AA265" s="30" t="s">
        <v>84</v>
      </c>
      <c r="AB265" s="78" t="s">
        <v>85</v>
      </c>
      <c r="AC265" s="31" t="s">
        <v>76</v>
      </c>
      <c r="AD265" s="31" t="s">
        <v>86</v>
      </c>
      <c r="AE265" s="79" t="s">
        <v>87</v>
      </c>
      <c r="AF265" s="79" t="s">
        <v>88</v>
      </c>
      <c r="AG265" s="79" t="s">
        <v>89</v>
      </c>
      <c r="AH265" s="79" t="s">
        <v>90</v>
      </c>
      <c r="AI265" s="79" t="s">
        <v>90</v>
      </c>
      <c r="AJ265" s="79" t="s">
        <v>90</v>
      </c>
      <c r="AK265" s="80"/>
      <c r="AL265" s="80"/>
      <c r="AM265" s="80"/>
    </row>
    <row r="266" spans="1:39" s="35" customFormat="1" ht="48" customHeight="1" x14ac:dyDescent="0.15">
      <c r="A266" s="53"/>
      <c r="B266" s="28" t="s">
        <v>3</v>
      </c>
      <c r="C266" s="52" t="s">
        <v>142</v>
      </c>
      <c r="D266" s="52" t="s">
        <v>72</v>
      </c>
      <c r="E266" s="52" t="s">
        <v>125</v>
      </c>
      <c r="F266" s="52" t="s">
        <v>126</v>
      </c>
      <c r="G266" s="52" t="s">
        <v>563</v>
      </c>
      <c r="H266" s="47">
        <v>140000000</v>
      </c>
      <c r="I266" s="52" t="s">
        <v>86</v>
      </c>
      <c r="J266" s="29" t="s">
        <v>76</v>
      </c>
      <c r="K266" s="71" t="s">
        <v>564</v>
      </c>
      <c r="L266" s="72" t="s">
        <v>565</v>
      </c>
      <c r="M266" s="52" t="str">
        <f t="shared" si="18"/>
        <v>Adquirir la dotación para los funcionarios administrativos planta, provisionales y supernumerarios (damas)</v>
      </c>
      <c r="N266" s="31">
        <v>1</v>
      </c>
      <c r="O266" s="31">
        <v>1</v>
      </c>
      <c r="P266" s="73">
        <v>11</v>
      </c>
      <c r="Q266" s="74" t="s">
        <v>79</v>
      </c>
      <c r="R266" s="74" t="s">
        <v>80</v>
      </c>
      <c r="S266" s="81" t="s">
        <v>1</v>
      </c>
      <c r="T266" s="75">
        <f t="shared" si="20"/>
        <v>140000000</v>
      </c>
      <c r="U266" s="76">
        <f t="shared" si="21"/>
        <v>140000000</v>
      </c>
      <c r="V266" s="31" t="s">
        <v>76</v>
      </c>
      <c r="W266" s="31" t="s">
        <v>81</v>
      </c>
      <c r="X266" s="77" t="s">
        <v>82</v>
      </c>
      <c r="Y266" s="32" t="s">
        <v>83</v>
      </c>
      <c r="Z266" s="33" t="s">
        <v>3</v>
      </c>
      <c r="AA266" s="30" t="s">
        <v>84</v>
      </c>
      <c r="AB266" s="78" t="s">
        <v>85</v>
      </c>
      <c r="AC266" s="31" t="s">
        <v>76</v>
      </c>
      <c r="AD266" s="31" t="s">
        <v>86</v>
      </c>
      <c r="AE266" s="79" t="s">
        <v>87</v>
      </c>
      <c r="AF266" s="79" t="s">
        <v>88</v>
      </c>
      <c r="AG266" s="79" t="s">
        <v>89</v>
      </c>
      <c r="AH266" s="79" t="s">
        <v>90</v>
      </c>
      <c r="AI266" s="79" t="s">
        <v>90</v>
      </c>
      <c r="AJ266" s="79" t="s">
        <v>90</v>
      </c>
      <c r="AK266" s="80"/>
      <c r="AL266" s="80"/>
      <c r="AM266" s="80"/>
    </row>
    <row r="267" spans="1:39" s="35" customFormat="1" ht="48" customHeight="1" x14ac:dyDescent="0.15">
      <c r="A267" s="53"/>
      <c r="B267" s="28" t="s">
        <v>3</v>
      </c>
      <c r="C267" s="52" t="s">
        <v>159</v>
      </c>
      <c r="D267" s="52" t="s">
        <v>160</v>
      </c>
      <c r="E267" s="52" t="s">
        <v>566</v>
      </c>
      <c r="F267" s="52" t="s">
        <v>18</v>
      </c>
      <c r="G267" s="52" t="s">
        <v>567</v>
      </c>
      <c r="H267" s="47">
        <v>5569388</v>
      </c>
      <c r="I267" s="52" t="s">
        <v>86</v>
      </c>
      <c r="J267" s="29" t="s">
        <v>76</v>
      </c>
      <c r="K267" s="71" t="s">
        <v>568</v>
      </c>
      <c r="L267" s="72" t="s">
        <v>569</v>
      </c>
      <c r="M267" s="52" t="str">
        <f t="shared" si="18"/>
        <v>Adquirir insumos, para realizar el mantenimiento preventivo y correctivo de los equipos de cómputo de la Universidad Pedagógica Nacional</v>
      </c>
      <c r="N267" s="31">
        <v>1</v>
      </c>
      <c r="O267" s="31">
        <v>1</v>
      </c>
      <c r="P267" s="73">
        <v>12</v>
      </c>
      <c r="Q267" s="74" t="s">
        <v>79</v>
      </c>
      <c r="R267" s="74" t="s">
        <v>80</v>
      </c>
      <c r="S267" s="52" t="s">
        <v>1</v>
      </c>
      <c r="T267" s="75">
        <f t="shared" si="20"/>
        <v>5569388</v>
      </c>
      <c r="U267" s="76">
        <f t="shared" si="21"/>
        <v>5569388</v>
      </c>
      <c r="V267" s="31" t="s">
        <v>76</v>
      </c>
      <c r="W267" s="31" t="s">
        <v>81</v>
      </c>
      <c r="X267" s="77" t="s">
        <v>82</v>
      </c>
      <c r="Y267" s="32" t="s">
        <v>83</v>
      </c>
      <c r="Z267" s="33" t="s">
        <v>3</v>
      </c>
      <c r="AA267" s="30" t="s">
        <v>84</v>
      </c>
      <c r="AB267" s="78" t="s">
        <v>85</v>
      </c>
      <c r="AC267" s="31" t="s">
        <v>76</v>
      </c>
      <c r="AD267" s="31" t="s">
        <v>86</v>
      </c>
      <c r="AE267" s="79" t="s">
        <v>87</v>
      </c>
      <c r="AF267" s="79" t="s">
        <v>88</v>
      </c>
      <c r="AG267" s="79" t="s">
        <v>89</v>
      </c>
      <c r="AH267" s="79" t="s">
        <v>90</v>
      </c>
      <c r="AI267" s="79" t="s">
        <v>90</v>
      </c>
      <c r="AJ267" s="79" t="s">
        <v>90</v>
      </c>
      <c r="AK267" s="80"/>
      <c r="AL267" s="80"/>
      <c r="AM267" s="80"/>
    </row>
    <row r="268" spans="1:39" s="35" customFormat="1" ht="48" customHeight="1" x14ac:dyDescent="0.15">
      <c r="A268" s="53"/>
      <c r="B268" s="28" t="s">
        <v>27</v>
      </c>
      <c r="C268" s="52" t="s">
        <v>436</v>
      </c>
      <c r="D268" s="52" t="s">
        <v>437</v>
      </c>
      <c r="E268" s="52" t="s">
        <v>9</v>
      </c>
      <c r="F268" s="52" t="s">
        <v>133</v>
      </c>
      <c r="G268" s="52" t="s">
        <v>570</v>
      </c>
      <c r="H268" s="47">
        <v>41248695</v>
      </c>
      <c r="I268" s="52" t="s">
        <v>86</v>
      </c>
      <c r="J268" s="29" t="s">
        <v>76</v>
      </c>
      <c r="K268" s="71" t="s">
        <v>571</v>
      </c>
      <c r="L268" s="72" t="s">
        <v>572</v>
      </c>
      <c r="M268" s="52" t="str">
        <f t="shared" si="18"/>
        <v>Prestar el servicio de mantenimiento preventivo y/o correctivo a equipos del Laboratorio del Departamento de Química de la Universidad Pedagógica Nacional.</v>
      </c>
      <c r="N268" s="31">
        <v>1</v>
      </c>
      <c r="O268" s="31">
        <v>1</v>
      </c>
      <c r="P268" s="73">
        <v>11</v>
      </c>
      <c r="Q268" s="74" t="s">
        <v>79</v>
      </c>
      <c r="R268" s="74" t="s">
        <v>80</v>
      </c>
      <c r="S268" s="81" t="s">
        <v>1</v>
      </c>
      <c r="T268" s="75">
        <f t="shared" si="20"/>
        <v>41248695</v>
      </c>
      <c r="U268" s="76">
        <f t="shared" si="21"/>
        <v>41248695</v>
      </c>
      <c r="V268" s="31" t="s">
        <v>76</v>
      </c>
      <c r="W268" s="31" t="s">
        <v>81</v>
      </c>
      <c r="X268" s="77" t="s">
        <v>82</v>
      </c>
      <c r="Y268" s="32" t="s">
        <v>83</v>
      </c>
      <c r="Z268" s="33" t="s">
        <v>27</v>
      </c>
      <c r="AA268" s="30" t="s">
        <v>84</v>
      </c>
      <c r="AB268" s="78" t="s">
        <v>85</v>
      </c>
      <c r="AC268" s="31" t="s">
        <v>76</v>
      </c>
      <c r="AD268" s="31" t="s">
        <v>86</v>
      </c>
      <c r="AE268" s="79" t="s">
        <v>87</v>
      </c>
      <c r="AF268" s="79" t="s">
        <v>88</v>
      </c>
      <c r="AG268" s="79" t="s">
        <v>89</v>
      </c>
      <c r="AH268" s="79" t="s">
        <v>90</v>
      </c>
      <c r="AI268" s="79" t="s">
        <v>90</v>
      </c>
      <c r="AJ268" s="79" t="s">
        <v>90</v>
      </c>
      <c r="AK268" s="80"/>
      <c r="AL268" s="80"/>
      <c r="AM268" s="80"/>
    </row>
    <row r="269" spans="1:39" s="35" customFormat="1" ht="48" customHeight="1" x14ac:dyDescent="0.15">
      <c r="A269" s="53"/>
      <c r="B269" s="28" t="s">
        <v>3</v>
      </c>
      <c r="C269" s="52" t="s">
        <v>139</v>
      </c>
      <c r="D269" s="52" t="s">
        <v>128</v>
      </c>
      <c r="E269" s="52" t="s">
        <v>105</v>
      </c>
      <c r="F269" s="52" t="s">
        <v>573</v>
      </c>
      <c r="G269" s="52" t="s">
        <v>574</v>
      </c>
      <c r="H269" s="47">
        <v>3650000</v>
      </c>
      <c r="I269" s="52" t="s">
        <v>86</v>
      </c>
      <c r="J269" s="29" t="s">
        <v>76</v>
      </c>
      <c r="K269" s="71" t="s">
        <v>575</v>
      </c>
      <c r="L269" s="72" t="s">
        <v>576</v>
      </c>
      <c r="M269" s="52" t="str">
        <f t="shared" si="18"/>
        <v>Adquisición de equipos y accesorios para la realización de las diferentes actividades de los programas de la Subdirección de Bienestar Universitario</v>
      </c>
      <c r="N269" s="31">
        <v>1</v>
      </c>
      <c r="O269" s="31">
        <v>1</v>
      </c>
      <c r="P269" s="73">
        <v>11</v>
      </c>
      <c r="Q269" s="74" t="s">
        <v>79</v>
      </c>
      <c r="R269" s="74" t="s">
        <v>80</v>
      </c>
      <c r="S269" s="81" t="s">
        <v>1</v>
      </c>
      <c r="T269" s="75">
        <f>H269</f>
        <v>3650000</v>
      </c>
      <c r="U269" s="76">
        <f t="shared" si="21"/>
        <v>3650000</v>
      </c>
      <c r="V269" s="31" t="s">
        <v>76</v>
      </c>
      <c r="W269" s="31" t="s">
        <v>81</v>
      </c>
      <c r="X269" s="77" t="s">
        <v>82</v>
      </c>
      <c r="Y269" s="32" t="s">
        <v>83</v>
      </c>
      <c r="Z269" s="33" t="s">
        <v>3</v>
      </c>
      <c r="AA269" s="30" t="s">
        <v>84</v>
      </c>
      <c r="AB269" s="78" t="s">
        <v>85</v>
      </c>
      <c r="AC269" s="31" t="s">
        <v>76</v>
      </c>
      <c r="AD269" s="31" t="s">
        <v>86</v>
      </c>
      <c r="AE269" s="79" t="s">
        <v>87</v>
      </c>
      <c r="AF269" s="79" t="s">
        <v>88</v>
      </c>
      <c r="AG269" s="79" t="s">
        <v>89</v>
      </c>
      <c r="AH269" s="79" t="s">
        <v>90</v>
      </c>
      <c r="AI269" s="79" t="s">
        <v>90</v>
      </c>
      <c r="AJ269" s="79" t="s">
        <v>90</v>
      </c>
      <c r="AK269" s="80"/>
      <c r="AL269" s="80"/>
      <c r="AM269" s="80"/>
    </row>
    <row r="270" spans="1:39" s="35" customFormat="1" ht="48" customHeight="1" x14ac:dyDescent="0.15">
      <c r="A270" s="53"/>
      <c r="B270" s="28" t="s">
        <v>27</v>
      </c>
      <c r="C270" s="52" t="s">
        <v>436</v>
      </c>
      <c r="D270" s="52" t="s">
        <v>437</v>
      </c>
      <c r="E270" s="52" t="s">
        <v>26</v>
      </c>
      <c r="F270" s="52" t="s">
        <v>18</v>
      </c>
      <c r="G270" s="52" t="s">
        <v>577</v>
      </c>
      <c r="H270" s="47">
        <v>5280762</v>
      </c>
      <c r="I270" s="52" t="s">
        <v>86</v>
      </c>
      <c r="J270" s="29" t="s">
        <v>76</v>
      </c>
      <c r="K270" s="108" t="s">
        <v>578</v>
      </c>
      <c r="L270" s="152" t="s">
        <v>440</v>
      </c>
      <c r="M270" s="166" t="str">
        <f t="shared" si="18"/>
        <v>Suministrar materiales, reactivos y equipos para el Laboratorio del Departamento de Física de la Universidad Pedagógica Nacional.</v>
      </c>
      <c r="N270" s="31">
        <v>1</v>
      </c>
      <c r="O270" s="31">
        <v>1</v>
      </c>
      <c r="P270" s="73">
        <v>11</v>
      </c>
      <c r="Q270" s="74" t="s">
        <v>79</v>
      </c>
      <c r="R270" s="74" t="s">
        <v>80</v>
      </c>
      <c r="S270" s="81" t="s">
        <v>1</v>
      </c>
      <c r="T270" s="167">
        <f>H270+H271+H272+H273</f>
        <v>16965202</v>
      </c>
      <c r="U270" s="168">
        <f t="shared" si="21"/>
        <v>16965202</v>
      </c>
      <c r="V270" s="31" t="s">
        <v>76</v>
      </c>
      <c r="W270" s="31" t="s">
        <v>81</v>
      </c>
      <c r="X270" s="77" t="s">
        <v>82</v>
      </c>
      <c r="Y270" s="32" t="s">
        <v>83</v>
      </c>
      <c r="Z270" s="33" t="s">
        <v>27</v>
      </c>
      <c r="AA270" s="30" t="s">
        <v>84</v>
      </c>
      <c r="AB270" s="78" t="s">
        <v>85</v>
      </c>
      <c r="AC270" s="31" t="s">
        <v>76</v>
      </c>
      <c r="AD270" s="31" t="s">
        <v>86</v>
      </c>
      <c r="AE270" s="79" t="s">
        <v>87</v>
      </c>
      <c r="AF270" s="79" t="s">
        <v>88</v>
      </c>
      <c r="AG270" s="79" t="s">
        <v>89</v>
      </c>
      <c r="AH270" s="79" t="s">
        <v>90</v>
      </c>
      <c r="AI270" s="79" t="s">
        <v>90</v>
      </c>
      <c r="AJ270" s="79" t="s">
        <v>90</v>
      </c>
      <c r="AK270" s="80"/>
      <c r="AL270" s="80"/>
      <c r="AM270" s="80"/>
    </row>
    <row r="271" spans="1:39" s="35" customFormat="1" ht="48" customHeight="1" x14ac:dyDescent="0.15">
      <c r="A271" s="53"/>
      <c r="B271" s="28" t="s">
        <v>27</v>
      </c>
      <c r="C271" s="52" t="s">
        <v>436</v>
      </c>
      <c r="D271" s="52" t="s">
        <v>437</v>
      </c>
      <c r="E271" s="52" t="s">
        <v>129</v>
      </c>
      <c r="F271" s="52" t="s">
        <v>130</v>
      </c>
      <c r="G271" s="52" t="s">
        <v>577</v>
      </c>
      <c r="H271" s="47">
        <v>8500000</v>
      </c>
      <c r="I271" s="52" t="s">
        <v>86</v>
      </c>
      <c r="J271" s="29" t="s">
        <v>76</v>
      </c>
      <c r="K271" s="108" t="s">
        <v>578</v>
      </c>
      <c r="L271" s="153"/>
      <c r="M271" s="166"/>
      <c r="N271" s="31">
        <v>1</v>
      </c>
      <c r="O271" s="31">
        <v>1</v>
      </c>
      <c r="P271" s="73">
        <v>11</v>
      </c>
      <c r="Q271" s="74" t="s">
        <v>79</v>
      </c>
      <c r="R271" s="74" t="s">
        <v>80</v>
      </c>
      <c r="S271" s="81" t="s">
        <v>1</v>
      </c>
      <c r="T271" s="167"/>
      <c r="U271" s="168"/>
      <c r="V271" s="31" t="s">
        <v>76</v>
      </c>
      <c r="W271" s="31" t="s">
        <v>81</v>
      </c>
      <c r="X271" s="77" t="s">
        <v>82</v>
      </c>
      <c r="Y271" s="32" t="s">
        <v>83</v>
      </c>
      <c r="Z271" s="33" t="s">
        <v>27</v>
      </c>
      <c r="AA271" s="30" t="s">
        <v>84</v>
      </c>
      <c r="AB271" s="78" t="s">
        <v>85</v>
      </c>
      <c r="AC271" s="31" t="s">
        <v>76</v>
      </c>
      <c r="AD271" s="31" t="s">
        <v>86</v>
      </c>
      <c r="AE271" s="79" t="s">
        <v>87</v>
      </c>
      <c r="AF271" s="79" t="s">
        <v>88</v>
      </c>
      <c r="AG271" s="79" t="s">
        <v>89</v>
      </c>
      <c r="AH271" s="79" t="s">
        <v>90</v>
      </c>
      <c r="AI271" s="79" t="s">
        <v>90</v>
      </c>
      <c r="AJ271" s="79" t="s">
        <v>90</v>
      </c>
      <c r="AK271" s="80"/>
      <c r="AL271" s="80"/>
      <c r="AM271" s="80"/>
    </row>
    <row r="272" spans="1:39" s="35" customFormat="1" ht="48" customHeight="1" x14ac:dyDescent="0.15">
      <c r="A272" s="53"/>
      <c r="B272" s="28" t="s">
        <v>27</v>
      </c>
      <c r="C272" s="52" t="s">
        <v>436</v>
      </c>
      <c r="D272" s="52" t="s">
        <v>437</v>
      </c>
      <c r="E272" s="52" t="s">
        <v>579</v>
      </c>
      <c r="F272" s="52" t="s">
        <v>580</v>
      </c>
      <c r="G272" s="52" t="s">
        <v>577</v>
      </c>
      <c r="H272" s="47">
        <v>2700000</v>
      </c>
      <c r="I272" s="52" t="s">
        <v>86</v>
      </c>
      <c r="J272" s="29" t="s">
        <v>76</v>
      </c>
      <c r="K272" s="108" t="s">
        <v>578</v>
      </c>
      <c r="L272" s="153"/>
      <c r="M272" s="166"/>
      <c r="N272" s="31">
        <v>1</v>
      </c>
      <c r="O272" s="31">
        <v>1</v>
      </c>
      <c r="P272" s="73">
        <v>11</v>
      </c>
      <c r="Q272" s="74" t="s">
        <v>79</v>
      </c>
      <c r="R272" s="74" t="s">
        <v>80</v>
      </c>
      <c r="S272" s="81" t="s">
        <v>1</v>
      </c>
      <c r="T272" s="167"/>
      <c r="U272" s="168"/>
      <c r="V272" s="31" t="s">
        <v>76</v>
      </c>
      <c r="W272" s="31" t="s">
        <v>81</v>
      </c>
      <c r="X272" s="77" t="s">
        <v>82</v>
      </c>
      <c r="Y272" s="32" t="s">
        <v>83</v>
      </c>
      <c r="Z272" s="33" t="s">
        <v>27</v>
      </c>
      <c r="AA272" s="30" t="s">
        <v>84</v>
      </c>
      <c r="AB272" s="78" t="s">
        <v>85</v>
      </c>
      <c r="AC272" s="31" t="s">
        <v>76</v>
      </c>
      <c r="AD272" s="31" t="s">
        <v>86</v>
      </c>
      <c r="AE272" s="79" t="s">
        <v>87</v>
      </c>
      <c r="AF272" s="79" t="s">
        <v>88</v>
      </c>
      <c r="AG272" s="79" t="s">
        <v>89</v>
      </c>
      <c r="AH272" s="79" t="s">
        <v>90</v>
      </c>
      <c r="AI272" s="79" t="s">
        <v>90</v>
      </c>
      <c r="AJ272" s="79" t="s">
        <v>90</v>
      </c>
      <c r="AK272" s="80"/>
      <c r="AL272" s="80"/>
      <c r="AM272" s="80"/>
    </row>
    <row r="273" spans="1:39" s="35" customFormat="1" ht="48" customHeight="1" x14ac:dyDescent="0.15">
      <c r="A273" s="53"/>
      <c r="B273" s="28" t="s">
        <v>27</v>
      </c>
      <c r="C273" s="52" t="s">
        <v>436</v>
      </c>
      <c r="D273" s="52" t="s">
        <v>437</v>
      </c>
      <c r="E273" s="52" t="s">
        <v>91</v>
      </c>
      <c r="F273" s="52" t="s">
        <v>581</v>
      </c>
      <c r="G273" s="52" t="s">
        <v>577</v>
      </c>
      <c r="H273" s="47">
        <v>484440</v>
      </c>
      <c r="I273" s="52" t="s">
        <v>86</v>
      </c>
      <c r="J273" s="29" t="s">
        <v>76</v>
      </c>
      <c r="K273" s="108" t="s">
        <v>578</v>
      </c>
      <c r="L273" s="154"/>
      <c r="M273" s="166"/>
      <c r="N273" s="31">
        <v>1</v>
      </c>
      <c r="O273" s="31">
        <v>1</v>
      </c>
      <c r="P273" s="73">
        <v>11</v>
      </c>
      <c r="Q273" s="74" t="s">
        <v>79</v>
      </c>
      <c r="R273" s="74" t="s">
        <v>80</v>
      </c>
      <c r="S273" s="81" t="s">
        <v>1</v>
      </c>
      <c r="T273" s="167"/>
      <c r="U273" s="168"/>
      <c r="V273" s="31" t="s">
        <v>76</v>
      </c>
      <c r="W273" s="31" t="s">
        <v>81</v>
      </c>
      <c r="X273" s="77" t="s">
        <v>82</v>
      </c>
      <c r="Y273" s="32" t="s">
        <v>83</v>
      </c>
      <c r="Z273" s="33" t="s">
        <v>27</v>
      </c>
      <c r="AA273" s="30" t="s">
        <v>84</v>
      </c>
      <c r="AB273" s="78" t="s">
        <v>85</v>
      </c>
      <c r="AC273" s="31" t="s">
        <v>76</v>
      </c>
      <c r="AD273" s="31" t="s">
        <v>86</v>
      </c>
      <c r="AE273" s="79" t="s">
        <v>87</v>
      </c>
      <c r="AF273" s="79" t="s">
        <v>88</v>
      </c>
      <c r="AG273" s="79" t="s">
        <v>89</v>
      </c>
      <c r="AH273" s="79" t="s">
        <v>90</v>
      </c>
      <c r="AI273" s="79" t="s">
        <v>90</v>
      </c>
      <c r="AJ273" s="79" t="s">
        <v>90</v>
      </c>
      <c r="AK273" s="80"/>
      <c r="AL273" s="80"/>
      <c r="AM273" s="80"/>
    </row>
    <row r="274" spans="1:39" s="35" customFormat="1" ht="48" customHeight="1" x14ac:dyDescent="0.15">
      <c r="A274" s="53"/>
      <c r="B274" s="28" t="s">
        <v>27</v>
      </c>
      <c r="C274" s="52" t="s">
        <v>436</v>
      </c>
      <c r="D274" s="52" t="s">
        <v>437</v>
      </c>
      <c r="E274" s="52" t="s">
        <v>26</v>
      </c>
      <c r="F274" s="52" t="s">
        <v>18</v>
      </c>
      <c r="G274" s="52" t="s">
        <v>582</v>
      </c>
      <c r="H274" s="47">
        <v>8095288</v>
      </c>
      <c r="I274" s="52" t="s">
        <v>86</v>
      </c>
      <c r="J274" s="29" t="s">
        <v>76</v>
      </c>
      <c r="K274" s="108" t="s">
        <v>583</v>
      </c>
      <c r="L274" s="152" t="s">
        <v>678</v>
      </c>
      <c r="M274" s="166" t="str">
        <f>G274</f>
        <v>Suministrar materiales, reactivos y equipos para el Laboratorio del Departamento de Biología de la Universidad Pedagógica Nacional.</v>
      </c>
      <c r="N274" s="31">
        <v>1</v>
      </c>
      <c r="O274" s="31">
        <v>1</v>
      </c>
      <c r="P274" s="73">
        <v>11</v>
      </c>
      <c r="Q274" s="74" t="s">
        <v>79</v>
      </c>
      <c r="R274" s="74" t="s">
        <v>80</v>
      </c>
      <c r="S274" s="81" t="s">
        <v>1</v>
      </c>
      <c r="T274" s="167">
        <f>H274+H275+H276</f>
        <v>16033242</v>
      </c>
      <c r="U274" s="168">
        <f>T274</f>
        <v>16033242</v>
      </c>
      <c r="V274" s="31" t="s">
        <v>76</v>
      </c>
      <c r="W274" s="31" t="s">
        <v>81</v>
      </c>
      <c r="X274" s="77" t="s">
        <v>82</v>
      </c>
      <c r="Y274" s="32" t="s">
        <v>83</v>
      </c>
      <c r="Z274" s="33" t="s">
        <v>27</v>
      </c>
      <c r="AA274" s="30" t="s">
        <v>84</v>
      </c>
      <c r="AB274" s="78" t="s">
        <v>85</v>
      </c>
      <c r="AC274" s="31" t="s">
        <v>76</v>
      </c>
      <c r="AD274" s="31" t="s">
        <v>86</v>
      </c>
      <c r="AE274" s="79" t="s">
        <v>87</v>
      </c>
      <c r="AF274" s="79" t="s">
        <v>88</v>
      </c>
      <c r="AG274" s="79" t="s">
        <v>89</v>
      </c>
      <c r="AH274" s="79" t="s">
        <v>90</v>
      </c>
      <c r="AI274" s="79" t="s">
        <v>90</v>
      </c>
      <c r="AJ274" s="79" t="s">
        <v>90</v>
      </c>
      <c r="AK274" s="80"/>
      <c r="AL274" s="80"/>
      <c r="AM274" s="80"/>
    </row>
    <row r="275" spans="1:39" s="35" customFormat="1" ht="48" customHeight="1" x14ac:dyDescent="0.15">
      <c r="A275" s="53"/>
      <c r="B275" s="28" t="s">
        <v>27</v>
      </c>
      <c r="C275" s="52" t="s">
        <v>436</v>
      </c>
      <c r="D275" s="52" t="s">
        <v>437</v>
      </c>
      <c r="E275" s="52" t="s">
        <v>584</v>
      </c>
      <c r="F275" s="52" t="s">
        <v>585</v>
      </c>
      <c r="G275" s="52" t="s">
        <v>582</v>
      </c>
      <c r="H275" s="47">
        <v>4793858</v>
      </c>
      <c r="I275" s="52" t="s">
        <v>86</v>
      </c>
      <c r="J275" s="29" t="s">
        <v>76</v>
      </c>
      <c r="K275" s="108" t="s">
        <v>583</v>
      </c>
      <c r="L275" s="153"/>
      <c r="M275" s="166"/>
      <c r="N275" s="31">
        <v>1</v>
      </c>
      <c r="O275" s="31">
        <v>1</v>
      </c>
      <c r="P275" s="73">
        <v>11</v>
      </c>
      <c r="Q275" s="74" t="s">
        <v>79</v>
      </c>
      <c r="R275" s="74" t="s">
        <v>80</v>
      </c>
      <c r="S275" s="81" t="s">
        <v>1</v>
      </c>
      <c r="T275" s="167"/>
      <c r="U275" s="168"/>
      <c r="V275" s="31" t="s">
        <v>76</v>
      </c>
      <c r="W275" s="31" t="s">
        <v>81</v>
      </c>
      <c r="X275" s="77" t="s">
        <v>82</v>
      </c>
      <c r="Y275" s="32" t="s">
        <v>83</v>
      </c>
      <c r="Z275" s="33" t="s">
        <v>27</v>
      </c>
      <c r="AA275" s="30" t="s">
        <v>84</v>
      </c>
      <c r="AB275" s="78" t="s">
        <v>85</v>
      </c>
      <c r="AC275" s="31" t="s">
        <v>76</v>
      </c>
      <c r="AD275" s="31" t="s">
        <v>86</v>
      </c>
      <c r="AE275" s="79" t="s">
        <v>87</v>
      </c>
      <c r="AF275" s="79" t="s">
        <v>88</v>
      </c>
      <c r="AG275" s="79" t="s">
        <v>89</v>
      </c>
      <c r="AH275" s="79" t="s">
        <v>90</v>
      </c>
      <c r="AI275" s="79" t="s">
        <v>90</v>
      </c>
      <c r="AJ275" s="79" t="s">
        <v>90</v>
      </c>
      <c r="AK275" s="80"/>
      <c r="AL275" s="80"/>
      <c r="AM275" s="80"/>
    </row>
    <row r="276" spans="1:39" s="35" customFormat="1" ht="48" customHeight="1" x14ac:dyDescent="0.15">
      <c r="A276" s="53"/>
      <c r="B276" s="28" t="s">
        <v>27</v>
      </c>
      <c r="C276" s="52" t="s">
        <v>436</v>
      </c>
      <c r="D276" s="52" t="s">
        <v>437</v>
      </c>
      <c r="E276" s="52" t="s">
        <v>129</v>
      </c>
      <c r="F276" s="52" t="s">
        <v>130</v>
      </c>
      <c r="G276" s="52" t="s">
        <v>582</v>
      </c>
      <c r="H276" s="47">
        <v>3144096</v>
      </c>
      <c r="I276" s="52" t="s">
        <v>86</v>
      </c>
      <c r="J276" s="29" t="s">
        <v>76</v>
      </c>
      <c r="K276" s="108" t="s">
        <v>583</v>
      </c>
      <c r="L276" s="154"/>
      <c r="M276" s="166"/>
      <c r="N276" s="31">
        <v>1</v>
      </c>
      <c r="O276" s="31">
        <v>1</v>
      </c>
      <c r="P276" s="73">
        <v>11</v>
      </c>
      <c r="Q276" s="74" t="s">
        <v>79</v>
      </c>
      <c r="R276" s="74" t="s">
        <v>80</v>
      </c>
      <c r="S276" s="81" t="s">
        <v>1</v>
      </c>
      <c r="T276" s="167"/>
      <c r="U276" s="168"/>
      <c r="V276" s="31" t="s">
        <v>76</v>
      </c>
      <c r="W276" s="31" t="s">
        <v>81</v>
      </c>
      <c r="X276" s="77" t="s">
        <v>82</v>
      </c>
      <c r="Y276" s="32" t="s">
        <v>83</v>
      </c>
      <c r="Z276" s="33" t="s">
        <v>27</v>
      </c>
      <c r="AA276" s="30" t="s">
        <v>84</v>
      </c>
      <c r="AB276" s="78" t="s">
        <v>85</v>
      </c>
      <c r="AC276" s="31" t="s">
        <v>76</v>
      </c>
      <c r="AD276" s="31" t="s">
        <v>86</v>
      </c>
      <c r="AE276" s="79" t="s">
        <v>87</v>
      </c>
      <c r="AF276" s="79" t="s">
        <v>88</v>
      </c>
      <c r="AG276" s="79" t="s">
        <v>89</v>
      </c>
      <c r="AH276" s="79" t="s">
        <v>90</v>
      </c>
      <c r="AI276" s="79" t="s">
        <v>90</v>
      </c>
      <c r="AJ276" s="79" t="s">
        <v>90</v>
      </c>
      <c r="AK276" s="80"/>
      <c r="AL276" s="80"/>
      <c r="AM276" s="80"/>
    </row>
    <row r="277" spans="1:39" s="35" customFormat="1" ht="48" customHeight="1" x14ac:dyDescent="0.15">
      <c r="A277" s="53"/>
      <c r="B277" s="28" t="s">
        <v>3</v>
      </c>
      <c r="C277" s="52" t="s">
        <v>287</v>
      </c>
      <c r="D277" s="52" t="s">
        <v>135</v>
      </c>
      <c r="E277" s="52" t="s">
        <v>125</v>
      </c>
      <c r="F277" s="52" t="s">
        <v>126</v>
      </c>
      <c r="G277" s="52" t="s">
        <v>586</v>
      </c>
      <c r="H277" s="47">
        <v>47340000</v>
      </c>
      <c r="I277" s="52" t="s">
        <v>86</v>
      </c>
      <c r="J277" s="29" t="s">
        <v>76</v>
      </c>
      <c r="K277" s="71" t="s">
        <v>587</v>
      </c>
      <c r="L277" s="72">
        <v>46181500</v>
      </c>
      <c r="M277" s="52" t="s">
        <v>586</v>
      </c>
      <c r="N277" s="31">
        <v>1</v>
      </c>
      <c r="O277" s="31">
        <v>1</v>
      </c>
      <c r="P277" s="73">
        <v>11</v>
      </c>
      <c r="Q277" s="74" t="s">
        <v>79</v>
      </c>
      <c r="R277" s="74" t="s">
        <v>80</v>
      </c>
      <c r="S277" s="81" t="s">
        <v>1</v>
      </c>
      <c r="T277" s="75">
        <f>H277</f>
        <v>47340000</v>
      </c>
      <c r="U277" s="76">
        <f>T277</f>
        <v>47340000</v>
      </c>
      <c r="V277" s="31" t="s">
        <v>76</v>
      </c>
      <c r="W277" s="31" t="s">
        <v>81</v>
      </c>
      <c r="X277" s="77" t="s">
        <v>82</v>
      </c>
      <c r="Y277" s="32" t="s">
        <v>83</v>
      </c>
      <c r="Z277" s="33" t="s">
        <v>3</v>
      </c>
      <c r="AA277" s="30" t="s">
        <v>84</v>
      </c>
      <c r="AB277" s="78" t="s">
        <v>85</v>
      </c>
      <c r="AC277" s="31" t="s">
        <v>76</v>
      </c>
      <c r="AD277" s="31" t="s">
        <v>86</v>
      </c>
      <c r="AE277" s="79" t="s">
        <v>87</v>
      </c>
      <c r="AF277" s="79" t="s">
        <v>88</v>
      </c>
      <c r="AG277" s="79" t="s">
        <v>89</v>
      </c>
      <c r="AH277" s="79" t="s">
        <v>90</v>
      </c>
      <c r="AI277" s="79" t="s">
        <v>90</v>
      </c>
      <c r="AJ277" s="79" t="s">
        <v>90</v>
      </c>
      <c r="AK277" s="80"/>
      <c r="AL277" s="80"/>
      <c r="AM277" s="80"/>
    </row>
    <row r="278" spans="1:39" s="35" customFormat="1" ht="48" customHeight="1" x14ac:dyDescent="0.15">
      <c r="A278" s="53"/>
      <c r="B278" s="28" t="s">
        <v>3</v>
      </c>
      <c r="C278" s="52" t="s">
        <v>287</v>
      </c>
      <c r="D278" s="52" t="s">
        <v>135</v>
      </c>
      <c r="E278" s="52" t="s">
        <v>26</v>
      </c>
      <c r="F278" s="52" t="s">
        <v>18</v>
      </c>
      <c r="G278" s="52" t="s">
        <v>588</v>
      </c>
      <c r="H278" s="47">
        <v>16907843</v>
      </c>
      <c r="I278" s="52" t="s">
        <v>86</v>
      </c>
      <c r="J278" s="29" t="s">
        <v>76</v>
      </c>
      <c r="K278" s="108" t="s">
        <v>589</v>
      </c>
      <c r="L278" s="152" t="s">
        <v>590</v>
      </c>
      <c r="M278" s="166" t="str">
        <f>G278</f>
        <v>Adquirir elementos de señalización, seguridad industrial y botiquines de primeros auxilios para las instalaciones de la Universidad Pedagógica Nacional</v>
      </c>
      <c r="N278" s="31">
        <v>1</v>
      </c>
      <c r="O278" s="31">
        <v>1</v>
      </c>
      <c r="P278" s="73">
        <v>11</v>
      </c>
      <c r="Q278" s="74" t="s">
        <v>79</v>
      </c>
      <c r="R278" s="74" t="s">
        <v>80</v>
      </c>
      <c r="S278" s="81" t="s">
        <v>1</v>
      </c>
      <c r="T278" s="167">
        <f>H278+H279</f>
        <v>28901674</v>
      </c>
      <c r="U278" s="168">
        <f>T278</f>
        <v>28901674</v>
      </c>
      <c r="V278" s="31" t="s">
        <v>76</v>
      </c>
      <c r="W278" s="31" t="s">
        <v>81</v>
      </c>
      <c r="X278" s="77" t="s">
        <v>82</v>
      </c>
      <c r="Y278" s="32" t="s">
        <v>83</v>
      </c>
      <c r="Z278" s="33" t="s">
        <v>3</v>
      </c>
      <c r="AA278" s="30" t="s">
        <v>84</v>
      </c>
      <c r="AB278" s="78" t="s">
        <v>85</v>
      </c>
      <c r="AC278" s="31" t="s">
        <v>76</v>
      </c>
      <c r="AD278" s="31" t="s">
        <v>86</v>
      </c>
      <c r="AE278" s="79" t="s">
        <v>87</v>
      </c>
      <c r="AF278" s="79" t="s">
        <v>88</v>
      </c>
      <c r="AG278" s="79" t="s">
        <v>89</v>
      </c>
      <c r="AH278" s="79" t="s">
        <v>90</v>
      </c>
      <c r="AI278" s="79" t="s">
        <v>90</v>
      </c>
      <c r="AJ278" s="79" t="s">
        <v>90</v>
      </c>
      <c r="AK278" s="80"/>
      <c r="AL278" s="80"/>
      <c r="AM278" s="80"/>
    </row>
    <row r="279" spans="1:39" s="35" customFormat="1" ht="48" customHeight="1" x14ac:dyDescent="0.15">
      <c r="A279" s="53"/>
      <c r="B279" s="28" t="s">
        <v>3</v>
      </c>
      <c r="C279" s="52" t="s">
        <v>287</v>
      </c>
      <c r="D279" s="52" t="s">
        <v>135</v>
      </c>
      <c r="E279" s="52" t="s">
        <v>129</v>
      </c>
      <c r="F279" s="52" t="s">
        <v>130</v>
      </c>
      <c r="G279" s="52" t="s">
        <v>588</v>
      </c>
      <c r="H279" s="47">
        <v>11993831</v>
      </c>
      <c r="I279" s="52" t="s">
        <v>86</v>
      </c>
      <c r="J279" s="29" t="s">
        <v>76</v>
      </c>
      <c r="K279" s="108" t="s">
        <v>589</v>
      </c>
      <c r="L279" s="154"/>
      <c r="M279" s="166"/>
      <c r="N279" s="31">
        <v>1</v>
      </c>
      <c r="O279" s="31">
        <v>1</v>
      </c>
      <c r="P279" s="73">
        <v>11</v>
      </c>
      <c r="Q279" s="74" t="s">
        <v>79</v>
      </c>
      <c r="R279" s="74" t="s">
        <v>80</v>
      </c>
      <c r="S279" s="81" t="s">
        <v>1</v>
      </c>
      <c r="T279" s="167"/>
      <c r="U279" s="168"/>
      <c r="V279" s="31" t="s">
        <v>76</v>
      </c>
      <c r="W279" s="31" t="s">
        <v>81</v>
      </c>
      <c r="X279" s="77" t="s">
        <v>82</v>
      </c>
      <c r="Y279" s="32" t="s">
        <v>83</v>
      </c>
      <c r="Z279" s="33" t="s">
        <v>3</v>
      </c>
      <c r="AA279" s="30" t="s">
        <v>84</v>
      </c>
      <c r="AB279" s="78" t="s">
        <v>85</v>
      </c>
      <c r="AC279" s="31" t="s">
        <v>76</v>
      </c>
      <c r="AD279" s="31" t="s">
        <v>86</v>
      </c>
      <c r="AE279" s="79" t="s">
        <v>87</v>
      </c>
      <c r="AF279" s="79" t="s">
        <v>88</v>
      </c>
      <c r="AG279" s="79" t="s">
        <v>89</v>
      </c>
      <c r="AH279" s="79" t="s">
        <v>90</v>
      </c>
      <c r="AI279" s="79" t="s">
        <v>90</v>
      </c>
      <c r="AJ279" s="79" t="s">
        <v>90</v>
      </c>
      <c r="AK279" s="80"/>
      <c r="AL279" s="80"/>
      <c r="AM279" s="80"/>
    </row>
    <row r="280" spans="1:39" s="35" customFormat="1" ht="48" customHeight="1" x14ac:dyDescent="0.15">
      <c r="A280" s="53"/>
      <c r="B280" s="28" t="s">
        <v>3</v>
      </c>
      <c r="C280" s="52" t="s">
        <v>159</v>
      </c>
      <c r="D280" s="52" t="s">
        <v>160</v>
      </c>
      <c r="E280" s="52" t="s">
        <v>161</v>
      </c>
      <c r="F280" s="52" t="s">
        <v>133</v>
      </c>
      <c r="G280" s="52" t="s">
        <v>591</v>
      </c>
      <c r="H280" s="47">
        <f>9013535+268465</f>
        <v>9282000</v>
      </c>
      <c r="I280" s="52" t="s">
        <v>86</v>
      </c>
      <c r="J280" s="29" t="s">
        <v>76</v>
      </c>
      <c r="K280" s="71" t="s">
        <v>592</v>
      </c>
      <c r="L280" s="72">
        <v>81112100</v>
      </c>
      <c r="M280" s="52" t="str">
        <f>G280</f>
        <v>Prestar el servicio de internet fibra óptica, para las instalaciones de San José de Villeta de la Universidad Pedagógica Nacional. </v>
      </c>
      <c r="N280" s="31">
        <v>1</v>
      </c>
      <c r="O280" s="31">
        <v>1</v>
      </c>
      <c r="P280" s="73">
        <v>12</v>
      </c>
      <c r="Q280" s="74" t="s">
        <v>79</v>
      </c>
      <c r="R280" s="74" t="s">
        <v>80</v>
      </c>
      <c r="S280" s="52" t="s">
        <v>1</v>
      </c>
      <c r="T280" s="75">
        <f>H280</f>
        <v>9282000</v>
      </c>
      <c r="U280" s="76">
        <f>T280</f>
        <v>9282000</v>
      </c>
      <c r="V280" s="31" t="s">
        <v>76</v>
      </c>
      <c r="W280" s="31" t="s">
        <v>81</v>
      </c>
      <c r="X280" s="77" t="s">
        <v>82</v>
      </c>
      <c r="Y280" s="32" t="s">
        <v>83</v>
      </c>
      <c r="Z280" s="33" t="s">
        <v>3</v>
      </c>
      <c r="AA280" s="30" t="s">
        <v>84</v>
      </c>
      <c r="AB280" s="78" t="s">
        <v>85</v>
      </c>
      <c r="AC280" s="31" t="s">
        <v>76</v>
      </c>
      <c r="AD280" s="31" t="s">
        <v>86</v>
      </c>
      <c r="AE280" s="79" t="s">
        <v>87</v>
      </c>
      <c r="AF280" s="79" t="s">
        <v>88</v>
      </c>
      <c r="AG280" s="79" t="s">
        <v>89</v>
      </c>
      <c r="AH280" s="79" t="s">
        <v>90</v>
      </c>
      <c r="AI280" s="79" t="s">
        <v>90</v>
      </c>
      <c r="AJ280" s="79" t="s">
        <v>90</v>
      </c>
      <c r="AK280" s="80"/>
      <c r="AL280" s="80"/>
      <c r="AM280" s="80"/>
    </row>
    <row r="281" spans="1:39" s="35" customFormat="1" ht="48" customHeight="1" x14ac:dyDescent="0.15">
      <c r="A281" s="53"/>
      <c r="B281" s="28" t="s">
        <v>3</v>
      </c>
      <c r="C281" s="52" t="s">
        <v>142</v>
      </c>
      <c r="D281" s="52" t="s">
        <v>72</v>
      </c>
      <c r="E281" s="52" t="s">
        <v>73</v>
      </c>
      <c r="F281" s="52" t="s">
        <v>593</v>
      </c>
      <c r="G281" s="52" t="s">
        <v>594</v>
      </c>
      <c r="H281" s="47">
        <v>2767989</v>
      </c>
      <c r="I281" s="52" t="s">
        <v>86</v>
      </c>
      <c r="J281" s="29" t="s">
        <v>76</v>
      </c>
      <c r="K281" s="71" t="s">
        <v>595</v>
      </c>
      <c r="L281" s="192" t="s">
        <v>596</v>
      </c>
      <c r="M281" s="166" t="str">
        <f>G284</f>
        <v>Adquirir herramientas y equipo para las actividades de mantenimiento en las instalaciones de la UPN</v>
      </c>
      <c r="N281" s="31">
        <v>1</v>
      </c>
      <c r="O281" s="31">
        <v>1</v>
      </c>
      <c r="P281" s="73">
        <v>11</v>
      </c>
      <c r="Q281" s="74" t="s">
        <v>79</v>
      </c>
      <c r="R281" s="74" t="s">
        <v>80</v>
      </c>
      <c r="S281" s="52" t="s">
        <v>1</v>
      </c>
      <c r="T281" s="167">
        <f>H281+H282+H283+H284+H285+H286</f>
        <v>37519351</v>
      </c>
      <c r="U281" s="168">
        <f>T281</f>
        <v>37519351</v>
      </c>
      <c r="V281" s="31" t="s">
        <v>76</v>
      </c>
      <c r="W281" s="31" t="s">
        <v>81</v>
      </c>
      <c r="X281" s="77" t="s">
        <v>82</v>
      </c>
      <c r="Y281" s="32" t="s">
        <v>83</v>
      </c>
      <c r="Z281" s="33" t="s">
        <v>3</v>
      </c>
      <c r="AA281" s="30" t="s">
        <v>84</v>
      </c>
      <c r="AB281" s="78" t="s">
        <v>85</v>
      </c>
      <c r="AC281" s="31" t="s">
        <v>76</v>
      </c>
      <c r="AD281" s="31" t="s">
        <v>86</v>
      </c>
      <c r="AE281" s="79" t="s">
        <v>87</v>
      </c>
      <c r="AF281" s="79" t="s">
        <v>88</v>
      </c>
      <c r="AG281" s="79" t="s">
        <v>89</v>
      </c>
      <c r="AH281" s="79" t="s">
        <v>90</v>
      </c>
      <c r="AI281" s="79" t="s">
        <v>90</v>
      </c>
      <c r="AJ281" s="79" t="s">
        <v>90</v>
      </c>
      <c r="AK281" s="80"/>
      <c r="AL281" s="80"/>
      <c r="AM281" s="80"/>
    </row>
    <row r="282" spans="1:39" s="35" customFormat="1" ht="48" customHeight="1" x14ac:dyDescent="0.15">
      <c r="A282" s="53"/>
      <c r="B282" s="28" t="s">
        <v>3</v>
      </c>
      <c r="C282" s="52" t="s">
        <v>142</v>
      </c>
      <c r="D282" s="52" t="s">
        <v>72</v>
      </c>
      <c r="E282" s="37" t="s">
        <v>597</v>
      </c>
      <c r="F282" s="52" t="s">
        <v>598</v>
      </c>
      <c r="G282" s="52" t="s">
        <v>594</v>
      </c>
      <c r="H282" s="47">
        <v>4305499</v>
      </c>
      <c r="I282" s="52" t="s">
        <v>86</v>
      </c>
      <c r="J282" s="29" t="s">
        <v>76</v>
      </c>
      <c r="K282" s="71" t="s">
        <v>595</v>
      </c>
      <c r="L282" s="192"/>
      <c r="M282" s="166"/>
      <c r="N282" s="31">
        <v>1</v>
      </c>
      <c r="O282" s="31">
        <v>1</v>
      </c>
      <c r="P282" s="73">
        <v>11</v>
      </c>
      <c r="Q282" s="74" t="s">
        <v>79</v>
      </c>
      <c r="R282" s="74" t="s">
        <v>80</v>
      </c>
      <c r="S282" s="81" t="s">
        <v>1</v>
      </c>
      <c r="T282" s="167"/>
      <c r="U282" s="168"/>
      <c r="V282" s="31" t="s">
        <v>76</v>
      </c>
      <c r="W282" s="31" t="s">
        <v>81</v>
      </c>
      <c r="X282" s="77" t="s">
        <v>82</v>
      </c>
      <c r="Y282" s="32" t="s">
        <v>83</v>
      </c>
      <c r="Z282" s="33" t="s">
        <v>3</v>
      </c>
      <c r="AA282" s="30" t="s">
        <v>84</v>
      </c>
      <c r="AB282" s="78" t="s">
        <v>85</v>
      </c>
      <c r="AC282" s="31" t="s">
        <v>76</v>
      </c>
      <c r="AD282" s="31" t="s">
        <v>86</v>
      </c>
      <c r="AE282" s="79" t="s">
        <v>87</v>
      </c>
      <c r="AF282" s="79" t="s">
        <v>88</v>
      </c>
      <c r="AG282" s="79" t="s">
        <v>89</v>
      </c>
      <c r="AH282" s="79" t="s">
        <v>90</v>
      </c>
      <c r="AI282" s="79" t="s">
        <v>90</v>
      </c>
      <c r="AJ282" s="79" t="s">
        <v>90</v>
      </c>
      <c r="AK282" s="80"/>
      <c r="AL282" s="80"/>
      <c r="AM282" s="80"/>
    </row>
    <row r="283" spans="1:39" s="35" customFormat="1" ht="48" customHeight="1" x14ac:dyDescent="0.15">
      <c r="A283" s="53"/>
      <c r="B283" s="28" t="s">
        <v>3</v>
      </c>
      <c r="C283" s="52" t="s">
        <v>142</v>
      </c>
      <c r="D283" s="52" t="s">
        <v>72</v>
      </c>
      <c r="E283" s="52" t="s">
        <v>91</v>
      </c>
      <c r="F283" s="52" t="s">
        <v>92</v>
      </c>
      <c r="G283" s="52" t="s">
        <v>594</v>
      </c>
      <c r="H283" s="47">
        <v>18955436</v>
      </c>
      <c r="I283" s="52" t="s">
        <v>86</v>
      </c>
      <c r="J283" s="29" t="s">
        <v>76</v>
      </c>
      <c r="K283" s="71" t="s">
        <v>595</v>
      </c>
      <c r="L283" s="192"/>
      <c r="M283" s="166"/>
      <c r="N283" s="31">
        <v>1</v>
      </c>
      <c r="O283" s="31">
        <v>1</v>
      </c>
      <c r="P283" s="73">
        <v>11</v>
      </c>
      <c r="Q283" s="74" t="s">
        <v>79</v>
      </c>
      <c r="R283" s="74" t="s">
        <v>80</v>
      </c>
      <c r="S283" s="81" t="s">
        <v>1</v>
      </c>
      <c r="T283" s="167"/>
      <c r="U283" s="168"/>
      <c r="V283" s="31" t="s">
        <v>76</v>
      </c>
      <c r="W283" s="31" t="s">
        <v>81</v>
      </c>
      <c r="X283" s="77" t="s">
        <v>82</v>
      </c>
      <c r="Y283" s="32" t="s">
        <v>83</v>
      </c>
      <c r="Z283" s="33" t="s">
        <v>3</v>
      </c>
      <c r="AA283" s="30" t="s">
        <v>84</v>
      </c>
      <c r="AB283" s="78" t="s">
        <v>85</v>
      </c>
      <c r="AC283" s="31" t="s">
        <v>76</v>
      </c>
      <c r="AD283" s="31" t="s">
        <v>86</v>
      </c>
      <c r="AE283" s="79" t="s">
        <v>87</v>
      </c>
      <c r="AF283" s="79" t="s">
        <v>88</v>
      </c>
      <c r="AG283" s="79" t="s">
        <v>89</v>
      </c>
      <c r="AH283" s="79" t="s">
        <v>90</v>
      </c>
      <c r="AI283" s="79" t="s">
        <v>90</v>
      </c>
      <c r="AJ283" s="79" t="s">
        <v>90</v>
      </c>
      <c r="AK283" s="80"/>
      <c r="AL283" s="80"/>
      <c r="AM283" s="80"/>
    </row>
    <row r="284" spans="1:39" s="35" customFormat="1" ht="48" customHeight="1" x14ac:dyDescent="0.15">
      <c r="A284" s="53"/>
      <c r="B284" s="28" t="s">
        <v>3</v>
      </c>
      <c r="C284" s="52" t="s">
        <v>142</v>
      </c>
      <c r="D284" s="52" t="s">
        <v>72</v>
      </c>
      <c r="E284" s="37" t="s">
        <v>599</v>
      </c>
      <c r="F284" s="52" t="s">
        <v>600</v>
      </c>
      <c r="G284" s="52" t="s">
        <v>594</v>
      </c>
      <c r="H284" s="47">
        <v>7170513</v>
      </c>
      <c r="I284" s="52" t="s">
        <v>86</v>
      </c>
      <c r="J284" s="29" t="s">
        <v>76</v>
      </c>
      <c r="K284" s="71" t="s">
        <v>595</v>
      </c>
      <c r="L284" s="192"/>
      <c r="M284" s="166"/>
      <c r="N284" s="31">
        <v>1</v>
      </c>
      <c r="O284" s="31">
        <v>1</v>
      </c>
      <c r="P284" s="73">
        <v>11</v>
      </c>
      <c r="Q284" s="74" t="s">
        <v>79</v>
      </c>
      <c r="R284" s="74" t="s">
        <v>80</v>
      </c>
      <c r="S284" s="81" t="s">
        <v>1</v>
      </c>
      <c r="T284" s="167"/>
      <c r="U284" s="168"/>
      <c r="V284" s="31" t="s">
        <v>76</v>
      </c>
      <c r="W284" s="31" t="s">
        <v>81</v>
      </c>
      <c r="X284" s="77" t="s">
        <v>82</v>
      </c>
      <c r="Y284" s="32" t="s">
        <v>83</v>
      </c>
      <c r="Z284" s="33" t="s">
        <v>3</v>
      </c>
      <c r="AA284" s="30" t="s">
        <v>84</v>
      </c>
      <c r="AB284" s="78" t="s">
        <v>85</v>
      </c>
      <c r="AC284" s="31" t="s">
        <v>76</v>
      </c>
      <c r="AD284" s="31" t="s">
        <v>86</v>
      </c>
      <c r="AE284" s="79" t="s">
        <v>87</v>
      </c>
      <c r="AF284" s="79" t="s">
        <v>88</v>
      </c>
      <c r="AG284" s="79" t="s">
        <v>89</v>
      </c>
      <c r="AH284" s="79" t="s">
        <v>90</v>
      </c>
      <c r="AI284" s="79" t="s">
        <v>90</v>
      </c>
      <c r="AJ284" s="79" t="s">
        <v>90</v>
      </c>
      <c r="AK284" s="80"/>
      <c r="AL284" s="80"/>
      <c r="AM284" s="80"/>
    </row>
    <row r="285" spans="1:39" s="35" customFormat="1" ht="48" customHeight="1" x14ac:dyDescent="0.15">
      <c r="A285" s="53"/>
      <c r="B285" s="28" t="s">
        <v>3</v>
      </c>
      <c r="C285" s="52" t="s">
        <v>142</v>
      </c>
      <c r="D285" s="52" t="s">
        <v>72</v>
      </c>
      <c r="E285" s="37" t="s">
        <v>111</v>
      </c>
      <c r="F285" s="52" t="s">
        <v>112</v>
      </c>
      <c r="G285" s="52" t="s">
        <v>594</v>
      </c>
      <c r="H285" s="47">
        <v>1559205</v>
      </c>
      <c r="I285" s="52" t="s">
        <v>86</v>
      </c>
      <c r="J285" s="29" t="s">
        <v>76</v>
      </c>
      <c r="K285" s="71" t="s">
        <v>595</v>
      </c>
      <c r="L285" s="192"/>
      <c r="M285" s="166"/>
      <c r="N285" s="31">
        <v>1</v>
      </c>
      <c r="O285" s="31">
        <v>1</v>
      </c>
      <c r="P285" s="73">
        <v>11</v>
      </c>
      <c r="Q285" s="74" t="s">
        <v>79</v>
      </c>
      <c r="R285" s="74" t="s">
        <v>80</v>
      </c>
      <c r="S285" s="81" t="s">
        <v>1</v>
      </c>
      <c r="T285" s="167"/>
      <c r="U285" s="168"/>
      <c r="V285" s="31" t="s">
        <v>76</v>
      </c>
      <c r="W285" s="31" t="s">
        <v>81</v>
      </c>
      <c r="X285" s="77" t="s">
        <v>82</v>
      </c>
      <c r="Y285" s="32" t="s">
        <v>83</v>
      </c>
      <c r="Z285" s="33" t="s">
        <v>3</v>
      </c>
      <c r="AA285" s="30" t="s">
        <v>84</v>
      </c>
      <c r="AB285" s="78" t="s">
        <v>85</v>
      </c>
      <c r="AC285" s="31" t="s">
        <v>76</v>
      </c>
      <c r="AD285" s="31" t="s">
        <v>86</v>
      </c>
      <c r="AE285" s="79" t="s">
        <v>87</v>
      </c>
      <c r="AF285" s="79" t="s">
        <v>88</v>
      </c>
      <c r="AG285" s="79" t="s">
        <v>89</v>
      </c>
      <c r="AH285" s="79" t="s">
        <v>90</v>
      </c>
      <c r="AI285" s="79" t="s">
        <v>90</v>
      </c>
      <c r="AJ285" s="79" t="s">
        <v>90</v>
      </c>
      <c r="AK285" s="80"/>
      <c r="AL285" s="80"/>
      <c r="AM285" s="80"/>
    </row>
    <row r="286" spans="1:39" s="35" customFormat="1" ht="48" customHeight="1" x14ac:dyDescent="0.15">
      <c r="A286" s="53"/>
      <c r="B286" s="28" t="s">
        <v>3</v>
      </c>
      <c r="C286" s="52" t="s">
        <v>142</v>
      </c>
      <c r="D286" s="52" t="s">
        <v>72</v>
      </c>
      <c r="E286" s="37" t="s">
        <v>129</v>
      </c>
      <c r="F286" s="52" t="s">
        <v>21</v>
      </c>
      <c r="G286" s="52" t="s">
        <v>594</v>
      </c>
      <c r="H286" s="47">
        <v>2760709</v>
      </c>
      <c r="I286" s="52" t="s">
        <v>86</v>
      </c>
      <c r="J286" s="29" t="s">
        <v>76</v>
      </c>
      <c r="K286" s="71" t="s">
        <v>595</v>
      </c>
      <c r="L286" s="192"/>
      <c r="M286" s="166"/>
      <c r="N286" s="31">
        <v>1</v>
      </c>
      <c r="O286" s="31">
        <v>1</v>
      </c>
      <c r="P286" s="73">
        <v>11</v>
      </c>
      <c r="Q286" s="74" t="s">
        <v>79</v>
      </c>
      <c r="R286" s="74" t="s">
        <v>80</v>
      </c>
      <c r="S286" s="81" t="s">
        <v>1</v>
      </c>
      <c r="T286" s="167"/>
      <c r="U286" s="168"/>
      <c r="V286" s="31" t="s">
        <v>76</v>
      </c>
      <c r="W286" s="31" t="s">
        <v>81</v>
      </c>
      <c r="X286" s="77" t="s">
        <v>82</v>
      </c>
      <c r="Y286" s="32" t="s">
        <v>83</v>
      </c>
      <c r="Z286" s="33" t="s">
        <v>3</v>
      </c>
      <c r="AA286" s="30" t="s">
        <v>84</v>
      </c>
      <c r="AB286" s="78" t="s">
        <v>85</v>
      </c>
      <c r="AC286" s="31" t="s">
        <v>76</v>
      </c>
      <c r="AD286" s="31" t="s">
        <v>86</v>
      </c>
      <c r="AE286" s="79" t="s">
        <v>87</v>
      </c>
      <c r="AF286" s="79" t="s">
        <v>88</v>
      </c>
      <c r="AG286" s="79" t="s">
        <v>89</v>
      </c>
      <c r="AH286" s="79" t="s">
        <v>90</v>
      </c>
      <c r="AI286" s="79" t="s">
        <v>90</v>
      </c>
      <c r="AJ286" s="79" t="s">
        <v>90</v>
      </c>
      <c r="AK286" s="80"/>
      <c r="AL286" s="80"/>
      <c r="AM286" s="80"/>
    </row>
    <row r="287" spans="1:39" s="35" customFormat="1" ht="48" customHeight="1" x14ac:dyDescent="0.15">
      <c r="A287" s="53"/>
      <c r="B287" s="28" t="s">
        <v>3</v>
      </c>
      <c r="C287" s="52" t="s">
        <v>214</v>
      </c>
      <c r="D287" s="52" t="s">
        <v>215</v>
      </c>
      <c r="E287" s="52" t="s">
        <v>9</v>
      </c>
      <c r="F287" s="52" t="s">
        <v>133</v>
      </c>
      <c r="G287" s="52" t="s">
        <v>601</v>
      </c>
      <c r="H287" s="47">
        <v>15000000</v>
      </c>
      <c r="I287" s="52" t="s">
        <v>86</v>
      </c>
      <c r="J287" s="29" t="s">
        <v>76</v>
      </c>
      <c r="K287" s="71" t="s">
        <v>602</v>
      </c>
      <c r="L287" s="72" t="s">
        <v>603</v>
      </c>
      <c r="M287" s="52" t="str">
        <f>G287</f>
        <v>Prestar el servicio de mantenimiento de los instrumentos musicales del Instituto Pedagógico Nacional</v>
      </c>
      <c r="N287" s="31">
        <v>1</v>
      </c>
      <c r="O287" s="31">
        <v>1</v>
      </c>
      <c r="P287" s="73">
        <v>11</v>
      </c>
      <c r="Q287" s="74" t="s">
        <v>79</v>
      </c>
      <c r="R287" s="74" t="s">
        <v>80</v>
      </c>
      <c r="S287" s="81" t="s">
        <v>14</v>
      </c>
      <c r="T287" s="75">
        <f>H287</f>
        <v>15000000</v>
      </c>
      <c r="U287" s="76">
        <f>T287</f>
        <v>15000000</v>
      </c>
      <c r="V287" s="31" t="s">
        <v>76</v>
      </c>
      <c r="W287" s="31" t="s">
        <v>81</v>
      </c>
      <c r="X287" s="77" t="s">
        <v>82</v>
      </c>
      <c r="Y287" s="32" t="s">
        <v>83</v>
      </c>
      <c r="Z287" s="33" t="s">
        <v>3</v>
      </c>
      <c r="AA287" s="30" t="s">
        <v>84</v>
      </c>
      <c r="AB287" s="78" t="s">
        <v>85</v>
      </c>
      <c r="AC287" s="31" t="s">
        <v>76</v>
      </c>
      <c r="AD287" s="31" t="s">
        <v>86</v>
      </c>
      <c r="AE287" s="79" t="s">
        <v>87</v>
      </c>
      <c r="AF287" s="79" t="s">
        <v>88</v>
      </c>
      <c r="AG287" s="79" t="s">
        <v>89</v>
      </c>
      <c r="AH287" s="79" t="s">
        <v>90</v>
      </c>
      <c r="AI287" s="79" t="s">
        <v>90</v>
      </c>
      <c r="AJ287" s="79" t="s">
        <v>90</v>
      </c>
      <c r="AK287" s="80"/>
      <c r="AL287" s="80"/>
      <c r="AM287" s="80"/>
    </row>
    <row r="288" spans="1:39" s="35" customFormat="1" ht="48" customHeight="1" x14ac:dyDescent="0.15">
      <c r="A288" s="53"/>
      <c r="B288" s="28" t="s">
        <v>3</v>
      </c>
      <c r="C288" s="52" t="s">
        <v>214</v>
      </c>
      <c r="D288" s="52" t="s">
        <v>215</v>
      </c>
      <c r="E288" s="52" t="s">
        <v>9</v>
      </c>
      <c r="F288" s="52" t="s">
        <v>133</v>
      </c>
      <c r="G288" s="52" t="s">
        <v>604</v>
      </c>
      <c r="H288" s="47">
        <v>800000</v>
      </c>
      <c r="I288" s="52" t="s">
        <v>86</v>
      </c>
      <c r="J288" s="29" t="s">
        <v>76</v>
      </c>
      <c r="K288" s="71" t="s">
        <v>605</v>
      </c>
      <c r="L288" s="72" t="s">
        <v>606</v>
      </c>
      <c r="M288" s="52" t="str">
        <f>G288</f>
        <v>Prestar el servicio de mantenimiento de equipos médicos del IPN</v>
      </c>
      <c r="N288" s="31">
        <v>1</v>
      </c>
      <c r="O288" s="31">
        <v>1</v>
      </c>
      <c r="P288" s="73">
        <v>11</v>
      </c>
      <c r="Q288" s="74" t="s">
        <v>79</v>
      </c>
      <c r="R288" s="74" t="s">
        <v>80</v>
      </c>
      <c r="S288" s="81" t="s">
        <v>14</v>
      </c>
      <c r="T288" s="75">
        <f>H288</f>
        <v>800000</v>
      </c>
      <c r="U288" s="76">
        <f>T288</f>
        <v>800000</v>
      </c>
      <c r="V288" s="31" t="s">
        <v>76</v>
      </c>
      <c r="W288" s="31" t="s">
        <v>81</v>
      </c>
      <c r="X288" s="77" t="s">
        <v>82</v>
      </c>
      <c r="Y288" s="32" t="s">
        <v>83</v>
      </c>
      <c r="Z288" s="33" t="s">
        <v>3</v>
      </c>
      <c r="AA288" s="30" t="s">
        <v>84</v>
      </c>
      <c r="AB288" s="78" t="s">
        <v>85</v>
      </c>
      <c r="AC288" s="31" t="s">
        <v>76</v>
      </c>
      <c r="AD288" s="31" t="s">
        <v>86</v>
      </c>
      <c r="AE288" s="79" t="s">
        <v>87</v>
      </c>
      <c r="AF288" s="79" t="s">
        <v>88</v>
      </c>
      <c r="AG288" s="79" t="s">
        <v>89</v>
      </c>
      <c r="AH288" s="79" t="s">
        <v>90</v>
      </c>
      <c r="AI288" s="79" t="s">
        <v>90</v>
      </c>
      <c r="AJ288" s="79" t="s">
        <v>90</v>
      </c>
      <c r="AK288" s="80"/>
      <c r="AL288" s="80"/>
      <c r="AM288" s="80"/>
    </row>
    <row r="289" spans="1:39" s="35" customFormat="1" ht="48" customHeight="1" x14ac:dyDescent="0.15">
      <c r="A289" s="53"/>
      <c r="B289" s="28" t="s">
        <v>3</v>
      </c>
      <c r="C289" s="52" t="s">
        <v>142</v>
      </c>
      <c r="D289" s="52" t="s">
        <v>72</v>
      </c>
      <c r="E289" s="52" t="s">
        <v>9</v>
      </c>
      <c r="F289" s="52" t="s">
        <v>133</v>
      </c>
      <c r="G289" s="52" t="s">
        <v>607</v>
      </c>
      <c r="H289" s="47">
        <v>6000000</v>
      </c>
      <c r="I289" s="52" t="s">
        <v>86</v>
      </c>
      <c r="J289" s="29" t="s">
        <v>76</v>
      </c>
      <c r="K289" s="71" t="s">
        <v>608</v>
      </c>
      <c r="L289" s="72">
        <v>92121700</v>
      </c>
      <c r="M289" s="52" t="str">
        <f>G289</f>
        <v xml:space="preserve">Prestar el Servicio de mantenimiento o reparación de alarma contra incendios (GDO) </v>
      </c>
      <c r="N289" s="31">
        <v>1</v>
      </c>
      <c r="O289" s="31">
        <v>1</v>
      </c>
      <c r="P289" s="73">
        <v>11</v>
      </c>
      <c r="Q289" s="74" t="s">
        <v>79</v>
      </c>
      <c r="R289" s="74" t="s">
        <v>80</v>
      </c>
      <c r="S289" s="81" t="s">
        <v>158</v>
      </c>
      <c r="T289" s="75">
        <f>H289</f>
        <v>6000000</v>
      </c>
      <c r="U289" s="76">
        <f>T289</f>
        <v>6000000</v>
      </c>
      <c r="V289" s="31" t="s">
        <v>76</v>
      </c>
      <c r="W289" s="31" t="s">
        <v>81</v>
      </c>
      <c r="X289" s="77" t="s">
        <v>82</v>
      </c>
      <c r="Y289" s="32" t="s">
        <v>83</v>
      </c>
      <c r="Z289" s="33" t="s">
        <v>3</v>
      </c>
      <c r="AA289" s="30" t="s">
        <v>84</v>
      </c>
      <c r="AB289" s="78" t="s">
        <v>85</v>
      </c>
      <c r="AC289" s="31" t="s">
        <v>76</v>
      </c>
      <c r="AD289" s="31" t="s">
        <v>86</v>
      </c>
      <c r="AE289" s="79" t="s">
        <v>87</v>
      </c>
      <c r="AF289" s="79" t="s">
        <v>88</v>
      </c>
      <c r="AG289" s="79" t="s">
        <v>89</v>
      </c>
      <c r="AH289" s="79" t="s">
        <v>90</v>
      </c>
      <c r="AI289" s="79" t="s">
        <v>90</v>
      </c>
      <c r="AJ289" s="79" t="s">
        <v>90</v>
      </c>
      <c r="AK289" s="80"/>
      <c r="AL289" s="80"/>
      <c r="AM289" s="80"/>
    </row>
    <row r="290" spans="1:39" s="35" customFormat="1" ht="48" customHeight="1" x14ac:dyDescent="0.15">
      <c r="A290" s="53"/>
      <c r="B290" s="28" t="s">
        <v>27</v>
      </c>
      <c r="C290" s="52" t="s">
        <v>436</v>
      </c>
      <c r="D290" s="52" t="s">
        <v>437</v>
      </c>
      <c r="E290" s="52" t="s">
        <v>129</v>
      </c>
      <c r="F290" s="52" t="s">
        <v>130</v>
      </c>
      <c r="G290" s="52" t="s">
        <v>609</v>
      </c>
      <c r="H290" s="47">
        <v>1067000</v>
      </c>
      <c r="I290" s="52" t="s">
        <v>86</v>
      </c>
      <c r="J290" s="29" t="s">
        <v>76</v>
      </c>
      <c r="K290" s="108" t="s">
        <v>610</v>
      </c>
      <c r="L290" s="192" t="s">
        <v>678</v>
      </c>
      <c r="M290" s="166" t="str">
        <f>G290</f>
        <v>Suministrar materiales y herramientas para el Departamento de Tecnología de la Universidad Pedagógica Nacional</v>
      </c>
      <c r="N290" s="31">
        <v>1</v>
      </c>
      <c r="O290" s="31">
        <v>1</v>
      </c>
      <c r="P290" s="73">
        <v>11</v>
      </c>
      <c r="Q290" s="74" t="s">
        <v>79</v>
      </c>
      <c r="R290" s="74" t="s">
        <v>80</v>
      </c>
      <c r="S290" s="81" t="s">
        <v>1</v>
      </c>
      <c r="T290" s="167">
        <f>H290+H291</f>
        <v>15567000</v>
      </c>
      <c r="U290" s="168">
        <f>T290</f>
        <v>15567000</v>
      </c>
      <c r="V290" s="31" t="s">
        <v>76</v>
      </c>
      <c r="W290" s="31" t="s">
        <v>81</v>
      </c>
      <c r="X290" s="77" t="s">
        <v>82</v>
      </c>
      <c r="Y290" s="32" t="s">
        <v>83</v>
      </c>
      <c r="Z290" s="33" t="s">
        <v>27</v>
      </c>
      <c r="AA290" s="30" t="s">
        <v>84</v>
      </c>
      <c r="AB290" s="78" t="s">
        <v>85</v>
      </c>
      <c r="AC290" s="31" t="s">
        <v>76</v>
      </c>
      <c r="AD290" s="31" t="s">
        <v>86</v>
      </c>
      <c r="AE290" s="79" t="s">
        <v>87</v>
      </c>
      <c r="AF290" s="79" t="s">
        <v>88</v>
      </c>
      <c r="AG290" s="79" t="s">
        <v>89</v>
      </c>
      <c r="AH290" s="79" t="s">
        <v>90</v>
      </c>
      <c r="AI290" s="79" t="s">
        <v>90</v>
      </c>
      <c r="AJ290" s="79" t="s">
        <v>90</v>
      </c>
      <c r="AK290" s="80"/>
      <c r="AL290" s="80"/>
      <c r="AM290" s="80"/>
    </row>
    <row r="291" spans="1:39" s="35" customFormat="1" ht="48" customHeight="1" x14ac:dyDescent="0.15">
      <c r="A291" s="53"/>
      <c r="B291" s="28" t="s">
        <v>27</v>
      </c>
      <c r="C291" s="52" t="s">
        <v>436</v>
      </c>
      <c r="D291" s="52" t="s">
        <v>437</v>
      </c>
      <c r="E291" s="52" t="s">
        <v>111</v>
      </c>
      <c r="F291" s="52" t="s">
        <v>611</v>
      </c>
      <c r="G291" s="52" t="s">
        <v>609</v>
      </c>
      <c r="H291" s="47">
        <v>14500000</v>
      </c>
      <c r="I291" s="52" t="s">
        <v>86</v>
      </c>
      <c r="J291" s="29" t="s">
        <v>76</v>
      </c>
      <c r="K291" s="108" t="s">
        <v>610</v>
      </c>
      <c r="L291" s="192"/>
      <c r="M291" s="166"/>
      <c r="N291" s="31">
        <v>1</v>
      </c>
      <c r="O291" s="31">
        <v>1</v>
      </c>
      <c r="P291" s="73">
        <v>11</v>
      </c>
      <c r="Q291" s="74" t="s">
        <v>79</v>
      </c>
      <c r="R291" s="74" t="s">
        <v>80</v>
      </c>
      <c r="S291" s="81" t="s">
        <v>1</v>
      </c>
      <c r="T291" s="167"/>
      <c r="U291" s="168"/>
      <c r="V291" s="31" t="s">
        <v>76</v>
      </c>
      <c r="W291" s="31" t="s">
        <v>81</v>
      </c>
      <c r="X291" s="77" t="s">
        <v>82</v>
      </c>
      <c r="Y291" s="32" t="s">
        <v>83</v>
      </c>
      <c r="Z291" s="33" t="s">
        <v>27</v>
      </c>
      <c r="AA291" s="30" t="s">
        <v>84</v>
      </c>
      <c r="AB291" s="78" t="s">
        <v>85</v>
      </c>
      <c r="AC291" s="31" t="s">
        <v>76</v>
      </c>
      <c r="AD291" s="31" t="s">
        <v>86</v>
      </c>
      <c r="AE291" s="79" t="s">
        <v>87</v>
      </c>
      <c r="AF291" s="79" t="s">
        <v>88</v>
      </c>
      <c r="AG291" s="79" t="s">
        <v>89</v>
      </c>
      <c r="AH291" s="79" t="s">
        <v>90</v>
      </c>
      <c r="AI291" s="79" t="s">
        <v>90</v>
      </c>
      <c r="AJ291" s="79" t="s">
        <v>90</v>
      </c>
      <c r="AK291" s="80"/>
      <c r="AL291" s="80"/>
      <c r="AM291" s="80"/>
    </row>
    <row r="292" spans="1:39" ht="48" customHeight="1" x14ac:dyDescent="0.15">
      <c r="A292" s="3"/>
      <c r="B292" s="28" t="s">
        <v>3</v>
      </c>
      <c r="C292" s="52" t="s">
        <v>159</v>
      </c>
      <c r="D292" s="52" t="s">
        <v>160</v>
      </c>
      <c r="E292" s="52" t="s">
        <v>161</v>
      </c>
      <c r="F292" s="52" t="s">
        <v>10</v>
      </c>
      <c r="G292" s="52" t="s">
        <v>612</v>
      </c>
      <c r="H292" s="47">
        <v>140000000</v>
      </c>
      <c r="I292" s="52" t="s">
        <v>86</v>
      </c>
      <c r="J292" s="29" t="s">
        <v>76</v>
      </c>
      <c r="K292" s="71" t="s">
        <v>613</v>
      </c>
      <c r="L292" s="72" t="s">
        <v>276</v>
      </c>
      <c r="M292" s="52" t="str">
        <f t="shared" ref="M292:M309" si="22">G292</f>
        <v>Prestar los servicios de soporte, administración y almacenamiento en nube de los backups de información de la Universidad Pedagógica Nacional.</v>
      </c>
      <c r="N292" s="31">
        <v>1</v>
      </c>
      <c r="O292" s="31">
        <v>1</v>
      </c>
      <c r="P292" s="73">
        <v>12</v>
      </c>
      <c r="Q292" s="74" t="s">
        <v>79</v>
      </c>
      <c r="R292" s="74" t="s">
        <v>80</v>
      </c>
      <c r="S292" s="52" t="s">
        <v>1</v>
      </c>
      <c r="T292" s="75">
        <f>H292</f>
        <v>140000000</v>
      </c>
      <c r="U292" s="76">
        <f t="shared" ref="U292:U297" si="23">T292</f>
        <v>140000000</v>
      </c>
      <c r="V292" s="31" t="s">
        <v>76</v>
      </c>
      <c r="W292" s="31" t="s">
        <v>81</v>
      </c>
      <c r="X292" s="77" t="s">
        <v>82</v>
      </c>
      <c r="Y292" s="32" t="s">
        <v>83</v>
      </c>
      <c r="Z292" s="33" t="s">
        <v>3</v>
      </c>
      <c r="AA292" s="30" t="s">
        <v>84</v>
      </c>
      <c r="AB292" s="78" t="s">
        <v>85</v>
      </c>
      <c r="AC292" s="31" t="s">
        <v>76</v>
      </c>
      <c r="AD292" s="31" t="s">
        <v>86</v>
      </c>
      <c r="AE292" s="79" t="s">
        <v>87</v>
      </c>
      <c r="AF292" s="79" t="s">
        <v>88</v>
      </c>
      <c r="AG292" s="79" t="s">
        <v>89</v>
      </c>
      <c r="AH292" s="79" t="s">
        <v>90</v>
      </c>
      <c r="AI292" s="79" t="s">
        <v>90</v>
      </c>
      <c r="AJ292" s="79" t="s">
        <v>90</v>
      </c>
      <c r="AK292" s="90"/>
      <c r="AL292" s="90"/>
      <c r="AM292" s="90"/>
    </row>
    <row r="293" spans="1:39" ht="48" customHeight="1" x14ac:dyDescent="0.15">
      <c r="A293" s="3"/>
      <c r="B293" s="28" t="s">
        <v>3</v>
      </c>
      <c r="C293" s="52" t="s">
        <v>159</v>
      </c>
      <c r="D293" s="52" t="s">
        <v>160</v>
      </c>
      <c r="E293" s="52" t="s">
        <v>161</v>
      </c>
      <c r="F293" s="52" t="s">
        <v>10</v>
      </c>
      <c r="G293" s="52" t="s">
        <v>614</v>
      </c>
      <c r="H293" s="47">
        <v>6000000</v>
      </c>
      <c r="I293" s="52" t="s">
        <v>86</v>
      </c>
      <c r="J293" s="29" t="s">
        <v>76</v>
      </c>
      <c r="K293" s="71" t="s">
        <v>615</v>
      </c>
      <c r="L293" s="72" t="s">
        <v>276</v>
      </c>
      <c r="M293" s="52" t="str">
        <f t="shared" si="22"/>
        <v>Prestar el servicio de certificado para firmas digitales en token virtual para uso de la Universidad Pedagógica Nacional. </v>
      </c>
      <c r="N293" s="31">
        <v>1</v>
      </c>
      <c r="O293" s="31">
        <v>1</v>
      </c>
      <c r="P293" s="73">
        <v>12</v>
      </c>
      <c r="Q293" s="74" t="s">
        <v>79</v>
      </c>
      <c r="R293" s="74" t="s">
        <v>80</v>
      </c>
      <c r="S293" s="52" t="s">
        <v>1</v>
      </c>
      <c r="T293" s="75">
        <f>H293</f>
        <v>6000000</v>
      </c>
      <c r="U293" s="76">
        <f t="shared" si="23"/>
        <v>6000000</v>
      </c>
      <c r="V293" s="31" t="s">
        <v>76</v>
      </c>
      <c r="W293" s="31" t="s">
        <v>81</v>
      </c>
      <c r="X293" s="77" t="s">
        <v>82</v>
      </c>
      <c r="Y293" s="32" t="s">
        <v>83</v>
      </c>
      <c r="Z293" s="33" t="s">
        <v>3</v>
      </c>
      <c r="AA293" s="30" t="s">
        <v>84</v>
      </c>
      <c r="AB293" s="78" t="s">
        <v>85</v>
      </c>
      <c r="AC293" s="31" t="s">
        <v>76</v>
      </c>
      <c r="AD293" s="31" t="s">
        <v>86</v>
      </c>
      <c r="AE293" s="79" t="s">
        <v>87</v>
      </c>
      <c r="AF293" s="79" t="s">
        <v>88</v>
      </c>
      <c r="AG293" s="79" t="s">
        <v>89</v>
      </c>
      <c r="AH293" s="79" t="s">
        <v>90</v>
      </c>
      <c r="AI293" s="79" t="s">
        <v>90</v>
      </c>
      <c r="AJ293" s="79" t="s">
        <v>90</v>
      </c>
      <c r="AK293" s="90"/>
      <c r="AL293" s="90"/>
      <c r="AM293" s="90"/>
    </row>
    <row r="294" spans="1:39" s="35" customFormat="1" ht="48" customHeight="1" x14ac:dyDescent="0.15">
      <c r="A294" s="53"/>
      <c r="B294" s="28" t="s">
        <v>3</v>
      </c>
      <c r="C294" s="52" t="s">
        <v>550</v>
      </c>
      <c r="D294" s="52" t="s">
        <v>128</v>
      </c>
      <c r="E294" s="52" t="s">
        <v>11</v>
      </c>
      <c r="F294" s="52" t="s">
        <v>12</v>
      </c>
      <c r="G294" s="52" t="s">
        <v>616</v>
      </c>
      <c r="H294" s="47">
        <v>2209200</v>
      </c>
      <c r="I294" s="52" t="s">
        <v>86</v>
      </c>
      <c r="J294" s="29" t="s">
        <v>76</v>
      </c>
      <c r="K294" s="71" t="s">
        <v>617</v>
      </c>
      <c r="L294" s="72">
        <v>82111700</v>
      </c>
      <c r="M294" s="52" t="str">
        <f t="shared" si="22"/>
        <v>Realizar sesiones de reflexión sobre la poesía en espacios al aire libre para la comunidad universitaria de la UPN, como parte de la estrategia de resignificación de espacios que se implementará a largo de la vigencia .</v>
      </c>
      <c r="N294" s="31">
        <v>1</v>
      </c>
      <c r="O294" s="31">
        <v>1</v>
      </c>
      <c r="P294" s="73">
        <v>11</v>
      </c>
      <c r="Q294" s="74" t="s">
        <v>79</v>
      </c>
      <c r="R294" s="74" t="s">
        <v>80</v>
      </c>
      <c r="S294" s="52" t="s">
        <v>14</v>
      </c>
      <c r="T294" s="75">
        <f>H294</f>
        <v>2209200</v>
      </c>
      <c r="U294" s="76">
        <f t="shared" si="23"/>
        <v>2209200</v>
      </c>
      <c r="V294" s="31" t="s">
        <v>76</v>
      </c>
      <c r="W294" s="31" t="s">
        <v>81</v>
      </c>
      <c r="X294" s="77" t="s">
        <v>82</v>
      </c>
      <c r="Y294" s="32" t="s">
        <v>83</v>
      </c>
      <c r="Z294" s="33" t="s">
        <v>3</v>
      </c>
      <c r="AA294" s="30" t="s">
        <v>84</v>
      </c>
      <c r="AB294" s="78" t="s">
        <v>85</v>
      </c>
      <c r="AC294" s="31" t="s">
        <v>76</v>
      </c>
      <c r="AD294" s="31" t="s">
        <v>86</v>
      </c>
      <c r="AE294" s="79" t="s">
        <v>87</v>
      </c>
      <c r="AF294" s="79" t="s">
        <v>88</v>
      </c>
      <c r="AG294" s="79" t="s">
        <v>89</v>
      </c>
      <c r="AH294" s="79" t="s">
        <v>90</v>
      </c>
      <c r="AI294" s="79" t="s">
        <v>90</v>
      </c>
      <c r="AJ294" s="79" t="s">
        <v>90</v>
      </c>
      <c r="AK294" s="80"/>
      <c r="AL294" s="80"/>
      <c r="AM294" s="80"/>
    </row>
    <row r="295" spans="1:39" s="35" customFormat="1" ht="48" customHeight="1" x14ac:dyDescent="0.15">
      <c r="A295" s="53"/>
      <c r="B295" s="28" t="s">
        <v>3</v>
      </c>
      <c r="C295" s="52" t="s">
        <v>151</v>
      </c>
      <c r="D295" s="52" t="s">
        <v>128</v>
      </c>
      <c r="E295" s="52" t="s">
        <v>26</v>
      </c>
      <c r="F295" s="52" t="s">
        <v>18</v>
      </c>
      <c r="G295" s="52" t="s">
        <v>618</v>
      </c>
      <c r="H295" s="47">
        <v>56128873</v>
      </c>
      <c r="I295" s="52" t="s">
        <v>86</v>
      </c>
      <c r="J295" s="29" t="s">
        <v>76</v>
      </c>
      <c r="K295" s="71" t="s">
        <v>619</v>
      </c>
      <c r="L295" s="72">
        <v>47131800</v>
      </c>
      <c r="M295" s="52" t="str">
        <f t="shared" si="22"/>
        <v>Suministrar químicos de desinfección y limpieza requeridos para los restaurantes y cafeterías de la Universidad Pedagógica Nacional.</v>
      </c>
      <c r="N295" s="31">
        <v>1</v>
      </c>
      <c r="O295" s="31">
        <v>1</v>
      </c>
      <c r="P295" s="73">
        <v>11</v>
      </c>
      <c r="Q295" s="74" t="s">
        <v>79</v>
      </c>
      <c r="R295" s="74" t="s">
        <v>80</v>
      </c>
      <c r="S295" s="52" t="s">
        <v>227</v>
      </c>
      <c r="T295" s="75">
        <f>H295</f>
        <v>56128873</v>
      </c>
      <c r="U295" s="76">
        <f t="shared" si="23"/>
        <v>56128873</v>
      </c>
      <c r="V295" s="31" t="s">
        <v>76</v>
      </c>
      <c r="W295" s="31" t="s">
        <v>81</v>
      </c>
      <c r="X295" s="77" t="s">
        <v>82</v>
      </c>
      <c r="Y295" s="32" t="s">
        <v>83</v>
      </c>
      <c r="Z295" s="33" t="s">
        <v>3</v>
      </c>
      <c r="AA295" s="30" t="s">
        <v>84</v>
      </c>
      <c r="AB295" s="78" t="s">
        <v>85</v>
      </c>
      <c r="AC295" s="31" t="s">
        <v>76</v>
      </c>
      <c r="AD295" s="31" t="s">
        <v>86</v>
      </c>
      <c r="AE295" s="79" t="s">
        <v>87</v>
      </c>
      <c r="AF295" s="79" t="s">
        <v>88</v>
      </c>
      <c r="AG295" s="79" t="s">
        <v>89</v>
      </c>
      <c r="AH295" s="79" t="s">
        <v>90</v>
      </c>
      <c r="AI295" s="79" t="s">
        <v>90</v>
      </c>
      <c r="AJ295" s="79" t="s">
        <v>90</v>
      </c>
      <c r="AK295" s="80"/>
      <c r="AL295" s="80"/>
      <c r="AM295" s="80"/>
    </row>
    <row r="296" spans="1:39" s="35" customFormat="1" ht="48" customHeight="1" x14ac:dyDescent="0.15">
      <c r="A296" s="53"/>
      <c r="B296" s="28" t="s">
        <v>3</v>
      </c>
      <c r="C296" s="52" t="s">
        <v>142</v>
      </c>
      <c r="D296" s="52" t="s">
        <v>72</v>
      </c>
      <c r="E296" s="52" t="s">
        <v>556</v>
      </c>
      <c r="F296" s="52" t="s">
        <v>6</v>
      </c>
      <c r="G296" s="52" t="s">
        <v>620</v>
      </c>
      <c r="H296" s="47">
        <v>11230100</v>
      </c>
      <c r="I296" s="52" t="s">
        <v>86</v>
      </c>
      <c r="J296" s="29" t="s">
        <v>76</v>
      </c>
      <c r="K296" s="71" t="s">
        <v>621</v>
      </c>
      <c r="L296" s="72" t="s">
        <v>622</v>
      </c>
      <c r="M296" s="52" t="str">
        <f t="shared" si="22"/>
        <v>Adquirir el servicio  de GPS para el parque automotor de la Universidad Pedagógica Nacional</v>
      </c>
      <c r="N296" s="31">
        <v>1</v>
      </c>
      <c r="O296" s="31">
        <v>1</v>
      </c>
      <c r="P296" s="73">
        <v>11</v>
      </c>
      <c r="Q296" s="74" t="s">
        <v>79</v>
      </c>
      <c r="R296" s="74" t="s">
        <v>80</v>
      </c>
      <c r="S296" s="81" t="s">
        <v>5</v>
      </c>
      <c r="T296" s="75">
        <f>H296</f>
        <v>11230100</v>
      </c>
      <c r="U296" s="76">
        <f t="shared" si="23"/>
        <v>11230100</v>
      </c>
      <c r="V296" s="31" t="s">
        <v>76</v>
      </c>
      <c r="W296" s="31" t="s">
        <v>81</v>
      </c>
      <c r="X296" s="77" t="s">
        <v>82</v>
      </c>
      <c r="Y296" s="32" t="s">
        <v>83</v>
      </c>
      <c r="Z296" s="33" t="s">
        <v>3</v>
      </c>
      <c r="AA296" s="30" t="s">
        <v>84</v>
      </c>
      <c r="AB296" s="78" t="s">
        <v>85</v>
      </c>
      <c r="AC296" s="31" t="s">
        <v>76</v>
      </c>
      <c r="AD296" s="31" t="s">
        <v>86</v>
      </c>
      <c r="AE296" s="79" t="s">
        <v>87</v>
      </c>
      <c r="AF296" s="79" t="s">
        <v>88</v>
      </c>
      <c r="AG296" s="79" t="s">
        <v>89</v>
      </c>
      <c r="AH296" s="79" t="s">
        <v>90</v>
      </c>
      <c r="AI296" s="79" t="s">
        <v>90</v>
      </c>
      <c r="AJ296" s="79" t="s">
        <v>90</v>
      </c>
      <c r="AK296" s="80"/>
      <c r="AL296" s="80"/>
      <c r="AM296" s="80"/>
    </row>
    <row r="297" spans="1:39" s="35" customFormat="1" ht="48" customHeight="1" x14ac:dyDescent="0.15">
      <c r="A297" s="53"/>
      <c r="B297" s="28" t="s">
        <v>3</v>
      </c>
      <c r="C297" s="52" t="s">
        <v>142</v>
      </c>
      <c r="D297" s="52" t="s">
        <v>72</v>
      </c>
      <c r="E297" s="52" t="s">
        <v>125</v>
      </c>
      <c r="F297" s="52" t="s">
        <v>126</v>
      </c>
      <c r="G297" s="52" t="s">
        <v>623</v>
      </c>
      <c r="H297" s="47">
        <v>2104000</v>
      </c>
      <c r="I297" s="52" t="s">
        <v>86</v>
      </c>
      <c r="J297" s="29" t="s">
        <v>76</v>
      </c>
      <c r="K297" s="71" t="s">
        <v>624</v>
      </c>
      <c r="L297" s="72">
        <v>53121600</v>
      </c>
      <c r="M297" s="52" t="str">
        <f t="shared" si="22"/>
        <v>Adquirir bolsas  institucionales en el marco de la participación de la UPN en la Feria Internacional del libro de Bogotá</v>
      </c>
      <c r="N297" s="31">
        <v>1</v>
      </c>
      <c r="O297" s="31">
        <v>1</v>
      </c>
      <c r="P297" s="73">
        <v>11</v>
      </c>
      <c r="Q297" s="74" t="s">
        <v>79</v>
      </c>
      <c r="R297" s="74" t="s">
        <v>80</v>
      </c>
      <c r="S297" s="81" t="s">
        <v>1</v>
      </c>
      <c r="T297" s="167">
        <f>H297+H298</f>
        <v>5104000</v>
      </c>
      <c r="U297" s="168">
        <f t="shared" si="23"/>
        <v>5104000</v>
      </c>
      <c r="V297" s="31" t="s">
        <v>76</v>
      </c>
      <c r="W297" s="31" t="s">
        <v>81</v>
      </c>
      <c r="X297" s="77" t="s">
        <v>82</v>
      </c>
      <c r="Y297" s="32" t="s">
        <v>83</v>
      </c>
      <c r="Z297" s="33" t="s">
        <v>3</v>
      </c>
      <c r="AA297" s="30" t="s">
        <v>84</v>
      </c>
      <c r="AB297" s="78" t="s">
        <v>85</v>
      </c>
      <c r="AC297" s="31" t="s">
        <v>76</v>
      </c>
      <c r="AD297" s="31" t="s">
        <v>86</v>
      </c>
      <c r="AE297" s="79" t="s">
        <v>87</v>
      </c>
      <c r="AF297" s="79" t="s">
        <v>88</v>
      </c>
      <c r="AG297" s="79" t="s">
        <v>89</v>
      </c>
      <c r="AH297" s="79" t="s">
        <v>90</v>
      </c>
      <c r="AI297" s="79" t="s">
        <v>90</v>
      </c>
      <c r="AJ297" s="79" t="s">
        <v>90</v>
      </c>
      <c r="AK297" s="80"/>
      <c r="AL297" s="80"/>
      <c r="AM297" s="80"/>
    </row>
    <row r="298" spans="1:39" s="35" customFormat="1" ht="48" customHeight="1" x14ac:dyDescent="0.15">
      <c r="A298" s="53"/>
      <c r="B298" s="28" t="s">
        <v>3</v>
      </c>
      <c r="C298" s="52" t="s">
        <v>142</v>
      </c>
      <c r="D298" s="52" t="s">
        <v>72</v>
      </c>
      <c r="E298" s="52" t="s">
        <v>125</v>
      </c>
      <c r="F298" s="52" t="s">
        <v>126</v>
      </c>
      <c r="G298" s="52" t="s">
        <v>625</v>
      </c>
      <c r="H298" s="47">
        <v>3000000</v>
      </c>
      <c r="I298" s="52" t="s">
        <v>86</v>
      </c>
      <c r="J298" s="29" t="s">
        <v>76</v>
      </c>
      <c r="K298" s="71" t="s">
        <v>626</v>
      </c>
      <c r="L298" s="72">
        <v>53121600</v>
      </c>
      <c r="M298" s="52" t="str">
        <f t="shared" si="22"/>
        <v>Adquirir bolsas toteg bag en el marco de la participación de la UPN en la Feria Internacional del libro de la FILBO</v>
      </c>
      <c r="N298" s="31">
        <v>1</v>
      </c>
      <c r="O298" s="31">
        <v>1</v>
      </c>
      <c r="P298" s="73">
        <v>11</v>
      </c>
      <c r="Q298" s="74" t="s">
        <v>79</v>
      </c>
      <c r="R298" s="74" t="s">
        <v>80</v>
      </c>
      <c r="S298" s="81" t="s">
        <v>1</v>
      </c>
      <c r="T298" s="167"/>
      <c r="U298" s="168"/>
      <c r="V298" s="31" t="s">
        <v>76</v>
      </c>
      <c r="W298" s="31" t="s">
        <v>81</v>
      </c>
      <c r="X298" s="77" t="s">
        <v>82</v>
      </c>
      <c r="Y298" s="32" t="s">
        <v>83</v>
      </c>
      <c r="Z298" s="33" t="s">
        <v>3</v>
      </c>
      <c r="AA298" s="30" t="s">
        <v>84</v>
      </c>
      <c r="AB298" s="78" t="s">
        <v>85</v>
      </c>
      <c r="AC298" s="31" t="s">
        <v>76</v>
      </c>
      <c r="AD298" s="31" t="s">
        <v>86</v>
      </c>
      <c r="AE298" s="79" t="s">
        <v>87</v>
      </c>
      <c r="AF298" s="79" t="s">
        <v>88</v>
      </c>
      <c r="AG298" s="79" t="s">
        <v>89</v>
      </c>
      <c r="AH298" s="79" t="s">
        <v>90</v>
      </c>
      <c r="AI298" s="79" t="s">
        <v>90</v>
      </c>
      <c r="AJ298" s="79" t="s">
        <v>90</v>
      </c>
      <c r="AK298" s="80"/>
      <c r="AL298" s="80"/>
      <c r="AM298" s="80"/>
    </row>
    <row r="299" spans="1:39" s="35" customFormat="1" ht="48" customHeight="1" x14ac:dyDescent="0.15">
      <c r="A299" s="53"/>
      <c r="B299" s="28" t="s">
        <v>27</v>
      </c>
      <c r="C299" s="52" t="s">
        <v>436</v>
      </c>
      <c r="D299" s="52" t="s">
        <v>437</v>
      </c>
      <c r="E299" s="52" t="s">
        <v>9</v>
      </c>
      <c r="F299" s="52" t="s">
        <v>10</v>
      </c>
      <c r="G299" s="52" t="s">
        <v>627</v>
      </c>
      <c r="H299" s="47">
        <v>14833200</v>
      </c>
      <c r="I299" s="52" t="s">
        <v>86</v>
      </c>
      <c r="J299" s="29" t="s">
        <v>76</v>
      </c>
      <c r="K299" s="71" t="s">
        <v>628</v>
      </c>
      <c r="L299" s="72" t="s">
        <v>450</v>
      </c>
      <c r="M299" s="52" t="str">
        <f t="shared" si="22"/>
        <v>Prestar el servicio de mantenimiento preventivo / correctivo a equipos del Departamento de Tecnología de la Universidad Pedagógica Nacional.</v>
      </c>
      <c r="N299" s="31">
        <v>1</v>
      </c>
      <c r="O299" s="31">
        <v>1</v>
      </c>
      <c r="P299" s="73">
        <v>11</v>
      </c>
      <c r="Q299" s="74" t="s">
        <v>79</v>
      </c>
      <c r="R299" s="74" t="s">
        <v>80</v>
      </c>
      <c r="S299" s="81" t="s">
        <v>1</v>
      </c>
      <c r="T299" s="75">
        <f t="shared" ref="T299:T309" si="24">H299</f>
        <v>14833200</v>
      </c>
      <c r="U299" s="76">
        <f t="shared" ref="U299:U310" si="25">T299</f>
        <v>14833200</v>
      </c>
      <c r="V299" s="31" t="s">
        <v>76</v>
      </c>
      <c r="W299" s="31" t="s">
        <v>81</v>
      </c>
      <c r="X299" s="77" t="s">
        <v>82</v>
      </c>
      <c r="Y299" s="32" t="s">
        <v>83</v>
      </c>
      <c r="Z299" s="33" t="s">
        <v>27</v>
      </c>
      <c r="AA299" s="30" t="s">
        <v>84</v>
      </c>
      <c r="AB299" s="78" t="s">
        <v>85</v>
      </c>
      <c r="AC299" s="31" t="s">
        <v>76</v>
      </c>
      <c r="AD299" s="31" t="s">
        <v>86</v>
      </c>
      <c r="AE299" s="79" t="s">
        <v>87</v>
      </c>
      <c r="AF299" s="79" t="s">
        <v>88</v>
      </c>
      <c r="AG299" s="79" t="s">
        <v>89</v>
      </c>
      <c r="AH299" s="79" t="s">
        <v>90</v>
      </c>
      <c r="AI299" s="79" t="s">
        <v>90</v>
      </c>
      <c r="AJ299" s="79" t="s">
        <v>90</v>
      </c>
      <c r="AK299" s="80"/>
      <c r="AL299" s="80"/>
      <c r="AM299" s="80"/>
    </row>
    <row r="300" spans="1:39" s="35" customFormat="1" ht="48" customHeight="1" x14ac:dyDescent="0.15">
      <c r="A300" s="53"/>
      <c r="B300" s="28" t="s">
        <v>27</v>
      </c>
      <c r="C300" s="52" t="s">
        <v>436</v>
      </c>
      <c r="D300" s="52" t="s">
        <v>437</v>
      </c>
      <c r="E300" s="52" t="s">
        <v>95</v>
      </c>
      <c r="F300" s="52" t="s">
        <v>96</v>
      </c>
      <c r="G300" s="52" t="s">
        <v>629</v>
      </c>
      <c r="H300" s="47">
        <v>11700000</v>
      </c>
      <c r="I300" s="52" t="s">
        <v>86</v>
      </c>
      <c r="J300" s="29" t="s">
        <v>76</v>
      </c>
      <c r="K300" s="71" t="s">
        <v>630</v>
      </c>
      <c r="L300" s="72" t="s">
        <v>440</v>
      </c>
      <c r="M300" s="52" t="str">
        <f t="shared" si="22"/>
        <v>Adquirir herramientas y equipos para el -departamento de Tecnología de la Universidad Pedagógica Nacional.</v>
      </c>
      <c r="N300" s="31">
        <v>1</v>
      </c>
      <c r="O300" s="31">
        <v>1</v>
      </c>
      <c r="P300" s="73">
        <v>11</v>
      </c>
      <c r="Q300" s="74" t="s">
        <v>79</v>
      </c>
      <c r="R300" s="74" t="s">
        <v>80</v>
      </c>
      <c r="S300" s="81" t="s">
        <v>14</v>
      </c>
      <c r="T300" s="75">
        <f t="shared" si="24"/>
        <v>11700000</v>
      </c>
      <c r="U300" s="76">
        <f t="shared" si="25"/>
        <v>11700000</v>
      </c>
      <c r="V300" s="31" t="s">
        <v>76</v>
      </c>
      <c r="W300" s="31" t="s">
        <v>81</v>
      </c>
      <c r="X300" s="77" t="s">
        <v>82</v>
      </c>
      <c r="Y300" s="32" t="s">
        <v>83</v>
      </c>
      <c r="Z300" s="33" t="s">
        <v>27</v>
      </c>
      <c r="AA300" s="30" t="s">
        <v>84</v>
      </c>
      <c r="AB300" s="78" t="s">
        <v>85</v>
      </c>
      <c r="AC300" s="31" t="s">
        <v>76</v>
      </c>
      <c r="AD300" s="31" t="s">
        <v>86</v>
      </c>
      <c r="AE300" s="79" t="s">
        <v>87</v>
      </c>
      <c r="AF300" s="79" t="s">
        <v>88</v>
      </c>
      <c r="AG300" s="79" t="s">
        <v>89</v>
      </c>
      <c r="AH300" s="79" t="s">
        <v>90</v>
      </c>
      <c r="AI300" s="79" t="s">
        <v>90</v>
      </c>
      <c r="AJ300" s="79" t="s">
        <v>90</v>
      </c>
      <c r="AK300" s="80"/>
      <c r="AL300" s="80"/>
      <c r="AM300" s="80"/>
    </row>
    <row r="301" spans="1:39" s="8" customFormat="1" ht="48" customHeight="1" x14ac:dyDescent="0.15">
      <c r="B301" s="28" t="s">
        <v>3</v>
      </c>
      <c r="C301" s="52" t="s">
        <v>550</v>
      </c>
      <c r="D301" s="52" t="s">
        <v>128</v>
      </c>
      <c r="E301" s="52" t="s">
        <v>9</v>
      </c>
      <c r="F301" s="52" t="s">
        <v>10</v>
      </c>
      <c r="G301" s="52" t="s">
        <v>631</v>
      </c>
      <c r="H301" s="47">
        <v>30000000</v>
      </c>
      <c r="I301" s="52" t="s">
        <v>86</v>
      </c>
      <c r="J301" s="29" t="s">
        <v>76</v>
      </c>
      <c r="K301" s="71" t="s">
        <v>632</v>
      </c>
      <c r="L301" s="72">
        <v>81141600</v>
      </c>
      <c r="M301" s="52" t="str">
        <f t="shared" si="22"/>
        <v>Prestar el servicio de logística y suministro de material pedagógico para el desarrollo de la actividad académica y cultural del día del maestro en la vigencia </v>
      </c>
      <c r="N301" s="31">
        <v>1</v>
      </c>
      <c r="O301" s="31">
        <v>1</v>
      </c>
      <c r="P301" s="73">
        <v>11</v>
      </c>
      <c r="Q301" s="74" t="s">
        <v>79</v>
      </c>
      <c r="R301" s="74" t="s">
        <v>80</v>
      </c>
      <c r="S301" s="81" t="s">
        <v>1</v>
      </c>
      <c r="T301" s="75">
        <f t="shared" si="24"/>
        <v>30000000</v>
      </c>
      <c r="U301" s="76">
        <f t="shared" si="25"/>
        <v>30000000</v>
      </c>
      <c r="V301" s="31" t="s">
        <v>76</v>
      </c>
      <c r="W301" s="31" t="s">
        <v>81</v>
      </c>
      <c r="X301" s="77" t="s">
        <v>82</v>
      </c>
      <c r="Y301" s="32" t="s">
        <v>83</v>
      </c>
      <c r="Z301" s="33" t="s">
        <v>3</v>
      </c>
      <c r="AA301" s="30" t="s">
        <v>84</v>
      </c>
      <c r="AB301" s="78" t="s">
        <v>85</v>
      </c>
      <c r="AC301" s="31" t="s">
        <v>76</v>
      </c>
      <c r="AD301" s="31" t="s">
        <v>86</v>
      </c>
      <c r="AE301" s="79" t="s">
        <v>87</v>
      </c>
      <c r="AF301" s="79" t="s">
        <v>88</v>
      </c>
      <c r="AG301" s="79" t="s">
        <v>89</v>
      </c>
      <c r="AH301" s="79" t="s">
        <v>90</v>
      </c>
      <c r="AI301" s="79" t="s">
        <v>90</v>
      </c>
      <c r="AJ301" s="79" t="s">
        <v>90</v>
      </c>
    </row>
    <row r="302" spans="1:39" ht="48" customHeight="1" x14ac:dyDescent="0.15">
      <c r="A302" s="3"/>
      <c r="B302" s="28" t="s">
        <v>3</v>
      </c>
      <c r="C302" s="52" t="s">
        <v>159</v>
      </c>
      <c r="D302" s="52" t="s">
        <v>160</v>
      </c>
      <c r="E302" s="52" t="s">
        <v>161</v>
      </c>
      <c r="F302" s="52" t="s">
        <v>10</v>
      </c>
      <c r="G302" s="52" t="s">
        <v>633</v>
      </c>
      <c r="H302" s="47">
        <v>33000000</v>
      </c>
      <c r="I302" s="52" t="s">
        <v>86</v>
      </c>
      <c r="J302" s="29" t="s">
        <v>76</v>
      </c>
      <c r="K302" s="71" t="s">
        <v>634</v>
      </c>
      <c r="L302" s="72" t="s">
        <v>635</v>
      </c>
      <c r="M302" s="52" t="str">
        <f t="shared" si="22"/>
        <v>Prestar el servicio para 30 llamadas simultaneas de troncales SIP IP en nube con disponibilidad de salida de llamadas a destinos locales, con licenciamiento perpetuo.</v>
      </c>
      <c r="N302" s="31">
        <v>1</v>
      </c>
      <c r="O302" s="31">
        <v>1</v>
      </c>
      <c r="P302" s="73">
        <v>11</v>
      </c>
      <c r="Q302" s="74" t="s">
        <v>79</v>
      </c>
      <c r="R302" s="74" t="s">
        <v>80</v>
      </c>
      <c r="S302" s="52" t="s">
        <v>1</v>
      </c>
      <c r="T302" s="75">
        <f t="shared" si="24"/>
        <v>33000000</v>
      </c>
      <c r="U302" s="76">
        <f t="shared" si="25"/>
        <v>33000000</v>
      </c>
      <c r="V302" s="31" t="s">
        <v>76</v>
      </c>
      <c r="W302" s="31" t="s">
        <v>81</v>
      </c>
      <c r="X302" s="77" t="s">
        <v>82</v>
      </c>
      <c r="Y302" s="32" t="s">
        <v>83</v>
      </c>
      <c r="Z302" s="33" t="s">
        <v>3</v>
      </c>
      <c r="AA302" s="30" t="s">
        <v>84</v>
      </c>
      <c r="AB302" s="78" t="s">
        <v>85</v>
      </c>
      <c r="AC302" s="31" t="s">
        <v>76</v>
      </c>
      <c r="AD302" s="31" t="s">
        <v>86</v>
      </c>
      <c r="AE302" s="79" t="s">
        <v>87</v>
      </c>
      <c r="AF302" s="79" t="s">
        <v>88</v>
      </c>
      <c r="AG302" s="79" t="s">
        <v>89</v>
      </c>
      <c r="AH302" s="79" t="s">
        <v>90</v>
      </c>
      <c r="AI302" s="79" t="s">
        <v>90</v>
      </c>
      <c r="AJ302" s="79" t="s">
        <v>90</v>
      </c>
      <c r="AK302" s="90"/>
      <c r="AL302" s="90"/>
      <c r="AM302" s="90"/>
    </row>
    <row r="303" spans="1:39" ht="48" customHeight="1" x14ac:dyDescent="0.15">
      <c r="A303" s="3"/>
      <c r="B303" s="28" t="s">
        <v>3</v>
      </c>
      <c r="C303" s="52" t="s">
        <v>139</v>
      </c>
      <c r="D303" s="52" t="s">
        <v>128</v>
      </c>
      <c r="E303" s="52" t="s">
        <v>11</v>
      </c>
      <c r="F303" s="52" t="s">
        <v>12</v>
      </c>
      <c r="G303" s="52" t="s">
        <v>636</v>
      </c>
      <c r="H303" s="47">
        <v>31297000</v>
      </c>
      <c r="I303" s="52" t="s">
        <v>86</v>
      </c>
      <c r="J303" s="29" t="s">
        <v>76</v>
      </c>
      <c r="K303" s="71" t="s">
        <v>637</v>
      </c>
      <c r="L303" s="72" t="s">
        <v>638</v>
      </c>
      <c r="M303" s="52" t="str">
        <f t="shared" si="22"/>
        <v>Prestar los servicios especializados para la prevención del consumo de sustancias psicoactivas licitas e ilícitas, con el fin de fortalecer las estrategias de prevención en la Universidad Pedagógica Nacional.</v>
      </c>
      <c r="N303" s="31">
        <v>1</v>
      </c>
      <c r="O303" s="31">
        <v>1</v>
      </c>
      <c r="P303" s="73">
        <v>11</v>
      </c>
      <c r="Q303" s="74" t="s">
        <v>79</v>
      </c>
      <c r="R303" s="74" t="s">
        <v>80</v>
      </c>
      <c r="S303" s="52" t="s">
        <v>14</v>
      </c>
      <c r="T303" s="75">
        <f t="shared" si="24"/>
        <v>31297000</v>
      </c>
      <c r="U303" s="76">
        <f t="shared" si="25"/>
        <v>31297000</v>
      </c>
      <c r="V303" s="31" t="s">
        <v>76</v>
      </c>
      <c r="W303" s="31" t="s">
        <v>81</v>
      </c>
      <c r="X303" s="77" t="s">
        <v>82</v>
      </c>
      <c r="Y303" s="32" t="s">
        <v>83</v>
      </c>
      <c r="Z303" s="33" t="s">
        <v>3</v>
      </c>
      <c r="AA303" s="30" t="s">
        <v>84</v>
      </c>
      <c r="AB303" s="78" t="s">
        <v>85</v>
      </c>
      <c r="AC303" s="31" t="s">
        <v>76</v>
      </c>
      <c r="AD303" s="31" t="s">
        <v>86</v>
      </c>
      <c r="AE303" s="79" t="s">
        <v>87</v>
      </c>
      <c r="AF303" s="79" t="s">
        <v>88</v>
      </c>
      <c r="AG303" s="79" t="s">
        <v>89</v>
      </c>
      <c r="AH303" s="79" t="s">
        <v>90</v>
      </c>
      <c r="AI303" s="79" t="s">
        <v>90</v>
      </c>
      <c r="AJ303" s="79" t="s">
        <v>90</v>
      </c>
      <c r="AK303" s="3"/>
      <c r="AL303" s="3"/>
      <c r="AM303" s="3"/>
    </row>
    <row r="304" spans="1:39" ht="48" customHeight="1" x14ac:dyDescent="0.15">
      <c r="A304" s="3"/>
      <c r="B304" s="28" t="s">
        <v>3</v>
      </c>
      <c r="C304" s="52" t="s">
        <v>466</v>
      </c>
      <c r="D304" s="52" t="s">
        <v>128</v>
      </c>
      <c r="E304" s="52" t="s">
        <v>26</v>
      </c>
      <c r="F304" s="52" t="s">
        <v>18</v>
      </c>
      <c r="G304" s="52" t="s">
        <v>639</v>
      </c>
      <c r="H304" s="47">
        <v>5000000</v>
      </c>
      <c r="I304" s="52" t="s">
        <v>86</v>
      </c>
      <c r="J304" s="29" t="s">
        <v>76</v>
      </c>
      <c r="K304" s="71" t="s">
        <v>640</v>
      </c>
      <c r="L304" s="72" t="s">
        <v>481</v>
      </c>
      <c r="M304" s="52" t="str">
        <f t="shared" si="22"/>
        <v>Adquirir elementos para el  desarrollo de las actividades deportivas en el Programa de Deportes de la SBU</v>
      </c>
      <c r="N304" s="31">
        <v>1</v>
      </c>
      <c r="O304" s="31">
        <v>1</v>
      </c>
      <c r="P304" s="73">
        <v>11</v>
      </c>
      <c r="Q304" s="74" t="s">
        <v>79</v>
      </c>
      <c r="R304" s="74" t="s">
        <v>80</v>
      </c>
      <c r="S304" s="81" t="s">
        <v>1</v>
      </c>
      <c r="T304" s="75">
        <f t="shared" si="24"/>
        <v>5000000</v>
      </c>
      <c r="U304" s="76">
        <f t="shared" si="25"/>
        <v>5000000</v>
      </c>
      <c r="V304" s="31" t="s">
        <v>76</v>
      </c>
      <c r="W304" s="31" t="s">
        <v>81</v>
      </c>
      <c r="X304" s="77" t="s">
        <v>82</v>
      </c>
      <c r="Y304" s="32" t="s">
        <v>83</v>
      </c>
      <c r="Z304" s="33" t="s">
        <v>3</v>
      </c>
      <c r="AA304" s="30" t="s">
        <v>84</v>
      </c>
      <c r="AB304" s="78" t="s">
        <v>85</v>
      </c>
      <c r="AC304" s="31" t="s">
        <v>76</v>
      </c>
      <c r="AD304" s="31" t="s">
        <v>86</v>
      </c>
      <c r="AE304" s="79" t="s">
        <v>87</v>
      </c>
      <c r="AF304" s="79" t="s">
        <v>88</v>
      </c>
      <c r="AG304" s="79" t="s">
        <v>89</v>
      </c>
      <c r="AH304" s="79" t="s">
        <v>90</v>
      </c>
      <c r="AI304" s="79" t="s">
        <v>90</v>
      </c>
      <c r="AJ304" s="79" t="s">
        <v>90</v>
      </c>
      <c r="AK304" s="3"/>
      <c r="AL304" s="3"/>
      <c r="AM304" s="3"/>
    </row>
    <row r="305" spans="1:16381" s="8" customFormat="1" ht="48" customHeight="1" x14ac:dyDescent="0.15">
      <c r="B305" s="28" t="s">
        <v>3</v>
      </c>
      <c r="C305" s="52" t="s">
        <v>550</v>
      </c>
      <c r="D305" s="52" t="s">
        <v>128</v>
      </c>
      <c r="E305" s="52" t="s">
        <v>11</v>
      </c>
      <c r="F305" s="52" t="s">
        <v>12</v>
      </c>
      <c r="G305" s="52" t="s">
        <v>641</v>
      </c>
      <c r="H305" s="47">
        <v>2209200</v>
      </c>
      <c r="I305" s="52" t="s">
        <v>86</v>
      </c>
      <c r="J305" s="29" t="s">
        <v>76</v>
      </c>
      <c r="K305" s="71" t="s">
        <v>642</v>
      </c>
      <c r="L305" s="72">
        <v>81141600</v>
      </c>
      <c r="M305" s="52" t="str">
        <f t="shared" si="22"/>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05" s="31">
        <v>1</v>
      </c>
      <c r="O305" s="31">
        <v>1</v>
      </c>
      <c r="P305" s="73">
        <v>11</v>
      </c>
      <c r="Q305" s="74" t="s">
        <v>79</v>
      </c>
      <c r="R305" s="74" t="s">
        <v>80</v>
      </c>
      <c r="S305" s="52" t="s">
        <v>14</v>
      </c>
      <c r="T305" s="75">
        <f t="shared" si="24"/>
        <v>2209200</v>
      </c>
      <c r="U305" s="76">
        <f t="shared" si="25"/>
        <v>2209200</v>
      </c>
      <c r="V305" s="31" t="s">
        <v>76</v>
      </c>
      <c r="W305" s="31" t="s">
        <v>81</v>
      </c>
      <c r="X305" s="77" t="s">
        <v>82</v>
      </c>
      <c r="Y305" s="32" t="s">
        <v>83</v>
      </c>
      <c r="Z305" s="33" t="s">
        <v>3</v>
      </c>
      <c r="AA305" s="30" t="s">
        <v>84</v>
      </c>
      <c r="AB305" s="78" t="s">
        <v>85</v>
      </c>
      <c r="AC305" s="31" t="s">
        <v>76</v>
      </c>
      <c r="AD305" s="31" t="s">
        <v>86</v>
      </c>
      <c r="AE305" s="79" t="s">
        <v>87</v>
      </c>
      <c r="AF305" s="79" t="s">
        <v>88</v>
      </c>
      <c r="AG305" s="79" t="s">
        <v>89</v>
      </c>
      <c r="AH305" s="79" t="s">
        <v>90</v>
      </c>
      <c r="AI305" s="79" t="s">
        <v>90</v>
      </c>
      <c r="AJ305" s="79" t="s">
        <v>90</v>
      </c>
    </row>
    <row r="306" spans="1:16381" customFormat="1" ht="48" customHeight="1" x14ac:dyDescent="0.25">
      <c r="B306" s="28" t="s">
        <v>3</v>
      </c>
      <c r="C306" s="52" t="s">
        <v>142</v>
      </c>
      <c r="D306" s="52" t="s">
        <v>72</v>
      </c>
      <c r="E306" s="52" t="s">
        <v>304</v>
      </c>
      <c r="F306" s="52" t="s">
        <v>132</v>
      </c>
      <c r="G306" s="52" t="s">
        <v>643</v>
      </c>
      <c r="H306" s="47">
        <v>20000000</v>
      </c>
      <c r="I306" s="52" t="s">
        <v>86</v>
      </c>
      <c r="J306" s="29" t="s">
        <v>76</v>
      </c>
      <c r="K306" s="71" t="s">
        <v>644</v>
      </c>
      <c r="L306" s="72" t="s">
        <v>671</v>
      </c>
      <c r="M306" s="91" t="str">
        <f t="shared" si="22"/>
        <v>Suministrar e instalar blackouts y persianas en las  instalaciones  de la Universidad Pedagógica Nacional</v>
      </c>
      <c r="N306" s="31">
        <v>1</v>
      </c>
      <c r="O306" s="31">
        <v>1</v>
      </c>
      <c r="P306" s="73">
        <v>11</v>
      </c>
      <c r="Q306" s="74" t="s">
        <v>79</v>
      </c>
      <c r="R306" s="74" t="s">
        <v>80</v>
      </c>
      <c r="S306" s="81" t="s">
        <v>1</v>
      </c>
      <c r="T306" s="75">
        <f t="shared" si="24"/>
        <v>20000000</v>
      </c>
      <c r="U306" s="76">
        <f t="shared" si="25"/>
        <v>20000000</v>
      </c>
      <c r="V306" s="31" t="s">
        <v>76</v>
      </c>
      <c r="W306" s="31" t="s">
        <v>81</v>
      </c>
      <c r="X306" s="77" t="s">
        <v>82</v>
      </c>
      <c r="Y306" s="32" t="s">
        <v>83</v>
      </c>
      <c r="Z306" s="33" t="s">
        <v>3</v>
      </c>
      <c r="AA306" s="30" t="s">
        <v>84</v>
      </c>
      <c r="AB306" s="78" t="s">
        <v>85</v>
      </c>
      <c r="AC306" s="31" t="s">
        <v>76</v>
      </c>
      <c r="AD306" s="31" t="s">
        <v>86</v>
      </c>
      <c r="AE306" s="79" t="s">
        <v>87</v>
      </c>
      <c r="AF306" s="79" t="s">
        <v>88</v>
      </c>
      <c r="AG306" s="79" t="s">
        <v>89</v>
      </c>
      <c r="AH306" s="79" t="s">
        <v>90</v>
      </c>
      <c r="AI306" s="79" t="s">
        <v>90</v>
      </c>
      <c r="AJ306" s="79" t="s">
        <v>90</v>
      </c>
    </row>
    <row r="307" spans="1:16381" s="8" customFormat="1" ht="48" customHeight="1" x14ac:dyDescent="0.15">
      <c r="B307" s="28" t="s">
        <v>3</v>
      </c>
      <c r="C307" s="52" t="s">
        <v>550</v>
      </c>
      <c r="D307" s="52" t="s">
        <v>128</v>
      </c>
      <c r="E307" s="52" t="s">
        <v>129</v>
      </c>
      <c r="F307" s="52" t="s">
        <v>645</v>
      </c>
      <c r="G307" s="52" t="s">
        <v>646</v>
      </c>
      <c r="H307" s="47">
        <v>3040000</v>
      </c>
      <c r="I307" s="52" t="s">
        <v>86</v>
      </c>
      <c r="J307" s="29" t="s">
        <v>76</v>
      </c>
      <c r="K307" s="71" t="s">
        <v>647</v>
      </c>
      <c r="L307" s="72">
        <v>81141600</v>
      </c>
      <c r="M307" s="52" t="str">
        <f t="shared" si="22"/>
        <v>Adquirir elementos para promover e incentivar la participación de la comunidad estudiantil en las actividades culturales realizadas desde el Programa de Cultura de la SBU.</v>
      </c>
      <c r="N307" s="31">
        <v>1</v>
      </c>
      <c r="O307" s="31">
        <v>1</v>
      </c>
      <c r="P307" s="73">
        <v>11</v>
      </c>
      <c r="Q307" s="74" t="s">
        <v>79</v>
      </c>
      <c r="R307" s="74" t="s">
        <v>80</v>
      </c>
      <c r="S307" s="81" t="s">
        <v>1</v>
      </c>
      <c r="T307" s="75">
        <f t="shared" si="24"/>
        <v>3040000</v>
      </c>
      <c r="U307" s="76">
        <f t="shared" si="25"/>
        <v>3040000</v>
      </c>
      <c r="V307" s="31" t="s">
        <v>76</v>
      </c>
      <c r="W307" s="31" t="s">
        <v>81</v>
      </c>
      <c r="X307" s="77" t="s">
        <v>82</v>
      </c>
      <c r="Y307" s="32" t="s">
        <v>83</v>
      </c>
      <c r="Z307" s="33" t="s">
        <v>3</v>
      </c>
      <c r="AA307" s="30" t="s">
        <v>84</v>
      </c>
      <c r="AB307" s="78" t="s">
        <v>85</v>
      </c>
      <c r="AC307" s="31" t="s">
        <v>76</v>
      </c>
      <c r="AD307" s="31" t="s">
        <v>86</v>
      </c>
      <c r="AE307" s="79" t="s">
        <v>87</v>
      </c>
      <c r="AF307" s="79" t="s">
        <v>88</v>
      </c>
      <c r="AG307" s="79" t="s">
        <v>89</v>
      </c>
      <c r="AH307" s="79" t="s">
        <v>90</v>
      </c>
      <c r="AI307" s="79" t="s">
        <v>90</v>
      </c>
      <c r="AJ307" s="79" t="s">
        <v>90</v>
      </c>
    </row>
    <row r="308" spans="1:16381" s="8" customFormat="1" ht="48" customHeight="1" x14ac:dyDescent="0.15">
      <c r="B308" s="28" t="s">
        <v>3</v>
      </c>
      <c r="C308" s="52" t="s">
        <v>550</v>
      </c>
      <c r="D308" s="52" t="s">
        <v>128</v>
      </c>
      <c r="E308" s="52" t="s">
        <v>648</v>
      </c>
      <c r="F308" s="52" t="s">
        <v>649</v>
      </c>
      <c r="G308" s="52" t="s">
        <v>650</v>
      </c>
      <c r="H308" s="47">
        <v>3150000</v>
      </c>
      <c r="I308" s="52" t="s">
        <v>86</v>
      </c>
      <c r="J308" s="29" t="s">
        <v>76</v>
      </c>
      <c r="K308" s="71" t="s">
        <v>651</v>
      </c>
      <c r="L308" s="72" t="s">
        <v>662</v>
      </c>
      <c r="M308" s="52" t="str">
        <f t="shared" si="22"/>
        <v>Adquirir instrumentos para Programa de Cultura de la SBU, con el fin de garantizar la realización de sus talleres artísticos.</v>
      </c>
      <c r="N308" s="31">
        <v>1</v>
      </c>
      <c r="O308" s="31">
        <v>1</v>
      </c>
      <c r="P308" s="73">
        <v>11</v>
      </c>
      <c r="Q308" s="74" t="s">
        <v>79</v>
      </c>
      <c r="R308" s="74" t="s">
        <v>80</v>
      </c>
      <c r="S308" s="81" t="s">
        <v>1</v>
      </c>
      <c r="T308" s="75">
        <f t="shared" si="24"/>
        <v>3150000</v>
      </c>
      <c r="U308" s="76">
        <f t="shared" si="25"/>
        <v>3150000</v>
      </c>
      <c r="V308" s="31" t="s">
        <v>76</v>
      </c>
      <c r="W308" s="31" t="s">
        <v>81</v>
      </c>
      <c r="X308" s="77" t="s">
        <v>82</v>
      </c>
      <c r="Y308" s="32" t="s">
        <v>83</v>
      </c>
      <c r="Z308" s="33" t="s">
        <v>3</v>
      </c>
      <c r="AA308" s="30" t="s">
        <v>84</v>
      </c>
      <c r="AB308" s="78" t="s">
        <v>85</v>
      </c>
      <c r="AC308" s="31" t="s">
        <v>76</v>
      </c>
      <c r="AD308" s="31" t="s">
        <v>86</v>
      </c>
      <c r="AE308" s="79" t="s">
        <v>87</v>
      </c>
      <c r="AF308" s="79" t="s">
        <v>88</v>
      </c>
      <c r="AG308" s="79" t="s">
        <v>89</v>
      </c>
      <c r="AH308" s="79" t="s">
        <v>90</v>
      </c>
      <c r="AI308" s="79" t="s">
        <v>90</v>
      </c>
      <c r="AJ308" s="79" t="s">
        <v>90</v>
      </c>
    </row>
    <row r="309" spans="1:16381" s="8" customFormat="1" ht="48" customHeight="1" x14ac:dyDescent="0.15">
      <c r="B309" s="28" t="s">
        <v>3</v>
      </c>
      <c r="C309" s="52" t="s">
        <v>550</v>
      </c>
      <c r="D309" s="52" t="s">
        <v>128</v>
      </c>
      <c r="E309" s="52" t="s">
        <v>125</v>
      </c>
      <c r="F309" s="52" t="s">
        <v>126</v>
      </c>
      <c r="G309" s="52" t="s">
        <v>652</v>
      </c>
      <c r="H309" s="47">
        <v>2037500</v>
      </c>
      <c r="I309" s="52" t="s">
        <v>86</v>
      </c>
      <c r="J309" s="29" t="s">
        <v>76</v>
      </c>
      <c r="K309" s="71" t="s">
        <v>653</v>
      </c>
      <c r="L309" s="72" t="s">
        <v>654</v>
      </c>
      <c r="M309" s="52" t="str">
        <f t="shared" si="22"/>
        <v>Adquirir prendas de carácter institucional para los grupos representativos del Programa Cultura de la Subdirección de Bienestar Universitario.</v>
      </c>
      <c r="N309" s="31">
        <v>1</v>
      </c>
      <c r="O309" s="31">
        <v>1</v>
      </c>
      <c r="P309" s="73">
        <v>11</v>
      </c>
      <c r="Q309" s="74" t="s">
        <v>79</v>
      </c>
      <c r="R309" s="74" t="s">
        <v>80</v>
      </c>
      <c r="S309" s="81" t="s">
        <v>1</v>
      </c>
      <c r="T309" s="75">
        <f t="shared" si="24"/>
        <v>2037500</v>
      </c>
      <c r="U309" s="76">
        <f t="shared" si="25"/>
        <v>2037500</v>
      </c>
      <c r="V309" s="31" t="s">
        <v>76</v>
      </c>
      <c r="W309" s="31" t="s">
        <v>81</v>
      </c>
      <c r="X309" s="77" t="s">
        <v>82</v>
      </c>
      <c r="Y309" s="32" t="s">
        <v>83</v>
      </c>
      <c r="Z309" s="33" t="s">
        <v>3</v>
      </c>
      <c r="AA309" s="30" t="s">
        <v>84</v>
      </c>
      <c r="AB309" s="78" t="s">
        <v>85</v>
      </c>
      <c r="AC309" s="31" t="s">
        <v>76</v>
      </c>
      <c r="AD309" s="31" t="s">
        <v>86</v>
      </c>
      <c r="AE309" s="79" t="s">
        <v>87</v>
      </c>
      <c r="AF309" s="79" t="s">
        <v>88</v>
      </c>
      <c r="AG309" s="79" t="s">
        <v>89</v>
      </c>
      <c r="AH309" s="79" t="s">
        <v>90</v>
      </c>
      <c r="AI309" s="79" t="s">
        <v>90</v>
      </c>
      <c r="AJ309" s="79" t="s">
        <v>90</v>
      </c>
    </row>
    <row r="310" spans="1:16381" s="8" customFormat="1" ht="48" customHeight="1" x14ac:dyDescent="0.15">
      <c r="A310" s="53"/>
      <c r="B310" s="28" t="s">
        <v>3</v>
      </c>
      <c r="C310" s="52" t="s">
        <v>214</v>
      </c>
      <c r="D310" s="52" t="s">
        <v>215</v>
      </c>
      <c r="E310" s="52" t="s">
        <v>9</v>
      </c>
      <c r="F310" s="52" t="s">
        <v>10</v>
      </c>
      <c r="G310" s="52" t="s">
        <v>655</v>
      </c>
      <c r="H310" s="47">
        <v>3427200</v>
      </c>
      <c r="I310" s="52" t="s">
        <v>86</v>
      </c>
      <c r="J310" s="29" t="s">
        <v>76</v>
      </c>
      <c r="K310" s="108" t="s">
        <v>656</v>
      </c>
      <c r="L310" s="192" t="s">
        <v>657</v>
      </c>
      <c r="M310" s="166" t="str">
        <f>G310</f>
        <v>Prestar el servicio de mantenimiento y suministro de filtros para los purificadores de agua, con el fin de garantizar su correcto funcionamiento y contribuir al bienestar de la comunidad del IPN.</v>
      </c>
      <c r="N310" s="31">
        <v>1</v>
      </c>
      <c r="O310" s="31">
        <v>1</v>
      </c>
      <c r="P310" s="73">
        <v>11</v>
      </c>
      <c r="Q310" s="74" t="s">
        <v>79</v>
      </c>
      <c r="R310" s="74" t="s">
        <v>80</v>
      </c>
      <c r="S310" s="81" t="s">
        <v>14</v>
      </c>
      <c r="T310" s="167">
        <f>H310+H311</f>
        <v>4626720</v>
      </c>
      <c r="U310" s="168">
        <f t="shared" si="25"/>
        <v>4626720</v>
      </c>
      <c r="V310" s="31" t="s">
        <v>76</v>
      </c>
      <c r="W310" s="31" t="s">
        <v>81</v>
      </c>
      <c r="X310" s="77" t="s">
        <v>82</v>
      </c>
      <c r="Y310" s="32" t="s">
        <v>83</v>
      </c>
      <c r="Z310" s="33" t="s">
        <v>3</v>
      </c>
      <c r="AA310" s="30" t="s">
        <v>84</v>
      </c>
      <c r="AB310" s="78" t="s">
        <v>85</v>
      </c>
      <c r="AC310" s="31" t="s">
        <v>76</v>
      </c>
      <c r="AD310" s="31" t="s">
        <v>86</v>
      </c>
      <c r="AE310" s="79" t="s">
        <v>87</v>
      </c>
      <c r="AF310" s="79" t="s">
        <v>88</v>
      </c>
      <c r="AG310" s="79" t="s">
        <v>89</v>
      </c>
      <c r="AH310" s="79" t="s">
        <v>90</v>
      </c>
      <c r="AI310" s="79" t="s">
        <v>90</v>
      </c>
      <c r="AJ310" s="79" t="s">
        <v>90</v>
      </c>
      <c r="AK310" s="92"/>
      <c r="AL310" s="92"/>
      <c r="AM310" s="92"/>
    </row>
    <row r="311" spans="1:16381" s="8" customFormat="1" ht="48" customHeight="1" x14ac:dyDescent="0.15">
      <c r="A311" s="53"/>
      <c r="B311" s="28" t="s">
        <v>3</v>
      </c>
      <c r="C311" s="52" t="s">
        <v>214</v>
      </c>
      <c r="D311" s="52" t="s">
        <v>215</v>
      </c>
      <c r="E311" s="52" t="s">
        <v>129</v>
      </c>
      <c r="F311" s="52" t="s">
        <v>645</v>
      </c>
      <c r="G311" s="52" t="s">
        <v>655</v>
      </c>
      <c r="H311" s="47">
        <f>642600+556920</f>
        <v>1199520</v>
      </c>
      <c r="I311" s="52" t="s">
        <v>86</v>
      </c>
      <c r="J311" s="29" t="s">
        <v>76</v>
      </c>
      <c r="K311" s="108" t="s">
        <v>656</v>
      </c>
      <c r="L311" s="192"/>
      <c r="M311" s="166"/>
      <c r="N311" s="31">
        <v>1</v>
      </c>
      <c r="O311" s="31">
        <v>1</v>
      </c>
      <c r="P311" s="73">
        <v>11</v>
      </c>
      <c r="Q311" s="74" t="s">
        <v>79</v>
      </c>
      <c r="R311" s="74" t="s">
        <v>80</v>
      </c>
      <c r="S311" s="81" t="s">
        <v>14</v>
      </c>
      <c r="T311" s="167"/>
      <c r="U311" s="168"/>
      <c r="V311" s="31" t="s">
        <v>76</v>
      </c>
      <c r="W311" s="31" t="s">
        <v>81</v>
      </c>
      <c r="X311" s="77" t="s">
        <v>82</v>
      </c>
      <c r="Y311" s="32" t="s">
        <v>83</v>
      </c>
      <c r="Z311" s="33" t="s">
        <v>3</v>
      </c>
      <c r="AA311" s="30" t="s">
        <v>84</v>
      </c>
      <c r="AB311" s="78" t="s">
        <v>85</v>
      </c>
      <c r="AC311" s="31" t="s">
        <v>76</v>
      </c>
      <c r="AD311" s="31" t="s">
        <v>86</v>
      </c>
      <c r="AE311" s="79" t="s">
        <v>87</v>
      </c>
      <c r="AF311" s="79" t="s">
        <v>88</v>
      </c>
      <c r="AG311" s="79" t="s">
        <v>89</v>
      </c>
      <c r="AH311" s="79" t="s">
        <v>90</v>
      </c>
      <c r="AI311" s="79" t="s">
        <v>90</v>
      </c>
      <c r="AJ311" s="79" t="s">
        <v>90</v>
      </c>
      <c r="AK311" s="92"/>
      <c r="AL311" s="92"/>
      <c r="AM311" s="92"/>
    </row>
    <row r="312" spans="1:16381" customFormat="1" ht="48" customHeight="1" x14ac:dyDescent="0.25">
      <c r="B312" s="28" t="s">
        <v>15</v>
      </c>
      <c r="C312" s="52" t="s">
        <v>257</v>
      </c>
      <c r="D312" s="52" t="s">
        <v>19</v>
      </c>
      <c r="E312" s="52" t="s">
        <v>17</v>
      </c>
      <c r="F312" s="52" t="s">
        <v>18</v>
      </c>
      <c r="G312" s="52" t="s">
        <v>658</v>
      </c>
      <c r="H312" s="47">
        <v>8471000</v>
      </c>
      <c r="I312" s="52" t="s">
        <v>86</v>
      </c>
      <c r="J312" s="29" t="s">
        <v>76</v>
      </c>
      <c r="K312" s="108" t="s">
        <v>659</v>
      </c>
      <c r="L312" s="152" t="s">
        <v>661</v>
      </c>
      <c r="M312" s="166" t="str">
        <f>G312</f>
        <v>Adquirir elementos de papelería y oficina para el desarrollo de las actividades administrativas y académicas del Centro de Lenguas.</v>
      </c>
      <c r="N312" s="31">
        <v>1</v>
      </c>
      <c r="O312" s="31">
        <v>1</v>
      </c>
      <c r="P312" s="73">
        <v>11</v>
      </c>
      <c r="Q312" s="74" t="s">
        <v>79</v>
      </c>
      <c r="R312" s="74" t="s">
        <v>80</v>
      </c>
      <c r="S312" s="81" t="s">
        <v>1</v>
      </c>
      <c r="T312" s="167">
        <f>H312+H313</f>
        <v>9329000</v>
      </c>
      <c r="U312" s="168">
        <f>T312</f>
        <v>9329000</v>
      </c>
      <c r="V312" s="31" t="s">
        <v>76</v>
      </c>
      <c r="W312" s="31" t="s">
        <v>81</v>
      </c>
      <c r="X312" s="77" t="s">
        <v>82</v>
      </c>
      <c r="Y312" s="32" t="s">
        <v>83</v>
      </c>
      <c r="Z312" s="33" t="s">
        <v>15</v>
      </c>
      <c r="AA312" s="30" t="s">
        <v>84</v>
      </c>
      <c r="AB312" s="78" t="s">
        <v>85</v>
      </c>
      <c r="AC312" s="31" t="s">
        <v>76</v>
      </c>
      <c r="AD312" s="31" t="s">
        <v>86</v>
      </c>
      <c r="AE312" s="79" t="s">
        <v>87</v>
      </c>
      <c r="AF312" s="79" t="s">
        <v>88</v>
      </c>
      <c r="AG312" s="79" t="s">
        <v>89</v>
      </c>
      <c r="AH312" s="79" t="s">
        <v>90</v>
      </c>
      <c r="AI312" s="79" t="s">
        <v>90</v>
      </c>
      <c r="AJ312" s="79" t="s">
        <v>90</v>
      </c>
    </row>
    <row r="313" spans="1:16381" customFormat="1" ht="48" customHeight="1" x14ac:dyDescent="0.25">
      <c r="B313" s="28" t="s">
        <v>15</v>
      </c>
      <c r="C313" s="52" t="s">
        <v>257</v>
      </c>
      <c r="D313" s="52" t="s">
        <v>19</v>
      </c>
      <c r="E313" s="52" t="s">
        <v>20</v>
      </c>
      <c r="F313" s="52" t="s">
        <v>21</v>
      </c>
      <c r="G313" s="52" t="s">
        <v>658</v>
      </c>
      <c r="H313" s="47">
        <v>858000</v>
      </c>
      <c r="I313" s="52" t="s">
        <v>86</v>
      </c>
      <c r="J313" s="29" t="s">
        <v>76</v>
      </c>
      <c r="K313" s="108" t="s">
        <v>659</v>
      </c>
      <c r="L313" s="154"/>
      <c r="M313" s="166"/>
      <c r="N313" s="31">
        <v>1</v>
      </c>
      <c r="O313" s="31">
        <v>1</v>
      </c>
      <c r="P313" s="73">
        <v>11</v>
      </c>
      <c r="Q313" s="74" t="s">
        <v>79</v>
      </c>
      <c r="R313" s="74" t="s">
        <v>80</v>
      </c>
      <c r="S313" s="81" t="s">
        <v>1</v>
      </c>
      <c r="T313" s="167"/>
      <c r="U313" s="168"/>
      <c r="V313" s="31" t="s">
        <v>76</v>
      </c>
      <c r="W313" s="31" t="s">
        <v>81</v>
      </c>
      <c r="X313" s="77" t="s">
        <v>82</v>
      </c>
      <c r="Y313" s="32" t="s">
        <v>83</v>
      </c>
      <c r="Z313" s="33" t="s">
        <v>15</v>
      </c>
      <c r="AA313" s="30" t="s">
        <v>84</v>
      </c>
      <c r="AB313" s="78" t="s">
        <v>85</v>
      </c>
      <c r="AC313" s="31" t="s">
        <v>76</v>
      </c>
      <c r="AD313" s="31" t="s">
        <v>86</v>
      </c>
      <c r="AE313" s="79" t="s">
        <v>87</v>
      </c>
      <c r="AF313" s="79" t="s">
        <v>88</v>
      </c>
      <c r="AG313" s="79" t="s">
        <v>89</v>
      </c>
      <c r="AH313" s="79" t="s">
        <v>90</v>
      </c>
      <c r="AI313" s="79" t="s">
        <v>90</v>
      </c>
      <c r="AJ313" s="79" t="s">
        <v>90</v>
      </c>
    </row>
    <row r="314" spans="1:16381" s="41" customFormat="1" ht="36" customHeight="1" x14ac:dyDescent="0.15">
      <c r="A314" s="53"/>
      <c r="B314" s="28" t="s">
        <v>3</v>
      </c>
      <c r="C314" s="52" t="s">
        <v>142</v>
      </c>
      <c r="D314" s="52" t="s">
        <v>72</v>
      </c>
      <c r="E314" s="52" t="s">
        <v>4</v>
      </c>
      <c r="F314" s="52" t="s">
        <v>6</v>
      </c>
      <c r="G314" s="52" t="s">
        <v>685</v>
      </c>
      <c r="H314" s="47">
        <v>8000000</v>
      </c>
      <c r="I314" s="52" t="s">
        <v>76</v>
      </c>
      <c r="J314" s="29" t="s">
        <v>430</v>
      </c>
      <c r="K314" s="71" t="s">
        <v>173</v>
      </c>
      <c r="L314" s="72" t="s">
        <v>78</v>
      </c>
      <c r="M314" s="52" t="str">
        <f>G314</f>
        <v>Amparar los gastos derivados de las intervenciones de infraestructura de carácter urgente requeridas en la piscina del campus Calle 72 de la Universidad Pedagógica Nacional.</v>
      </c>
      <c r="N314" s="31">
        <v>1</v>
      </c>
      <c r="O314" s="31">
        <v>1</v>
      </c>
      <c r="P314" s="73">
        <v>11</v>
      </c>
      <c r="Q314" s="74" t="s">
        <v>79</v>
      </c>
      <c r="R314" s="74" t="s">
        <v>80</v>
      </c>
      <c r="S314" s="81" t="s">
        <v>5</v>
      </c>
      <c r="T314" s="75">
        <f t="shared" ref="T314:T323" si="26">H314</f>
        <v>8000000</v>
      </c>
      <c r="U314" s="76">
        <f t="shared" ref="U314:U323" si="27">T314</f>
        <v>8000000</v>
      </c>
      <c r="V314" s="31" t="s">
        <v>76</v>
      </c>
      <c r="W314" s="31" t="s">
        <v>81</v>
      </c>
      <c r="X314" s="77" t="s">
        <v>82</v>
      </c>
      <c r="Y314" s="32" t="s">
        <v>83</v>
      </c>
      <c r="Z314" s="33" t="s">
        <v>3</v>
      </c>
      <c r="AA314" s="30" t="s">
        <v>84</v>
      </c>
      <c r="AB314" s="78" t="s">
        <v>85</v>
      </c>
      <c r="AC314" s="31" t="s">
        <v>76</v>
      </c>
      <c r="AD314" s="31" t="s">
        <v>86</v>
      </c>
      <c r="AE314" s="79" t="s">
        <v>87</v>
      </c>
      <c r="AF314" s="79" t="s">
        <v>88</v>
      </c>
      <c r="AG314" s="79" t="s">
        <v>89</v>
      </c>
      <c r="AH314" s="79" t="s">
        <v>90</v>
      </c>
      <c r="AI314" s="79" t="s">
        <v>90</v>
      </c>
      <c r="AJ314" s="79" t="s">
        <v>90</v>
      </c>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c r="CG314" s="8"/>
      <c r="CH314" s="8"/>
      <c r="CI314" s="8"/>
      <c r="CJ314" s="8"/>
      <c r="CK314" s="8"/>
      <c r="CL314" s="8"/>
      <c r="CM314" s="8"/>
      <c r="CN314" s="8"/>
      <c r="CO314" s="8"/>
      <c r="CP314" s="8"/>
      <c r="CQ314" s="8"/>
      <c r="CR314" s="8"/>
      <c r="CS314" s="8"/>
      <c r="CT314" s="8"/>
      <c r="CU314" s="8"/>
      <c r="CV314" s="8"/>
      <c r="CW314" s="8"/>
      <c r="CX314" s="8"/>
      <c r="CY314" s="8"/>
      <c r="CZ314" s="8"/>
      <c r="DA314" s="8"/>
      <c r="DB314" s="8"/>
      <c r="DC314" s="8"/>
      <c r="DD314" s="8"/>
      <c r="DE314" s="8"/>
      <c r="DF314" s="8"/>
      <c r="DG314" s="8"/>
      <c r="DH314" s="8"/>
      <c r="DI314" s="8"/>
      <c r="DJ314" s="8"/>
      <c r="DK314" s="8"/>
      <c r="DL314" s="8"/>
      <c r="DM314" s="8"/>
      <c r="DN314" s="8"/>
      <c r="DO314" s="8"/>
      <c r="DP314" s="8"/>
      <c r="DQ314" s="8"/>
      <c r="DR314" s="8"/>
      <c r="DS314" s="8"/>
      <c r="DT314" s="8"/>
      <c r="DU314" s="8"/>
      <c r="DV314" s="8"/>
      <c r="DW314" s="8"/>
      <c r="DX314" s="8"/>
      <c r="DY314" s="8"/>
      <c r="DZ314" s="8"/>
      <c r="EA314" s="8"/>
      <c r="EB314" s="8"/>
      <c r="EC314" s="8"/>
      <c r="ED314" s="8"/>
      <c r="EE314" s="8"/>
      <c r="EF314" s="8"/>
      <c r="EG314" s="8"/>
      <c r="EH314" s="8"/>
      <c r="EI314" s="8"/>
      <c r="EJ314" s="8"/>
      <c r="EK314" s="8"/>
      <c r="EL314" s="8"/>
      <c r="EM314" s="8"/>
      <c r="EN314" s="8"/>
      <c r="EO314" s="8"/>
      <c r="EP314" s="8"/>
      <c r="EQ314" s="8"/>
      <c r="ER314" s="8"/>
      <c r="ES314" s="8"/>
      <c r="ET314" s="8"/>
      <c r="EU314" s="8"/>
      <c r="EV314" s="8"/>
      <c r="EW314" s="8"/>
      <c r="EX314" s="8"/>
      <c r="EY314" s="8"/>
      <c r="EZ314" s="8"/>
      <c r="FA314" s="8"/>
      <c r="FB314" s="8"/>
      <c r="FC314" s="8"/>
      <c r="FD314" s="8"/>
      <c r="FE314" s="8"/>
      <c r="FF314" s="8"/>
      <c r="FG314" s="8"/>
      <c r="FH314" s="8"/>
      <c r="FI314" s="8"/>
      <c r="FJ314" s="8"/>
      <c r="FK314" s="8"/>
      <c r="FL314" s="8"/>
      <c r="FM314" s="8"/>
      <c r="FN314" s="8"/>
      <c r="FO314" s="8"/>
      <c r="FP314" s="8"/>
      <c r="FQ314" s="8"/>
      <c r="FR314" s="8"/>
      <c r="FS314" s="8"/>
      <c r="FT314" s="8"/>
      <c r="FU314" s="8"/>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c r="HD314" s="8"/>
      <c r="HE314" s="8"/>
      <c r="HF314" s="8"/>
      <c r="HG314" s="8"/>
      <c r="HH314" s="8"/>
      <c r="HI314" s="8"/>
      <c r="HJ314" s="8"/>
      <c r="HK314" s="8"/>
      <c r="HL314" s="8"/>
      <c r="HM314" s="8"/>
      <c r="HN314" s="8"/>
      <c r="HO314" s="8"/>
      <c r="HP314" s="8"/>
      <c r="HQ314" s="8"/>
      <c r="HR314" s="8"/>
      <c r="HS314" s="8"/>
      <c r="HT314" s="8"/>
      <c r="HU314" s="8"/>
      <c r="HV314" s="8"/>
      <c r="HW314" s="8"/>
      <c r="HX314" s="8"/>
      <c r="HY314" s="8"/>
      <c r="HZ314" s="8"/>
      <c r="IA314" s="8"/>
      <c r="IB314" s="8"/>
      <c r="IC314" s="8"/>
      <c r="ID314" s="8"/>
      <c r="IE314" s="8"/>
      <c r="IF314" s="8"/>
      <c r="IG314" s="8"/>
      <c r="IH314" s="8"/>
      <c r="II314" s="8"/>
      <c r="IJ314" s="8"/>
      <c r="IK314" s="8"/>
      <c r="IL314" s="8"/>
      <c r="IM314" s="8"/>
      <c r="IN314" s="8"/>
      <c r="IO314" s="8"/>
      <c r="IP314" s="8"/>
      <c r="IQ314" s="8"/>
      <c r="IR314" s="8"/>
      <c r="IS314" s="8"/>
      <c r="IT314" s="8"/>
      <c r="IU314" s="8"/>
      <c r="IV314" s="8"/>
      <c r="IW314" s="8"/>
      <c r="IX314" s="8"/>
      <c r="IY314" s="8"/>
      <c r="IZ314" s="8"/>
      <c r="JA314" s="8"/>
      <c r="JB314" s="8"/>
      <c r="JC314" s="8"/>
      <c r="JD314" s="8"/>
      <c r="JE314" s="8"/>
      <c r="JF314" s="8"/>
      <c r="JG314" s="8"/>
      <c r="JH314" s="8"/>
      <c r="JI314" s="8"/>
      <c r="JJ314" s="8"/>
      <c r="JK314" s="8"/>
      <c r="JL314" s="8"/>
      <c r="JM314" s="8"/>
      <c r="JN314" s="8"/>
      <c r="JO314" s="8"/>
      <c r="JP314" s="8"/>
      <c r="JQ314" s="8"/>
      <c r="JR314" s="8"/>
      <c r="JS314" s="8"/>
      <c r="JT314" s="8"/>
      <c r="JU314" s="8"/>
      <c r="JV314" s="8"/>
      <c r="JW314" s="8"/>
      <c r="JX314" s="8"/>
      <c r="JY314" s="8"/>
      <c r="JZ314" s="8"/>
      <c r="KA314" s="8"/>
      <c r="KB314" s="8"/>
      <c r="KC314" s="8"/>
      <c r="KD314" s="8"/>
      <c r="KE314" s="8"/>
      <c r="KF314" s="8"/>
      <c r="KG314" s="8"/>
      <c r="KH314" s="8"/>
      <c r="KI314" s="8"/>
      <c r="KJ314" s="8"/>
      <c r="KK314" s="8"/>
      <c r="KL314" s="8"/>
      <c r="KM314" s="8"/>
      <c r="KN314" s="8"/>
      <c r="KO314" s="8"/>
      <c r="KP314" s="8"/>
      <c r="KQ314" s="8"/>
      <c r="KR314" s="8"/>
      <c r="KS314" s="8"/>
      <c r="KT314" s="8"/>
      <c r="KU314" s="8"/>
      <c r="KV314" s="8"/>
      <c r="KW314" s="8"/>
      <c r="KX314" s="8"/>
      <c r="KY314" s="8"/>
      <c r="KZ314" s="8"/>
      <c r="LA314" s="8"/>
      <c r="LB314" s="8"/>
      <c r="LC314" s="8"/>
      <c r="LD314" s="8"/>
      <c r="LE314" s="8"/>
      <c r="LF314" s="8"/>
      <c r="LG314" s="8"/>
      <c r="LH314" s="8"/>
      <c r="LI314" s="8"/>
      <c r="LJ314" s="8"/>
      <c r="LK314" s="8"/>
      <c r="LL314" s="8"/>
      <c r="LM314" s="8"/>
      <c r="LN314" s="8"/>
      <c r="LO314" s="8"/>
      <c r="LP314" s="8"/>
      <c r="LQ314" s="8"/>
      <c r="LR314" s="8"/>
      <c r="LS314" s="8"/>
      <c r="LT314" s="8"/>
      <c r="LU314" s="8"/>
      <c r="LV314" s="8"/>
      <c r="LW314" s="8"/>
      <c r="LX314" s="8"/>
      <c r="LY314" s="8"/>
      <c r="LZ314" s="8"/>
      <c r="MA314" s="8"/>
      <c r="MB314" s="8"/>
      <c r="MC314" s="8"/>
      <c r="MD314" s="8"/>
      <c r="ME314" s="8"/>
      <c r="MF314" s="8"/>
      <c r="MG314" s="8"/>
      <c r="MH314" s="8"/>
      <c r="MI314" s="8"/>
      <c r="MJ314" s="8"/>
      <c r="MK314" s="8"/>
      <c r="ML314" s="8"/>
      <c r="MM314" s="8"/>
      <c r="MN314" s="8"/>
      <c r="MO314" s="8"/>
      <c r="MP314" s="8"/>
      <c r="MQ314" s="8"/>
      <c r="MR314" s="8"/>
      <c r="MS314" s="8"/>
      <c r="MT314" s="8"/>
      <c r="MU314" s="8"/>
      <c r="MV314" s="8"/>
      <c r="MW314" s="8"/>
      <c r="MX314" s="8"/>
      <c r="MY314" s="8"/>
      <c r="MZ314" s="8"/>
      <c r="NA314" s="8"/>
      <c r="NB314" s="8"/>
      <c r="NC314" s="8"/>
      <c r="ND314" s="8"/>
      <c r="NE314" s="8"/>
      <c r="NF314" s="8"/>
      <c r="NG314" s="8"/>
      <c r="NH314" s="8"/>
      <c r="NI314" s="8"/>
      <c r="NJ314" s="8"/>
      <c r="NK314" s="8"/>
      <c r="NL314" s="8"/>
      <c r="NM314" s="8"/>
      <c r="NN314" s="8"/>
      <c r="NO314" s="8"/>
      <c r="NP314" s="8"/>
      <c r="NQ314" s="8"/>
      <c r="NR314" s="8"/>
      <c r="NS314" s="8"/>
      <c r="NT314" s="8"/>
      <c r="NU314" s="8"/>
      <c r="NV314" s="8"/>
      <c r="NW314" s="8"/>
      <c r="NX314" s="8"/>
      <c r="NY314" s="8"/>
      <c r="NZ314" s="8"/>
      <c r="OA314" s="8"/>
      <c r="OB314" s="8"/>
      <c r="OC314" s="8"/>
      <c r="OD314" s="8"/>
      <c r="OE314" s="8"/>
      <c r="OF314" s="8"/>
      <c r="OG314" s="8"/>
      <c r="OH314" s="8"/>
      <c r="OI314" s="8"/>
      <c r="OJ314" s="8"/>
      <c r="OK314" s="8"/>
      <c r="OL314" s="8"/>
      <c r="OM314" s="8"/>
      <c r="ON314" s="8"/>
      <c r="OO314" s="8"/>
      <c r="OP314" s="8"/>
      <c r="OQ314" s="8"/>
      <c r="OR314" s="8"/>
      <c r="OS314" s="8"/>
      <c r="OT314" s="8"/>
      <c r="OU314" s="8"/>
      <c r="OV314" s="8"/>
      <c r="OW314" s="8"/>
      <c r="OX314" s="8"/>
      <c r="OY314" s="8"/>
      <c r="OZ314" s="8"/>
      <c r="PA314" s="8"/>
      <c r="PB314" s="8"/>
      <c r="PC314" s="8"/>
      <c r="PD314" s="8"/>
      <c r="PE314" s="8"/>
      <c r="PF314" s="8"/>
      <c r="PG314" s="8"/>
      <c r="PH314" s="8"/>
      <c r="PI314" s="8"/>
      <c r="PJ314" s="8"/>
      <c r="PK314" s="8"/>
      <c r="PL314" s="8"/>
      <c r="PM314" s="8"/>
      <c r="PN314" s="8"/>
      <c r="PO314" s="8"/>
      <c r="PP314" s="8"/>
      <c r="PQ314" s="8"/>
      <c r="PR314" s="8"/>
      <c r="PS314" s="8"/>
      <c r="PT314" s="8"/>
      <c r="PU314" s="8"/>
      <c r="PV314" s="8"/>
      <c r="PW314" s="8"/>
      <c r="PX314" s="8"/>
      <c r="PY314" s="8"/>
      <c r="PZ314" s="8"/>
      <c r="QA314" s="8"/>
      <c r="QB314" s="8"/>
      <c r="QC314" s="8"/>
      <c r="QD314" s="8"/>
      <c r="QE314" s="8"/>
      <c r="QF314" s="8"/>
      <c r="QG314" s="8"/>
      <c r="QH314" s="8"/>
      <c r="QI314" s="8"/>
      <c r="QJ314" s="8"/>
      <c r="QK314" s="8"/>
      <c r="QL314" s="8"/>
      <c r="QM314" s="8"/>
      <c r="QN314" s="8"/>
      <c r="QO314" s="8"/>
      <c r="QP314" s="8"/>
      <c r="QQ314" s="8"/>
      <c r="QR314" s="8"/>
      <c r="QS314" s="8"/>
      <c r="QT314" s="8"/>
      <c r="QU314" s="8"/>
      <c r="QV314" s="8"/>
      <c r="QW314" s="8"/>
      <c r="QX314" s="8"/>
      <c r="QY314" s="8"/>
      <c r="QZ314" s="8"/>
      <c r="RA314" s="8"/>
      <c r="RB314" s="8"/>
      <c r="RC314" s="8"/>
      <c r="RD314" s="8"/>
      <c r="RE314" s="8"/>
      <c r="RF314" s="8"/>
      <c r="RG314" s="8"/>
      <c r="RH314" s="8"/>
      <c r="RI314" s="8"/>
      <c r="RJ314" s="8"/>
      <c r="RK314" s="8"/>
      <c r="RL314" s="8"/>
      <c r="RM314" s="8"/>
      <c r="RN314" s="8"/>
      <c r="RO314" s="8"/>
      <c r="RP314" s="8"/>
      <c r="RQ314" s="8"/>
      <c r="RR314" s="8"/>
      <c r="RS314" s="8"/>
      <c r="RT314" s="8"/>
      <c r="RU314" s="8"/>
      <c r="RV314" s="8"/>
      <c r="RW314" s="8"/>
      <c r="RX314" s="8"/>
      <c r="RY314" s="8"/>
      <c r="RZ314" s="8"/>
      <c r="SA314" s="8"/>
      <c r="SB314" s="8"/>
      <c r="SC314" s="8"/>
      <c r="SD314" s="8"/>
      <c r="SE314" s="8"/>
      <c r="SF314" s="8"/>
      <c r="SG314" s="8"/>
      <c r="SH314" s="8"/>
      <c r="SI314" s="8"/>
      <c r="SJ314" s="8"/>
      <c r="SK314" s="8"/>
      <c r="SL314" s="8"/>
      <c r="SM314" s="8"/>
      <c r="SN314" s="8"/>
      <c r="SO314" s="8"/>
      <c r="SP314" s="8"/>
      <c r="SQ314" s="8"/>
      <c r="SR314" s="8"/>
      <c r="SS314" s="8"/>
      <c r="ST314" s="8"/>
      <c r="SU314" s="8"/>
      <c r="SV314" s="8"/>
      <c r="SW314" s="8"/>
      <c r="SX314" s="8"/>
      <c r="SY314" s="8"/>
      <c r="SZ314" s="8"/>
      <c r="TA314" s="8"/>
      <c r="TB314" s="8"/>
      <c r="TC314" s="8"/>
      <c r="TD314" s="8"/>
      <c r="TE314" s="8"/>
      <c r="TF314" s="8"/>
      <c r="TG314" s="8"/>
      <c r="TH314" s="8"/>
      <c r="TI314" s="8"/>
      <c r="TJ314" s="8"/>
      <c r="TK314" s="8"/>
      <c r="TL314" s="8"/>
      <c r="TM314" s="8"/>
      <c r="TN314" s="8"/>
      <c r="TO314" s="8"/>
      <c r="TP314" s="8"/>
      <c r="TQ314" s="8"/>
      <c r="TR314" s="8"/>
      <c r="TS314" s="8"/>
      <c r="TT314" s="8"/>
      <c r="TU314" s="8"/>
      <c r="TV314" s="8"/>
      <c r="TW314" s="8"/>
      <c r="TX314" s="8"/>
      <c r="TY314" s="8"/>
      <c r="TZ314" s="8"/>
      <c r="UA314" s="8"/>
      <c r="UB314" s="8"/>
      <c r="UC314" s="8"/>
      <c r="UD314" s="8"/>
      <c r="UE314" s="8"/>
      <c r="UF314" s="8"/>
      <c r="UG314" s="8"/>
      <c r="UH314" s="8"/>
      <c r="UI314" s="8"/>
      <c r="UJ314" s="8"/>
      <c r="UK314" s="8"/>
      <c r="UL314" s="8"/>
      <c r="UM314" s="8"/>
      <c r="UN314" s="8"/>
      <c r="UO314" s="8"/>
      <c r="UP314" s="8"/>
      <c r="UQ314" s="8"/>
      <c r="UR314" s="8"/>
      <c r="US314" s="8"/>
      <c r="UT314" s="8"/>
      <c r="UU314" s="8"/>
      <c r="UV314" s="8"/>
      <c r="UW314" s="8"/>
      <c r="UX314" s="8"/>
      <c r="UY314" s="8"/>
      <c r="UZ314" s="8"/>
      <c r="VA314" s="8"/>
      <c r="VB314" s="8"/>
      <c r="VC314" s="8"/>
      <c r="VD314" s="8"/>
      <c r="VE314" s="8"/>
      <c r="VF314" s="8"/>
      <c r="VG314" s="8"/>
      <c r="VH314" s="8"/>
      <c r="VI314" s="8"/>
      <c r="VJ314" s="8"/>
      <c r="VK314" s="8"/>
      <c r="VL314" s="8"/>
      <c r="VM314" s="8"/>
      <c r="VN314" s="8"/>
      <c r="VO314" s="8"/>
      <c r="VP314" s="8"/>
      <c r="VQ314" s="8"/>
      <c r="VR314" s="8"/>
      <c r="VS314" s="8"/>
      <c r="VT314" s="8"/>
      <c r="VU314" s="8"/>
      <c r="VV314" s="8"/>
      <c r="VW314" s="8"/>
      <c r="VX314" s="8"/>
      <c r="VY314" s="8"/>
      <c r="VZ314" s="8"/>
      <c r="WA314" s="8"/>
      <c r="WB314" s="8"/>
      <c r="WC314" s="8"/>
      <c r="WD314" s="8"/>
      <c r="WE314" s="8"/>
      <c r="WF314" s="8"/>
      <c r="WG314" s="8"/>
      <c r="WH314" s="8"/>
      <c r="WI314" s="8"/>
      <c r="WJ314" s="8"/>
      <c r="WK314" s="8"/>
      <c r="WL314" s="8"/>
      <c r="WM314" s="8"/>
      <c r="WN314" s="8"/>
      <c r="WO314" s="8"/>
      <c r="WP314" s="8"/>
      <c r="WQ314" s="8"/>
      <c r="WR314" s="8"/>
      <c r="WS314" s="8"/>
      <c r="WT314" s="8"/>
      <c r="WU314" s="8"/>
      <c r="WV314" s="8"/>
      <c r="WW314" s="8"/>
      <c r="WX314" s="8"/>
      <c r="WY314" s="8"/>
      <c r="WZ314" s="8"/>
      <c r="XA314" s="8"/>
      <c r="XB314" s="8"/>
      <c r="XC314" s="8"/>
      <c r="XD314" s="8"/>
      <c r="XE314" s="8"/>
      <c r="XF314" s="8"/>
      <c r="XG314" s="8"/>
      <c r="XH314" s="8"/>
      <c r="XI314" s="8"/>
      <c r="XJ314" s="8"/>
      <c r="XK314" s="8"/>
      <c r="XL314" s="8"/>
      <c r="XM314" s="8"/>
      <c r="XN314" s="8"/>
      <c r="XO314" s="8"/>
      <c r="XP314" s="8"/>
      <c r="XQ314" s="8"/>
      <c r="XR314" s="8"/>
      <c r="XS314" s="8"/>
      <c r="XT314" s="8"/>
      <c r="XU314" s="8"/>
      <c r="XV314" s="8"/>
      <c r="XW314" s="8"/>
      <c r="XX314" s="8"/>
      <c r="XY314" s="8"/>
      <c r="XZ314" s="8"/>
      <c r="YA314" s="8"/>
      <c r="YB314" s="8"/>
      <c r="YC314" s="8"/>
      <c r="YD314" s="8"/>
      <c r="YE314" s="8"/>
      <c r="YF314" s="8"/>
      <c r="YG314" s="8"/>
      <c r="YH314" s="8"/>
      <c r="YI314" s="8"/>
      <c r="YJ314" s="8"/>
      <c r="YK314" s="8"/>
      <c r="YL314" s="8"/>
      <c r="YM314" s="8"/>
      <c r="YN314" s="8"/>
      <c r="YO314" s="8"/>
      <c r="YP314" s="8"/>
      <c r="YQ314" s="8"/>
      <c r="YR314" s="8"/>
      <c r="YS314" s="8"/>
      <c r="YT314" s="8"/>
      <c r="YU314" s="8"/>
      <c r="YV314" s="8"/>
      <c r="YW314" s="8"/>
      <c r="YX314" s="8"/>
      <c r="YY314" s="8"/>
      <c r="YZ314" s="8"/>
      <c r="ZA314" s="8"/>
      <c r="ZB314" s="8"/>
      <c r="ZC314" s="8"/>
      <c r="ZD314" s="8"/>
      <c r="ZE314" s="8"/>
      <c r="ZF314" s="8"/>
      <c r="ZG314" s="8"/>
      <c r="ZH314" s="8"/>
      <c r="ZI314" s="8"/>
      <c r="ZJ314" s="8"/>
      <c r="ZK314" s="8"/>
      <c r="ZL314" s="8"/>
      <c r="ZM314" s="8"/>
      <c r="ZN314" s="8"/>
      <c r="ZO314" s="8"/>
      <c r="ZP314" s="8"/>
      <c r="ZQ314" s="8"/>
      <c r="ZR314" s="8"/>
      <c r="ZS314" s="8"/>
      <c r="ZT314" s="8"/>
      <c r="ZU314" s="8"/>
      <c r="ZV314" s="8"/>
      <c r="ZW314" s="8"/>
      <c r="ZX314" s="8"/>
      <c r="ZY314" s="8"/>
      <c r="ZZ314" s="8"/>
      <c r="AAA314" s="8"/>
      <c r="AAB314" s="8"/>
      <c r="AAC314" s="8"/>
      <c r="AAD314" s="8"/>
      <c r="AAE314" s="8"/>
      <c r="AAF314" s="8"/>
      <c r="AAG314" s="8"/>
      <c r="AAH314" s="8"/>
      <c r="AAI314" s="8"/>
      <c r="AAJ314" s="8"/>
      <c r="AAK314" s="8"/>
      <c r="AAL314" s="8"/>
      <c r="AAM314" s="8"/>
      <c r="AAN314" s="8"/>
      <c r="AAO314" s="8"/>
      <c r="AAP314" s="8"/>
      <c r="AAQ314" s="8"/>
      <c r="AAR314" s="8"/>
      <c r="AAS314" s="8"/>
      <c r="AAT314" s="8"/>
      <c r="AAU314" s="8"/>
      <c r="AAV314" s="8"/>
      <c r="AAW314" s="8"/>
      <c r="AAX314" s="8"/>
      <c r="AAY314" s="8"/>
      <c r="AAZ314" s="8"/>
      <c r="ABA314" s="8"/>
      <c r="ABB314" s="8"/>
      <c r="ABC314" s="8"/>
      <c r="ABD314" s="8"/>
      <c r="ABE314" s="8"/>
      <c r="ABF314" s="8"/>
      <c r="ABG314" s="8"/>
      <c r="ABH314" s="8"/>
      <c r="ABI314" s="8"/>
      <c r="ABJ314" s="8"/>
      <c r="ABK314" s="8"/>
      <c r="ABL314" s="8"/>
      <c r="ABM314" s="8"/>
      <c r="ABN314" s="8"/>
      <c r="ABO314" s="8"/>
      <c r="ABP314" s="8"/>
      <c r="ABQ314" s="8"/>
      <c r="ABR314" s="8"/>
      <c r="ABS314" s="8"/>
      <c r="ABT314" s="8"/>
      <c r="ABU314" s="8"/>
      <c r="ABV314" s="8"/>
      <c r="ABW314" s="8"/>
      <c r="ABX314" s="8"/>
      <c r="ABY314" s="8"/>
      <c r="ABZ314" s="8"/>
      <c r="ACA314" s="8"/>
      <c r="ACB314" s="8"/>
      <c r="ACC314" s="8"/>
      <c r="ACD314" s="8"/>
      <c r="ACE314" s="8"/>
      <c r="ACF314" s="8"/>
      <c r="ACG314" s="8"/>
      <c r="ACH314" s="8"/>
      <c r="ACI314" s="8"/>
      <c r="ACJ314" s="8"/>
      <c r="ACK314" s="8"/>
      <c r="ACL314" s="8"/>
      <c r="ACM314" s="8"/>
      <c r="ACN314" s="8"/>
      <c r="ACO314" s="8"/>
      <c r="ACP314" s="8"/>
      <c r="ACQ314" s="8"/>
      <c r="ACR314" s="8"/>
      <c r="ACS314" s="8"/>
      <c r="ACT314" s="8"/>
      <c r="ACU314" s="8"/>
      <c r="ACV314" s="8"/>
      <c r="ACW314" s="8"/>
      <c r="ACX314" s="8"/>
      <c r="ACY314" s="8"/>
      <c r="ACZ314" s="8"/>
      <c r="ADA314" s="8"/>
      <c r="ADB314" s="8"/>
      <c r="ADC314" s="8"/>
      <c r="ADD314" s="8"/>
      <c r="ADE314" s="8"/>
      <c r="ADF314" s="8"/>
      <c r="ADG314" s="8"/>
      <c r="ADH314" s="8"/>
      <c r="ADI314" s="8"/>
      <c r="ADJ314" s="8"/>
      <c r="ADK314" s="8"/>
      <c r="ADL314" s="8"/>
      <c r="ADM314" s="8"/>
      <c r="ADN314" s="8"/>
      <c r="ADO314" s="8"/>
      <c r="ADP314" s="8"/>
      <c r="ADQ314" s="8"/>
      <c r="ADR314" s="8"/>
      <c r="ADS314" s="8"/>
      <c r="ADT314" s="8"/>
      <c r="ADU314" s="8"/>
      <c r="ADV314" s="8"/>
      <c r="ADW314" s="8"/>
      <c r="ADX314" s="8"/>
      <c r="ADY314" s="8"/>
      <c r="ADZ314" s="8"/>
      <c r="AEA314" s="8"/>
      <c r="AEB314" s="8"/>
      <c r="AEC314" s="8"/>
      <c r="AED314" s="8"/>
      <c r="AEE314" s="8"/>
      <c r="AEF314" s="8"/>
      <c r="AEG314" s="8"/>
      <c r="AEH314" s="8"/>
      <c r="AEI314" s="8"/>
      <c r="AEJ314" s="8"/>
      <c r="AEK314" s="8"/>
      <c r="AEL314" s="8"/>
      <c r="AEM314" s="8"/>
      <c r="AEN314" s="8"/>
      <c r="AEO314" s="8"/>
      <c r="AEP314" s="8"/>
      <c r="AEQ314" s="8"/>
      <c r="AER314" s="8"/>
      <c r="AES314" s="8"/>
      <c r="AET314" s="8"/>
      <c r="AEU314" s="8"/>
      <c r="AEV314" s="8"/>
      <c r="AEW314" s="8"/>
      <c r="AEX314" s="8"/>
      <c r="AEY314" s="8"/>
      <c r="AEZ314" s="8"/>
      <c r="AFA314" s="8"/>
      <c r="AFB314" s="8"/>
      <c r="AFC314" s="8"/>
      <c r="AFD314" s="8"/>
      <c r="AFE314" s="8"/>
      <c r="AFF314" s="8"/>
      <c r="AFG314" s="8"/>
      <c r="AFH314" s="8"/>
      <c r="AFI314" s="8"/>
      <c r="AFJ314" s="8"/>
      <c r="AFK314" s="8"/>
      <c r="AFL314" s="8"/>
      <c r="AFM314" s="8"/>
      <c r="AFN314" s="8"/>
      <c r="AFO314" s="8"/>
      <c r="AFP314" s="8"/>
      <c r="AFQ314" s="8"/>
      <c r="AFR314" s="8"/>
      <c r="AFS314" s="8"/>
      <c r="AFT314" s="8"/>
      <c r="AFU314" s="8"/>
      <c r="AFV314" s="8"/>
      <c r="AFW314" s="8"/>
      <c r="AFX314" s="8"/>
      <c r="AFY314" s="8"/>
      <c r="AFZ314" s="8"/>
      <c r="AGA314" s="8"/>
      <c r="AGB314" s="8"/>
      <c r="AGC314" s="8"/>
      <c r="AGD314" s="8"/>
      <c r="AGE314" s="8"/>
      <c r="AGF314" s="8"/>
      <c r="AGG314" s="8"/>
      <c r="AGH314" s="8"/>
      <c r="AGI314" s="8"/>
      <c r="AGJ314" s="8"/>
      <c r="AGK314" s="8"/>
      <c r="AGL314" s="8"/>
      <c r="AGM314" s="8"/>
      <c r="AGN314" s="8"/>
      <c r="AGO314" s="8"/>
      <c r="AGP314" s="8"/>
      <c r="AGQ314" s="8"/>
      <c r="AGR314" s="8"/>
      <c r="AGS314" s="8"/>
      <c r="AGT314" s="8"/>
      <c r="AGU314" s="8"/>
      <c r="AGV314" s="8"/>
      <c r="AGW314" s="8"/>
      <c r="AGX314" s="8"/>
      <c r="AGY314" s="8"/>
      <c r="AGZ314" s="8"/>
      <c r="AHA314" s="8"/>
      <c r="AHB314" s="8"/>
      <c r="AHC314" s="8"/>
      <c r="AHD314" s="8"/>
      <c r="AHE314" s="8"/>
      <c r="AHF314" s="8"/>
      <c r="AHG314" s="8"/>
      <c r="AHH314" s="8"/>
      <c r="AHI314" s="8"/>
      <c r="AHJ314" s="8"/>
      <c r="AHK314" s="8"/>
      <c r="AHL314" s="8"/>
      <c r="AHM314" s="8"/>
      <c r="AHN314" s="8"/>
      <c r="AHO314" s="8"/>
      <c r="AHP314" s="8"/>
      <c r="AHQ314" s="8"/>
      <c r="AHR314" s="8"/>
      <c r="AHS314" s="8"/>
      <c r="AHT314" s="8"/>
      <c r="AHU314" s="8"/>
      <c r="AHV314" s="8"/>
      <c r="AHW314" s="8"/>
      <c r="AHX314" s="8"/>
      <c r="AHY314" s="8"/>
      <c r="AHZ314" s="8"/>
      <c r="AIA314" s="8"/>
      <c r="AIB314" s="8"/>
      <c r="AIC314" s="8"/>
      <c r="AID314" s="8"/>
      <c r="AIE314" s="8"/>
      <c r="AIF314" s="8"/>
      <c r="AIG314" s="8"/>
      <c r="AIH314" s="8"/>
      <c r="AII314" s="8"/>
      <c r="AIJ314" s="8"/>
      <c r="AIK314" s="8"/>
      <c r="AIL314" s="8"/>
      <c r="AIM314" s="8"/>
      <c r="AIN314" s="8"/>
      <c r="AIO314" s="8"/>
      <c r="AIP314" s="8"/>
      <c r="AIQ314" s="8"/>
      <c r="AIR314" s="8"/>
      <c r="AIS314" s="8"/>
      <c r="AIT314" s="8"/>
      <c r="AIU314" s="8"/>
      <c r="AIV314" s="8"/>
      <c r="AIW314" s="8"/>
      <c r="AIX314" s="8"/>
      <c r="AIY314" s="8"/>
      <c r="AIZ314" s="8"/>
      <c r="AJA314" s="8"/>
      <c r="AJB314" s="8"/>
      <c r="AJC314" s="8"/>
      <c r="AJD314" s="8"/>
      <c r="AJE314" s="8"/>
      <c r="AJF314" s="8"/>
      <c r="AJG314" s="8"/>
      <c r="AJH314" s="8"/>
      <c r="AJI314" s="8"/>
      <c r="AJJ314" s="8"/>
      <c r="AJK314" s="8"/>
      <c r="AJL314" s="8"/>
      <c r="AJM314" s="8"/>
      <c r="AJN314" s="8"/>
      <c r="AJO314" s="8"/>
      <c r="AJP314" s="8"/>
      <c r="AJQ314" s="8"/>
      <c r="AJR314" s="8"/>
      <c r="AJS314" s="8"/>
      <c r="AJT314" s="8"/>
      <c r="AJU314" s="8"/>
      <c r="AJV314" s="8"/>
      <c r="AJW314" s="8"/>
      <c r="AJX314" s="8"/>
      <c r="AJY314" s="8"/>
      <c r="AJZ314" s="8"/>
      <c r="AKA314" s="8"/>
      <c r="AKB314" s="8"/>
      <c r="AKC314" s="8"/>
      <c r="AKD314" s="8"/>
      <c r="AKE314" s="8"/>
      <c r="AKF314" s="8"/>
      <c r="AKG314" s="8"/>
      <c r="AKH314" s="8"/>
      <c r="AKI314" s="8"/>
      <c r="AKJ314" s="8"/>
      <c r="AKK314" s="8"/>
      <c r="AKL314" s="8"/>
      <c r="AKM314" s="8"/>
      <c r="AKN314" s="8"/>
      <c r="AKO314" s="8"/>
      <c r="AKP314" s="8"/>
      <c r="AKQ314" s="8"/>
      <c r="AKR314" s="8"/>
      <c r="AKS314" s="8"/>
      <c r="AKT314" s="8"/>
      <c r="AKU314" s="8"/>
      <c r="AKV314" s="8"/>
      <c r="AKW314" s="8"/>
      <c r="AKX314" s="8"/>
      <c r="AKY314" s="8"/>
      <c r="AKZ314" s="8"/>
      <c r="ALA314" s="8"/>
      <c r="ALB314" s="8"/>
      <c r="ALC314" s="8"/>
      <c r="ALD314" s="8"/>
      <c r="ALE314" s="8"/>
      <c r="ALF314" s="8"/>
      <c r="ALG314" s="8"/>
      <c r="ALH314" s="8"/>
      <c r="ALI314" s="8"/>
      <c r="ALJ314" s="8"/>
      <c r="ALK314" s="8"/>
      <c r="ALL314" s="8"/>
      <c r="ALM314" s="8"/>
      <c r="ALN314" s="8"/>
      <c r="ALO314" s="8"/>
      <c r="ALP314" s="8"/>
      <c r="ALQ314" s="8"/>
      <c r="ALR314" s="8"/>
      <c r="ALS314" s="8"/>
      <c r="ALT314" s="8"/>
      <c r="ALU314" s="8"/>
      <c r="ALV314" s="8"/>
      <c r="ALW314" s="8"/>
      <c r="ALX314" s="8"/>
      <c r="ALY314" s="8"/>
      <c r="ALZ314" s="8"/>
      <c r="AMA314" s="8"/>
      <c r="AMB314" s="8"/>
      <c r="AMC314" s="8"/>
      <c r="AMD314" s="8"/>
      <c r="AME314" s="8"/>
      <c r="AMF314" s="8"/>
      <c r="AMG314" s="8"/>
      <c r="AMH314" s="8"/>
      <c r="AMI314" s="8"/>
      <c r="AMJ314" s="8"/>
      <c r="AMK314" s="8"/>
      <c r="AML314" s="8"/>
      <c r="AMM314" s="8"/>
      <c r="AMN314" s="8"/>
      <c r="AMO314" s="8"/>
      <c r="AMP314" s="8"/>
      <c r="AMQ314" s="8"/>
      <c r="AMR314" s="8"/>
      <c r="AMS314" s="8"/>
      <c r="AMT314" s="8"/>
      <c r="AMU314" s="8"/>
      <c r="AMV314" s="8"/>
      <c r="AMW314" s="8"/>
      <c r="AMX314" s="8"/>
      <c r="AMY314" s="8"/>
      <c r="AMZ314" s="8"/>
      <c r="ANA314" s="8"/>
      <c r="ANB314" s="8"/>
      <c r="ANC314" s="8"/>
      <c r="AND314" s="8"/>
      <c r="ANE314" s="8"/>
      <c r="ANF314" s="8"/>
      <c r="ANG314" s="8"/>
      <c r="ANH314" s="8"/>
      <c r="ANI314" s="8"/>
      <c r="ANJ314" s="8"/>
      <c r="ANK314" s="8"/>
      <c r="ANL314" s="8"/>
      <c r="ANM314" s="8"/>
      <c r="ANN314" s="8"/>
      <c r="ANO314" s="8"/>
      <c r="ANP314" s="8"/>
      <c r="ANQ314" s="8"/>
      <c r="ANR314" s="8"/>
      <c r="ANS314" s="8"/>
      <c r="ANT314" s="8"/>
      <c r="ANU314" s="8"/>
      <c r="ANV314" s="8"/>
      <c r="ANW314" s="8"/>
      <c r="ANX314" s="8"/>
      <c r="ANY314" s="8"/>
      <c r="ANZ314" s="8"/>
      <c r="AOA314" s="8"/>
      <c r="AOB314" s="8"/>
      <c r="AOC314" s="8"/>
      <c r="AOD314" s="8"/>
      <c r="AOE314" s="8"/>
      <c r="AOF314" s="8"/>
      <c r="AOG314" s="8"/>
      <c r="AOH314" s="8"/>
      <c r="AOI314" s="8"/>
      <c r="AOJ314" s="8"/>
      <c r="AOK314" s="8"/>
      <c r="AOL314" s="8"/>
      <c r="AOM314" s="8"/>
      <c r="AON314" s="8"/>
      <c r="AOO314" s="8"/>
      <c r="AOP314" s="8"/>
      <c r="AOQ314" s="8"/>
      <c r="AOR314" s="8"/>
      <c r="AOS314" s="8"/>
      <c r="AOT314" s="8"/>
      <c r="AOU314" s="8"/>
      <c r="AOV314" s="8"/>
      <c r="AOW314" s="8"/>
      <c r="AOX314" s="8"/>
      <c r="AOY314" s="8"/>
      <c r="AOZ314" s="8"/>
      <c r="APA314" s="8"/>
      <c r="APB314" s="8"/>
      <c r="APC314" s="8"/>
      <c r="APD314" s="8"/>
      <c r="APE314" s="8"/>
      <c r="APF314" s="8"/>
      <c r="APG314" s="8"/>
      <c r="APH314" s="8"/>
      <c r="API314" s="8"/>
      <c r="APJ314" s="8"/>
      <c r="APK314" s="8"/>
      <c r="APL314" s="8"/>
      <c r="APM314" s="8"/>
      <c r="APN314" s="8"/>
      <c r="APO314" s="8"/>
      <c r="APP314" s="8"/>
      <c r="APQ314" s="8"/>
      <c r="APR314" s="8"/>
      <c r="APS314" s="8"/>
      <c r="APT314" s="8"/>
      <c r="APU314" s="8"/>
      <c r="APV314" s="8"/>
      <c r="APW314" s="8"/>
      <c r="APX314" s="8"/>
      <c r="APY314" s="8"/>
      <c r="APZ314" s="8"/>
      <c r="AQA314" s="8"/>
      <c r="AQB314" s="8"/>
      <c r="AQC314" s="8"/>
      <c r="AQD314" s="8"/>
      <c r="AQE314" s="8"/>
      <c r="AQF314" s="8"/>
      <c r="AQG314" s="8"/>
      <c r="AQH314" s="8"/>
      <c r="AQI314" s="8"/>
      <c r="AQJ314" s="8"/>
      <c r="AQK314" s="8"/>
      <c r="AQL314" s="8"/>
      <c r="AQM314" s="8"/>
      <c r="AQN314" s="8"/>
      <c r="AQO314" s="8"/>
      <c r="AQP314" s="8"/>
      <c r="AQQ314" s="8"/>
      <c r="AQR314" s="8"/>
      <c r="AQS314" s="8"/>
      <c r="AQT314" s="8"/>
      <c r="AQU314" s="8"/>
      <c r="AQV314" s="8"/>
      <c r="AQW314" s="8"/>
      <c r="AQX314" s="8"/>
      <c r="AQY314" s="8"/>
      <c r="AQZ314" s="8"/>
      <c r="ARA314" s="8"/>
      <c r="ARB314" s="8"/>
      <c r="ARC314" s="8"/>
      <c r="ARD314" s="8"/>
      <c r="ARE314" s="8"/>
      <c r="ARF314" s="8"/>
      <c r="ARG314" s="8"/>
      <c r="ARH314" s="8"/>
      <c r="ARI314" s="8"/>
      <c r="ARJ314" s="8"/>
      <c r="ARK314" s="8"/>
      <c r="ARL314" s="8"/>
      <c r="ARM314" s="8"/>
      <c r="ARN314" s="8"/>
      <c r="ARO314" s="8"/>
      <c r="ARP314" s="8"/>
      <c r="ARQ314" s="8"/>
      <c r="ARR314" s="8"/>
      <c r="ARS314" s="8"/>
      <c r="ART314" s="8"/>
      <c r="ARU314" s="8"/>
      <c r="ARV314" s="8"/>
      <c r="ARW314" s="8"/>
      <c r="ARX314" s="8"/>
      <c r="ARY314" s="8"/>
      <c r="ARZ314" s="8"/>
      <c r="ASA314" s="8"/>
      <c r="ASB314" s="8"/>
      <c r="ASC314" s="8"/>
      <c r="ASD314" s="8"/>
      <c r="ASE314" s="8"/>
      <c r="ASF314" s="8"/>
      <c r="ASG314" s="8"/>
      <c r="ASH314" s="8"/>
      <c r="ASI314" s="8"/>
      <c r="ASJ314" s="8"/>
      <c r="ASK314" s="8"/>
      <c r="ASL314" s="8"/>
      <c r="ASM314" s="8"/>
      <c r="ASN314" s="8"/>
      <c r="ASO314" s="8"/>
      <c r="ASP314" s="8"/>
      <c r="ASQ314" s="8"/>
      <c r="ASR314" s="8"/>
      <c r="ASS314" s="8"/>
      <c r="AST314" s="8"/>
      <c r="ASU314" s="8"/>
      <c r="ASV314" s="8"/>
      <c r="ASW314" s="8"/>
      <c r="ASX314" s="8"/>
      <c r="ASY314" s="8"/>
      <c r="ASZ314" s="8"/>
      <c r="ATA314" s="8"/>
      <c r="ATB314" s="8"/>
      <c r="ATC314" s="8"/>
      <c r="ATD314" s="8"/>
      <c r="ATE314" s="8"/>
      <c r="ATF314" s="8"/>
      <c r="ATG314" s="8"/>
      <c r="ATH314" s="8"/>
      <c r="ATI314" s="8"/>
      <c r="ATJ314" s="8"/>
      <c r="ATK314" s="8"/>
      <c r="ATL314" s="8"/>
      <c r="ATM314" s="8"/>
      <c r="ATN314" s="8"/>
      <c r="ATO314" s="8"/>
      <c r="ATP314" s="8"/>
      <c r="ATQ314" s="8"/>
      <c r="ATR314" s="8"/>
      <c r="ATS314" s="8"/>
      <c r="ATT314" s="8"/>
      <c r="ATU314" s="8"/>
      <c r="ATV314" s="8"/>
      <c r="ATW314" s="8"/>
      <c r="ATX314" s="8"/>
      <c r="ATY314" s="8"/>
      <c r="ATZ314" s="8"/>
      <c r="AUA314" s="8"/>
      <c r="AUB314" s="8"/>
      <c r="AUC314" s="8"/>
      <c r="AUD314" s="8"/>
      <c r="AUE314" s="8"/>
      <c r="AUF314" s="8"/>
      <c r="AUG314" s="8"/>
      <c r="AUH314" s="8"/>
      <c r="AUI314" s="8"/>
      <c r="AUJ314" s="8"/>
      <c r="AUK314" s="8"/>
      <c r="AUL314" s="8"/>
      <c r="AUM314" s="8"/>
      <c r="AUN314" s="8"/>
      <c r="AUO314" s="8"/>
      <c r="AUP314" s="8"/>
      <c r="AUQ314" s="8"/>
      <c r="AUR314" s="8"/>
      <c r="AUS314" s="8"/>
      <c r="AUT314" s="8"/>
      <c r="AUU314" s="8"/>
      <c r="AUV314" s="8"/>
      <c r="AUW314" s="8"/>
      <c r="AUX314" s="8"/>
      <c r="AUY314" s="8"/>
      <c r="AUZ314" s="8"/>
      <c r="AVA314" s="8"/>
      <c r="AVB314" s="8"/>
      <c r="AVC314" s="8"/>
      <c r="AVD314" s="8"/>
      <c r="AVE314" s="8"/>
      <c r="AVF314" s="8"/>
      <c r="AVG314" s="8"/>
      <c r="AVH314" s="8"/>
      <c r="AVI314" s="8"/>
      <c r="AVJ314" s="8"/>
      <c r="AVK314" s="8"/>
      <c r="AVL314" s="8"/>
      <c r="AVM314" s="8"/>
      <c r="AVN314" s="8"/>
      <c r="AVO314" s="8"/>
      <c r="AVP314" s="8"/>
      <c r="AVQ314" s="8"/>
      <c r="AVR314" s="8"/>
      <c r="AVS314" s="8"/>
      <c r="AVT314" s="8"/>
      <c r="AVU314" s="8"/>
      <c r="AVV314" s="8"/>
      <c r="AVW314" s="8"/>
      <c r="AVX314" s="8"/>
      <c r="AVY314" s="8"/>
      <c r="AVZ314" s="8"/>
      <c r="AWA314" s="8"/>
      <c r="AWB314" s="8"/>
      <c r="AWC314" s="8"/>
      <c r="AWD314" s="8"/>
      <c r="AWE314" s="8"/>
      <c r="AWF314" s="8"/>
      <c r="AWG314" s="8"/>
      <c r="AWH314" s="8"/>
      <c r="AWI314" s="8"/>
      <c r="AWJ314" s="8"/>
      <c r="AWK314" s="8"/>
      <c r="AWL314" s="8"/>
      <c r="AWM314" s="8"/>
      <c r="AWN314" s="8"/>
      <c r="AWO314" s="8"/>
      <c r="AWP314" s="8"/>
      <c r="AWQ314" s="8"/>
      <c r="AWR314" s="8"/>
      <c r="AWS314" s="8"/>
      <c r="AWT314" s="8"/>
      <c r="AWU314" s="8"/>
      <c r="AWV314" s="8"/>
      <c r="AWW314" s="8"/>
      <c r="AWX314" s="8"/>
      <c r="AWY314" s="8"/>
      <c r="AWZ314" s="8"/>
      <c r="AXA314" s="8"/>
      <c r="AXB314" s="8"/>
      <c r="AXC314" s="8"/>
      <c r="AXD314" s="8"/>
      <c r="AXE314" s="8"/>
      <c r="AXF314" s="8"/>
      <c r="AXG314" s="8"/>
      <c r="AXH314" s="8"/>
      <c r="AXI314" s="8"/>
      <c r="AXJ314" s="8"/>
      <c r="AXK314" s="8"/>
      <c r="AXL314" s="8"/>
      <c r="AXM314" s="8"/>
      <c r="AXN314" s="8"/>
      <c r="AXO314" s="8"/>
      <c r="AXP314" s="8"/>
      <c r="AXQ314" s="8"/>
      <c r="AXR314" s="8"/>
      <c r="AXS314" s="8"/>
      <c r="AXT314" s="8"/>
      <c r="AXU314" s="8"/>
      <c r="AXV314" s="8"/>
      <c r="AXW314" s="8"/>
      <c r="AXX314" s="8"/>
      <c r="AXY314" s="8"/>
      <c r="AXZ314" s="8"/>
      <c r="AYA314" s="8"/>
      <c r="AYB314" s="8"/>
      <c r="AYC314" s="8"/>
      <c r="AYD314" s="8"/>
      <c r="AYE314" s="8"/>
      <c r="AYF314" s="8"/>
      <c r="AYG314" s="8"/>
      <c r="AYH314" s="8"/>
      <c r="AYI314" s="8"/>
      <c r="AYJ314" s="8"/>
      <c r="AYK314" s="8"/>
      <c r="AYL314" s="8"/>
      <c r="AYM314" s="8"/>
      <c r="AYN314" s="8"/>
      <c r="AYO314" s="8"/>
      <c r="AYP314" s="8"/>
      <c r="AYQ314" s="8"/>
      <c r="AYR314" s="8"/>
      <c r="AYS314" s="8"/>
      <c r="AYT314" s="8"/>
      <c r="AYU314" s="8"/>
      <c r="AYV314" s="8"/>
      <c r="AYW314" s="8"/>
      <c r="AYX314" s="8"/>
      <c r="AYY314" s="8"/>
      <c r="AYZ314" s="8"/>
      <c r="AZA314" s="8"/>
      <c r="AZB314" s="8"/>
      <c r="AZC314" s="8"/>
      <c r="AZD314" s="8"/>
      <c r="AZE314" s="8"/>
      <c r="AZF314" s="8"/>
      <c r="AZG314" s="8"/>
      <c r="AZH314" s="8"/>
      <c r="AZI314" s="8"/>
      <c r="AZJ314" s="8"/>
      <c r="AZK314" s="8"/>
      <c r="AZL314" s="8"/>
      <c r="AZM314" s="8"/>
      <c r="AZN314" s="8"/>
      <c r="AZO314" s="8"/>
      <c r="AZP314" s="8"/>
      <c r="AZQ314" s="8"/>
      <c r="AZR314" s="8"/>
      <c r="AZS314" s="8"/>
      <c r="AZT314" s="8"/>
      <c r="AZU314" s="8"/>
      <c r="AZV314" s="8"/>
      <c r="AZW314" s="8"/>
      <c r="AZX314" s="8"/>
      <c r="AZY314" s="8"/>
      <c r="AZZ314" s="8"/>
      <c r="BAA314" s="8"/>
      <c r="BAB314" s="8"/>
      <c r="BAC314" s="8"/>
      <c r="BAD314" s="8"/>
      <c r="BAE314" s="8"/>
      <c r="BAF314" s="8"/>
      <c r="BAG314" s="8"/>
      <c r="BAH314" s="8"/>
      <c r="BAI314" s="8"/>
      <c r="BAJ314" s="8"/>
      <c r="BAK314" s="8"/>
      <c r="BAL314" s="8"/>
      <c r="BAM314" s="8"/>
      <c r="BAN314" s="8"/>
      <c r="BAO314" s="8"/>
      <c r="BAP314" s="8"/>
      <c r="BAQ314" s="8"/>
      <c r="BAR314" s="8"/>
      <c r="BAS314" s="8"/>
      <c r="BAT314" s="8"/>
      <c r="BAU314" s="8"/>
      <c r="BAV314" s="8"/>
      <c r="BAW314" s="8"/>
      <c r="BAX314" s="8"/>
      <c r="BAY314" s="8"/>
      <c r="BAZ314" s="8"/>
      <c r="BBA314" s="8"/>
      <c r="BBB314" s="8"/>
      <c r="BBC314" s="8"/>
      <c r="BBD314" s="8"/>
      <c r="BBE314" s="8"/>
      <c r="BBF314" s="8"/>
      <c r="BBG314" s="8"/>
      <c r="BBH314" s="8"/>
      <c r="BBI314" s="8"/>
      <c r="BBJ314" s="8"/>
      <c r="BBK314" s="8"/>
      <c r="BBL314" s="8"/>
      <c r="BBM314" s="8"/>
      <c r="BBN314" s="8"/>
      <c r="BBO314" s="8"/>
      <c r="BBP314" s="8"/>
      <c r="BBQ314" s="8"/>
      <c r="BBR314" s="8"/>
      <c r="BBS314" s="8"/>
      <c r="BBT314" s="8"/>
      <c r="BBU314" s="8"/>
      <c r="BBV314" s="8"/>
      <c r="BBW314" s="8"/>
      <c r="BBX314" s="8"/>
      <c r="BBY314" s="8"/>
      <c r="BBZ314" s="8"/>
      <c r="BCA314" s="8"/>
      <c r="BCB314" s="8"/>
      <c r="BCC314" s="8"/>
      <c r="BCD314" s="8"/>
      <c r="BCE314" s="8"/>
      <c r="BCF314" s="8"/>
      <c r="BCG314" s="8"/>
      <c r="BCH314" s="8"/>
      <c r="BCI314" s="8"/>
      <c r="BCJ314" s="8"/>
      <c r="BCK314" s="8"/>
      <c r="BCL314" s="8"/>
      <c r="BCM314" s="8"/>
      <c r="BCN314" s="8"/>
      <c r="BCO314" s="8"/>
      <c r="BCP314" s="8"/>
      <c r="BCQ314" s="8"/>
      <c r="BCR314" s="8"/>
      <c r="BCS314" s="8"/>
      <c r="BCT314" s="8"/>
      <c r="BCU314" s="8"/>
      <c r="BCV314" s="8"/>
      <c r="BCW314" s="8"/>
      <c r="BCX314" s="8"/>
      <c r="BCY314" s="8"/>
      <c r="BCZ314" s="8"/>
      <c r="BDA314" s="8"/>
      <c r="BDB314" s="8"/>
      <c r="BDC314" s="8"/>
      <c r="BDD314" s="8"/>
      <c r="BDE314" s="8"/>
      <c r="BDF314" s="8"/>
      <c r="BDG314" s="8"/>
      <c r="BDH314" s="8"/>
      <c r="BDI314" s="8"/>
      <c r="BDJ314" s="8"/>
      <c r="BDK314" s="8"/>
      <c r="BDL314" s="8"/>
      <c r="BDM314" s="8"/>
      <c r="BDN314" s="8"/>
      <c r="BDO314" s="8"/>
      <c r="BDP314" s="8"/>
      <c r="BDQ314" s="8"/>
      <c r="BDR314" s="8"/>
      <c r="BDS314" s="8"/>
      <c r="BDT314" s="8"/>
      <c r="BDU314" s="8"/>
      <c r="BDV314" s="8"/>
      <c r="BDW314" s="8"/>
      <c r="BDX314" s="8"/>
      <c r="BDY314" s="8"/>
      <c r="BDZ314" s="8"/>
      <c r="BEA314" s="8"/>
      <c r="BEB314" s="8"/>
      <c r="BEC314" s="8"/>
      <c r="BED314" s="8"/>
      <c r="BEE314" s="8"/>
      <c r="BEF314" s="8"/>
      <c r="BEG314" s="8"/>
      <c r="BEH314" s="8"/>
      <c r="BEI314" s="8"/>
      <c r="BEJ314" s="8"/>
      <c r="BEK314" s="8"/>
      <c r="BEL314" s="8"/>
      <c r="BEM314" s="8"/>
      <c r="BEN314" s="8"/>
      <c r="BEO314" s="8"/>
      <c r="BEP314" s="8"/>
      <c r="BEQ314" s="8"/>
      <c r="BER314" s="8"/>
      <c r="BES314" s="8"/>
      <c r="BET314" s="8"/>
      <c r="BEU314" s="8"/>
      <c r="BEV314" s="8"/>
      <c r="BEW314" s="8"/>
      <c r="BEX314" s="8"/>
      <c r="BEY314" s="8"/>
      <c r="BEZ314" s="8"/>
      <c r="BFA314" s="8"/>
      <c r="BFB314" s="8"/>
      <c r="BFC314" s="8"/>
      <c r="BFD314" s="8"/>
      <c r="BFE314" s="8"/>
      <c r="BFF314" s="8"/>
      <c r="BFG314" s="8"/>
      <c r="BFH314" s="8"/>
      <c r="BFI314" s="8"/>
      <c r="BFJ314" s="8"/>
      <c r="BFK314" s="8"/>
      <c r="BFL314" s="8"/>
      <c r="BFM314" s="8"/>
      <c r="BFN314" s="8"/>
      <c r="BFO314" s="8"/>
      <c r="BFP314" s="8"/>
      <c r="BFQ314" s="8"/>
      <c r="BFR314" s="8"/>
      <c r="BFS314" s="8"/>
      <c r="BFT314" s="8"/>
      <c r="BFU314" s="8"/>
      <c r="BFV314" s="8"/>
      <c r="BFW314" s="8"/>
      <c r="BFX314" s="8"/>
      <c r="BFY314" s="8"/>
      <c r="BFZ314" s="8"/>
      <c r="BGA314" s="8"/>
      <c r="BGB314" s="8"/>
      <c r="BGC314" s="8"/>
      <c r="BGD314" s="8"/>
      <c r="BGE314" s="8"/>
      <c r="BGF314" s="8"/>
      <c r="BGG314" s="8"/>
      <c r="BGH314" s="8"/>
      <c r="BGI314" s="8"/>
      <c r="BGJ314" s="8"/>
      <c r="BGK314" s="8"/>
      <c r="BGL314" s="8"/>
      <c r="BGM314" s="8"/>
      <c r="BGN314" s="8"/>
      <c r="BGO314" s="8"/>
      <c r="BGP314" s="8"/>
      <c r="BGQ314" s="8"/>
      <c r="BGR314" s="8"/>
      <c r="BGS314" s="8"/>
      <c r="BGT314" s="8"/>
      <c r="BGU314" s="8"/>
      <c r="BGV314" s="8"/>
      <c r="BGW314" s="8"/>
      <c r="BGX314" s="8"/>
      <c r="BGY314" s="8"/>
      <c r="BGZ314" s="8"/>
      <c r="BHA314" s="8"/>
      <c r="BHB314" s="8"/>
      <c r="BHC314" s="8"/>
      <c r="BHD314" s="8"/>
      <c r="BHE314" s="8"/>
      <c r="BHF314" s="8"/>
      <c r="BHG314" s="8"/>
      <c r="BHH314" s="8"/>
      <c r="BHI314" s="8"/>
      <c r="BHJ314" s="8"/>
      <c r="BHK314" s="8"/>
      <c r="BHL314" s="8"/>
      <c r="BHM314" s="8"/>
      <c r="BHN314" s="8"/>
      <c r="BHO314" s="8"/>
      <c r="BHP314" s="8"/>
      <c r="BHQ314" s="8"/>
      <c r="BHR314" s="8"/>
      <c r="BHS314" s="8"/>
      <c r="BHT314" s="8"/>
      <c r="BHU314" s="8"/>
      <c r="BHV314" s="8"/>
      <c r="BHW314" s="8"/>
      <c r="BHX314" s="8"/>
      <c r="BHY314" s="8"/>
      <c r="BHZ314" s="8"/>
      <c r="BIA314" s="8"/>
      <c r="BIB314" s="8"/>
      <c r="BIC314" s="8"/>
      <c r="BID314" s="8"/>
      <c r="BIE314" s="8"/>
      <c r="BIF314" s="8"/>
      <c r="BIG314" s="8"/>
      <c r="BIH314" s="8"/>
      <c r="BII314" s="8"/>
      <c r="BIJ314" s="8"/>
      <c r="BIK314" s="8"/>
      <c r="BIL314" s="8"/>
      <c r="BIM314" s="8"/>
      <c r="BIN314" s="8"/>
      <c r="BIO314" s="8"/>
      <c r="BIP314" s="8"/>
      <c r="BIQ314" s="8"/>
      <c r="BIR314" s="8"/>
      <c r="BIS314" s="8"/>
      <c r="BIT314" s="8"/>
      <c r="BIU314" s="8"/>
      <c r="BIV314" s="8"/>
      <c r="BIW314" s="8"/>
      <c r="BIX314" s="8"/>
      <c r="BIY314" s="8"/>
      <c r="BIZ314" s="8"/>
      <c r="BJA314" s="8"/>
      <c r="BJB314" s="8"/>
      <c r="BJC314" s="8"/>
      <c r="BJD314" s="8"/>
      <c r="BJE314" s="8"/>
      <c r="BJF314" s="8"/>
      <c r="BJG314" s="8"/>
      <c r="BJH314" s="8"/>
      <c r="BJI314" s="8"/>
      <c r="BJJ314" s="8"/>
      <c r="BJK314" s="8"/>
      <c r="BJL314" s="8"/>
      <c r="BJM314" s="8"/>
      <c r="BJN314" s="8"/>
      <c r="BJO314" s="8"/>
      <c r="BJP314" s="8"/>
      <c r="BJQ314" s="8"/>
      <c r="BJR314" s="8"/>
      <c r="BJS314" s="8"/>
      <c r="BJT314" s="8"/>
      <c r="BJU314" s="8"/>
      <c r="BJV314" s="8"/>
      <c r="BJW314" s="8"/>
      <c r="BJX314" s="8"/>
      <c r="BJY314" s="8"/>
      <c r="BJZ314" s="8"/>
      <c r="BKA314" s="8"/>
      <c r="BKB314" s="8"/>
      <c r="BKC314" s="8"/>
      <c r="BKD314" s="8"/>
      <c r="BKE314" s="8"/>
      <c r="BKF314" s="8"/>
      <c r="BKG314" s="8"/>
      <c r="BKH314" s="8"/>
      <c r="BKI314" s="8"/>
      <c r="BKJ314" s="8"/>
      <c r="BKK314" s="8"/>
      <c r="BKL314" s="8"/>
      <c r="BKM314" s="8"/>
      <c r="BKN314" s="8"/>
      <c r="BKO314" s="8"/>
      <c r="BKP314" s="8"/>
      <c r="BKQ314" s="8"/>
      <c r="BKR314" s="8"/>
      <c r="BKS314" s="8"/>
      <c r="BKT314" s="8"/>
      <c r="BKU314" s="8"/>
      <c r="BKV314" s="8"/>
      <c r="BKW314" s="8"/>
      <c r="BKX314" s="8"/>
      <c r="BKY314" s="8"/>
      <c r="BKZ314" s="8"/>
      <c r="BLA314" s="8"/>
      <c r="BLB314" s="8"/>
      <c r="BLC314" s="8"/>
      <c r="BLD314" s="8"/>
      <c r="BLE314" s="8"/>
      <c r="BLF314" s="8"/>
      <c r="BLG314" s="8"/>
      <c r="BLH314" s="8"/>
      <c r="BLI314" s="8"/>
      <c r="BLJ314" s="8"/>
      <c r="BLK314" s="8"/>
      <c r="BLL314" s="8"/>
      <c r="BLM314" s="8"/>
      <c r="BLN314" s="8"/>
      <c r="BLO314" s="8"/>
      <c r="BLP314" s="8"/>
      <c r="BLQ314" s="8"/>
      <c r="BLR314" s="8"/>
      <c r="BLS314" s="8"/>
      <c r="BLT314" s="8"/>
      <c r="BLU314" s="8"/>
      <c r="BLV314" s="8"/>
      <c r="BLW314" s="8"/>
      <c r="BLX314" s="8"/>
      <c r="BLY314" s="8"/>
      <c r="BLZ314" s="8"/>
      <c r="BMA314" s="8"/>
      <c r="BMB314" s="8"/>
      <c r="BMC314" s="8"/>
      <c r="BMD314" s="8"/>
      <c r="BME314" s="8"/>
      <c r="BMF314" s="8"/>
      <c r="BMG314" s="8"/>
      <c r="BMH314" s="8"/>
      <c r="BMI314" s="8"/>
      <c r="BMJ314" s="8"/>
      <c r="BMK314" s="8"/>
      <c r="BML314" s="8"/>
      <c r="BMM314" s="8"/>
      <c r="BMN314" s="8"/>
      <c r="BMO314" s="8"/>
      <c r="BMP314" s="8"/>
      <c r="BMQ314" s="8"/>
      <c r="BMR314" s="8"/>
      <c r="BMS314" s="8"/>
      <c r="BMT314" s="8"/>
      <c r="BMU314" s="8"/>
      <c r="BMV314" s="8"/>
      <c r="BMW314" s="8"/>
      <c r="BMX314" s="8"/>
      <c r="BMY314" s="8"/>
      <c r="BMZ314" s="8"/>
      <c r="BNA314" s="8"/>
      <c r="BNB314" s="8"/>
      <c r="BNC314" s="8"/>
      <c r="BND314" s="8"/>
      <c r="BNE314" s="8"/>
      <c r="BNF314" s="8"/>
      <c r="BNG314" s="8"/>
      <c r="BNH314" s="8"/>
      <c r="BNI314" s="8"/>
      <c r="BNJ314" s="8"/>
      <c r="BNK314" s="8"/>
      <c r="BNL314" s="8"/>
      <c r="BNM314" s="8"/>
      <c r="BNN314" s="8"/>
      <c r="BNO314" s="8"/>
      <c r="BNP314" s="8"/>
      <c r="BNQ314" s="8"/>
      <c r="BNR314" s="8"/>
      <c r="BNS314" s="8"/>
      <c r="BNT314" s="8"/>
      <c r="BNU314" s="8"/>
      <c r="BNV314" s="8"/>
      <c r="BNW314" s="8"/>
      <c r="BNX314" s="8"/>
      <c r="BNY314" s="8"/>
      <c r="BNZ314" s="8"/>
      <c r="BOA314" s="8"/>
      <c r="BOB314" s="8"/>
      <c r="BOC314" s="8"/>
      <c r="BOD314" s="8"/>
      <c r="BOE314" s="8"/>
      <c r="BOF314" s="8"/>
      <c r="BOG314" s="8"/>
      <c r="BOH314" s="8"/>
      <c r="BOI314" s="8"/>
      <c r="BOJ314" s="8"/>
      <c r="BOK314" s="8"/>
      <c r="BOL314" s="8"/>
      <c r="BOM314" s="8"/>
      <c r="BON314" s="8"/>
      <c r="BOO314" s="8"/>
      <c r="BOP314" s="8"/>
      <c r="BOQ314" s="8"/>
      <c r="BOR314" s="8"/>
      <c r="BOS314" s="8"/>
      <c r="BOT314" s="8"/>
      <c r="BOU314" s="8"/>
      <c r="BOV314" s="8"/>
      <c r="BOW314" s="8"/>
      <c r="BOX314" s="8"/>
      <c r="BOY314" s="8"/>
      <c r="BOZ314" s="8"/>
      <c r="BPA314" s="8"/>
      <c r="BPB314" s="8"/>
      <c r="BPC314" s="8"/>
      <c r="BPD314" s="8"/>
      <c r="BPE314" s="8"/>
      <c r="BPF314" s="8"/>
      <c r="BPG314" s="8"/>
      <c r="BPH314" s="8"/>
      <c r="BPI314" s="8"/>
      <c r="BPJ314" s="8"/>
      <c r="BPK314" s="8"/>
      <c r="BPL314" s="8"/>
      <c r="BPM314" s="8"/>
      <c r="BPN314" s="8"/>
      <c r="BPO314" s="8"/>
      <c r="BPP314" s="8"/>
      <c r="BPQ314" s="8"/>
      <c r="BPR314" s="8"/>
      <c r="BPS314" s="8"/>
      <c r="BPT314" s="8"/>
      <c r="BPU314" s="8"/>
      <c r="BPV314" s="8"/>
      <c r="BPW314" s="8"/>
      <c r="BPX314" s="8"/>
      <c r="BPY314" s="8"/>
      <c r="BPZ314" s="8"/>
      <c r="BQA314" s="8"/>
      <c r="BQB314" s="8"/>
      <c r="BQC314" s="8"/>
      <c r="BQD314" s="8"/>
      <c r="BQE314" s="8"/>
      <c r="BQF314" s="8"/>
      <c r="BQG314" s="8"/>
      <c r="BQH314" s="8"/>
      <c r="BQI314" s="8"/>
      <c r="BQJ314" s="8"/>
      <c r="BQK314" s="8"/>
      <c r="BQL314" s="8"/>
      <c r="BQM314" s="8"/>
      <c r="BQN314" s="8"/>
      <c r="BQO314" s="8"/>
      <c r="BQP314" s="8"/>
      <c r="BQQ314" s="8"/>
      <c r="BQR314" s="8"/>
      <c r="BQS314" s="8"/>
      <c r="BQT314" s="8"/>
      <c r="BQU314" s="8"/>
      <c r="BQV314" s="8"/>
      <c r="BQW314" s="8"/>
      <c r="BQX314" s="8"/>
      <c r="BQY314" s="8"/>
      <c r="BQZ314" s="8"/>
      <c r="BRA314" s="8"/>
      <c r="BRB314" s="8"/>
      <c r="BRC314" s="8"/>
      <c r="BRD314" s="8"/>
      <c r="BRE314" s="8"/>
      <c r="BRF314" s="8"/>
      <c r="BRG314" s="8"/>
      <c r="BRH314" s="8"/>
      <c r="BRI314" s="8"/>
      <c r="BRJ314" s="8"/>
      <c r="BRK314" s="8"/>
      <c r="BRL314" s="8"/>
      <c r="BRM314" s="8"/>
      <c r="BRN314" s="8"/>
      <c r="BRO314" s="8"/>
      <c r="BRP314" s="8"/>
      <c r="BRQ314" s="8"/>
      <c r="BRR314" s="8"/>
      <c r="BRS314" s="8"/>
      <c r="BRT314" s="8"/>
      <c r="BRU314" s="8"/>
      <c r="BRV314" s="8"/>
      <c r="BRW314" s="8"/>
      <c r="BRX314" s="8"/>
      <c r="BRY314" s="8"/>
      <c r="BRZ314" s="8"/>
      <c r="BSA314" s="8"/>
      <c r="BSB314" s="8"/>
      <c r="BSC314" s="8"/>
      <c r="BSD314" s="8"/>
      <c r="BSE314" s="8"/>
      <c r="BSF314" s="8"/>
      <c r="BSG314" s="8"/>
      <c r="BSH314" s="8"/>
      <c r="BSI314" s="8"/>
      <c r="BSJ314" s="8"/>
      <c r="BSK314" s="8"/>
      <c r="BSL314" s="8"/>
      <c r="BSM314" s="8"/>
      <c r="BSN314" s="8"/>
      <c r="BSO314" s="8"/>
      <c r="BSP314" s="8"/>
      <c r="BSQ314" s="8"/>
      <c r="BSR314" s="8"/>
      <c r="BSS314" s="8"/>
      <c r="BST314" s="8"/>
      <c r="BSU314" s="8"/>
      <c r="BSV314" s="8"/>
      <c r="BSW314" s="8"/>
      <c r="BSX314" s="8"/>
      <c r="BSY314" s="8"/>
      <c r="BSZ314" s="8"/>
      <c r="BTA314" s="8"/>
      <c r="BTB314" s="8"/>
      <c r="BTC314" s="8"/>
      <c r="BTD314" s="8"/>
      <c r="BTE314" s="8"/>
      <c r="BTF314" s="8"/>
      <c r="BTG314" s="8"/>
      <c r="BTH314" s="8"/>
      <c r="BTI314" s="8"/>
      <c r="BTJ314" s="8"/>
      <c r="BTK314" s="8"/>
      <c r="BTL314" s="8"/>
      <c r="BTM314" s="8"/>
      <c r="BTN314" s="8"/>
      <c r="BTO314" s="8"/>
      <c r="BTP314" s="8"/>
      <c r="BTQ314" s="8"/>
      <c r="BTR314" s="8"/>
      <c r="BTS314" s="8"/>
      <c r="BTT314" s="8"/>
      <c r="BTU314" s="8"/>
      <c r="BTV314" s="8"/>
      <c r="BTW314" s="8"/>
      <c r="BTX314" s="8"/>
      <c r="BTY314" s="8"/>
      <c r="BTZ314" s="8"/>
      <c r="BUA314" s="8"/>
      <c r="BUB314" s="8"/>
      <c r="BUC314" s="8"/>
      <c r="BUD314" s="8"/>
      <c r="BUE314" s="8"/>
      <c r="BUF314" s="8"/>
      <c r="BUG314" s="8"/>
      <c r="BUH314" s="8"/>
      <c r="BUI314" s="8"/>
      <c r="BUJ314" s="8"/>
      <c r="BUK314" s="8"/>
      <c r="BUL314" s="8"/>
      <c r="BUM314" s="8"/>
      <c r="BUN314" s="8"/>
      <c r="BUO314" s="8"/>
      <c r="BUP314" s="8"/>
      <c r="BUQ314" s="8"/>
      <c r="BUR314" s="8"/>
      <c r="BUS314" s="8"/>
      <c r="BUT314" s="8"/>
      <c r="BUU314" s="8"/>
      <c r="BUV314" s="8"/>
      <c r="BUW314" s="8"/>
      <c r="BUX314" s="8"/>
      <c r="BUY314" s="8"/>
      <c r="BUZ314" s="8"/>
      <c r="BVA314" s="8"/>
      <c r="BVB314" s="8"/>
      <c r="BVC314" s="8"/>
      <c r="BVD314" s="8"/>
      <c r="BVE314" s="8"/>
      <c r="BVF314" s="8"/>
      <c r="BVG314" s="8"/>
      <c r="BVH314" s="8"/>
      <c r="BVI314" s="8"/>
      <c r="BVJ314" s="8"/>
      <c r="BVK314" s="8"/>
      <c r="BVL314" s="8"/>
      <c r="BVM314" s="8"/>
      <c r="BVN314" s="8"/>
      <c r="BVO314" s="8"/>
      <c r="BVP314" s="8"/>
      <c r="BVQ314" s="8"/>
      <c r="BVR314" s="8"/>
      <c r="BVS314" s="8"/>
      <c r="BVT314" s="8"/>
      <c r="BVU314" s="8"/>
      <c r="BVV314" s="8"/>
      <c r="BVW314" s="8"/>
      <c r="BVX314" s="8"/>
      <c r="BVY314" s="8"/>
      <c r="BVZ314" s="8"/>
      <c r="BWA314" s="8"/>
      <c r="BWB314" s="8"/>
      <c r="BWC314" s="8"/>
      <c r="BWD314" s="8"/>
      <c r="BWE314" s="8"/>
      <c r="BWF314" s="8"/>
      <c r="BWG314" s="8"/>
      <c r="BWH314" s="8"/>
      <c r="BWI314" s="8"/>
      <c r="BWJ314" s="8"/>
      <c r="BWK314" s="8"/>
      <c r="BWL314" s="8"/>
      <c r="BWM314" s="8"/>
      <c r="BWN314" s="8"/>
      <c r="BWO314" s="8"/>
      <c r="BWP314" s="8"/>
      <c r="BWQ314" s="8"/>
      <c r="BWR314" s="8"/>
      <c r="BWS314" s="8"/>
      <c r="BWT314" s="8"/>
      <c r="BWU314" s="8"/>
      <c r="BWV314" s="8"/>
      <c r="BWW314" s="8"/>
      <c r="BWX314" s="8"/>
      <c r="BWY314" s="8"/>
      <c r="BWZ314" s="8"/>
      <c r="BXA314" s="8"/>
      <c r="BXB314" s="8"/>
      <c r="BXC314" s="8"/>
      <c r="BXD314" s="8"/>
      <c r="BXE314" s="8"/>
      <c r="BXF314" s="8"/>
      <c r="BXG314" s="8"/>
      <c r="BXH314" s="8"/>
      <c r="BXI314" s="8"/>
      <c r="BXJ314" s="8"/>
      <c r="BXK314" s="8"/>
      <c r="BXL314" s="8"/>
      <c r="BXM314" s="8"/>
      <c r="BXN314" s="8"/>
      <c r="BXO314" s="8"/>
      <c r="BXP314" s="8"/>
      <c r="BXQ314" s="8"/>
      <c r="BXR314" s="8"/>
      <c r="BXS314" s="8"/>
      <c r="BXT314" s="8"/>
      <c r="BXU314" s="8"/>
      <c r="BXV314" s="8"/>
      <c r="BXW314" s="8"/>
      <c r="BXX314" s="8"/>
      <c r="BXY314" s="8"/>
      <c r="BXZ314" s="8"/>
      <c r="BYA314" s="8"/>
      <c r="BYB314" s="8"/>
      <c r="BYC314" s="8"/>
      <c r="BYD314" s="8"/>
      <c r="BYE314" s="8"/>
      <c r="BYF314" s="8"/>
      <c r="BYG314" s="8"/>
      <c r="BYH314" s="8"/>
      <c r="BYI314" s="8"/>
      <c r="BYJ314" s="8"/>
      <c r="BYK314" s="8"/>
      <c r="BYL314" s="8"/>
      <c r="BYM314" s="8"/>
      <c r="BYN314" s="8"/>
      <c r="BYO314" s="8"/>
      <c r="BYP314" s="8"/>
      <c r="BYQ314" s="8"/>
      <c r="BYR314" s="8"/>
      <c r="BYS314" s="8"/>
      <c r="BYT314" s="8"/>
      <c r="BYU314" s="8"/>
      <c r="BYV314" s="8"/>
      <c r="BYW314" s="8"/>
      <c r="BYX314" s="8"/>
      <c r="BYY314" s="8"/>
      <c r="BYZ314" s="8"/>
      <c r="BZA314" s="8"/>
      <c r="BZB314" s="8"/>
      <c r="BZC314" s="8"/>
      <c r="BZD314" s="8"/>
      <c r="BZE314" s="8"/>
      <c r="BZF314" s="8"/>
      <c r="BZG314" s="8"/>
      <c r="BZH314" s="8"/>
      <c r="BZI314" s="8"/>
      <c r="BZJ314" s="8"/>
      <c r="BZK314" s="8"/>
      <c r="BZL314" s="8"/>
      <c r="BZM314" s="8"/>
      <c r="BZN314" s="8"/>
      <c r="BZO314" s="8"/>
      <c r="BZP314" s="8"/>
      <c r="BZQ314" s="8"/>
      <c r="BZR314" s="8"/>
      <c r="BZS314" s="8"/>
      <c r="BZT314" s="8"/>
      <c r="BZU314" s="8"/>
      <c r="BZV314" s="8"/>
      <c r="BZW314" s="8"/>
      <c r="BZX314" s="8"/>
      <c r="BZY314" s="8"/>
      <c r="BZZ314" s="8"/>
      <c r="CAA314" s="8"/>
      <c r="CAB314" s="8"/>
      <c r="CAC314" s="8"/>
      <c r="CAD314" s="8"/>
      <c r="CAE314" s="8"/>
      <c r="CAF314" s="8"/>
      <c r="CAG314" s="8"/>
      <c r="CAH314" s="8"/>
      <c r="CAI314" s="8"/>
      <c r="CAJ314" s="8"/>
      <c r="CAK314" s="8"/>
      <c r="CAL314" s="8"/>
      <c r="CAM314" s="8"/>
      <c r="CAN314" s="8"/>
      <c r="CAO314" s="8"/>
      <c r="CAP314" s="8"/>
      <c r="CAQ314" s="8"/>
      <c r="CAR314" s="8"/>
      <c r="CAS314" s="8"/>
      <c r="CAT314" s="8"/>
      <c r="CAU314" s="8"/>
      <c r="CAV314" s="8"/>
      <c r="CAW314" s="8"/>
      <c r="CAX314" s="8"/>
      <c r="CAY314" s="8"/>
      <c r="CAZ314" s="8"/>
      <c r="CBA314" s="8"/>
      <c r="CBB314" s="8"/>
      <c r="CBC314" s="8"/>
      <c r="CBD314" s="8"/>
      <c r="CBE314" s="8"/>
      <c r="CBF314" s="8"/>
      <c r="CBG314" s="8"/>
      <c r="CBH314" s="8"/>
      <c r="CBI314" s="8"/>
      <c r="CBJ314" s="8"/>
      <c r="CBK314" s="8"/>
      <c r="CBL314" s="8"/>
      <c r="CBM314" s="8"/>
      <c r="CBN314" s="8"/>
      <c r="CBO314" s="8"/>
      <c r="CBP314" s="8"/>
      <c r="CBQ314" s="8"/>
      <c r="CBR314" s="8"/>
      <c r="CBS314" s="8"/>
      <c r="CBT314" s="8"/>
      <c r="CBU314" s="8"/>
      <c r="CBV314" s="8"/>
      <c r="CBW314" s="8"/>
      <c r="CBX314" s="8"/>
      <c r="CBY314" s="8"/>
      <c r="CBZ314" s="8"/>
      <c r="CCA314" s="8"/>
      <c r="CCB314" s="8"/>
      <c r="CCC314" s="8"/>
      <c r="CCD314" s="8"/>
      <c r="CCE314" s="8"/>
      <c r="CCF314" s="8"/>
      <c r="CCG314" s="8"/>
      <c r="CCH314" s="8"/>
      <c r="CCI314" s="8"/>
      <c r="CCJ314" s="8"/>
      <c r="CCK314" s="8"/>
      <c r="CCL314" s="8"/>
      <c r="CCM314" s="8"/>
      <c r="CCN314" s="8"/>
      <c r="CCO314" s="8"/>
      <c r="CCP314" s="8"/>
      <c r="CCQ314" s="8"/>
      <c r="CCR314" s="8"/>
      <c r="CCS314" s="8"/>
      <c r="CCT314" s="8"/>
      <c r="CCU314" s="8"/>
      <c r="CCV314" s="8"/>
      <c r="CCW314" s="8"/>
      <c r="CCX314" s="8"/>
      <c r="CCY314" s="8"/>
      <c r="CCZ314" s="8"/>
      <c r="CDA314" s="8"/>
      <c r="CDB314" s="8"/>
      <c r="CDC314" s="8"/>
      <c r="CDD314" s="8"/>
      <c r="CDE314" s="8"/>
      <c r="CDF314" s="8"/>
      <c r="CDG314" s="8"/>
      <c r="CDH314" s="8"/>
      <c r="CDI314" s="8"/>
      <c r="CDJ314" s="8"/>
      <c r="CDK314" s="8"/>
      <c r="CDL314" s="8"/>
      <c r="CDM314" s="8"/>
      <c r="CDN314" s="8"/>
      <c r="CDO314" s="8"/>
      <c r="CDP314" s="8"/>
      <c r="CDQ314" s="8"/>
      <c r="CDR314" s="8"/>
      <c r="CDS314" s="8"/>
      <c r="CDT314" s="8"/>
      <c r="CDU314" s="8"/>
      <c r="CDV314" s="8"/>
      <c r="CDW314" s="8"/>
      <c r="CDX314" s="8"/>
      <c r="CDY314" s="8"/>
      <c r="CDZ314" s="8"/>
      <c r="CEA314" s="8"/>
      <c r="CEB314" s="8"/>
      <c r="CEC314" s="8"/>
      <c r="CED314" s="8"/>
      <c r="CEE314" s="8"/>
      <c r="CEF314" s="8"/>
      <c r="CEG314" s="8"/>
      <c r="CEH314" s="8"/>
      <c r="CEI314" s="8"/>
      <c r="CEJ314" s="8"/>
      <c r="CEK314" s="8"/>
      <c r="CEL314" s="8"/>
      <c r="CEM314" s="8"/>
      <c r="CEN314" s="8"/>
      <c r="CEO314" s="8"/>
      <c r="CEP314" s="8"/>
      <c r="CEQ314" s="8"/>
      <c r="CER314" s="8"/>
      <c r="CES314" s="8"/>
      <c r="CET314" s="8"/>
      <c r="CEU314" s="8"/>
      <c r="CEV314" s="8"/>
      <c r="CEW314" s="8"/>
      <c r="CEX314" s="8"/>
      <c r="CEY314" s="8"/>
      <c r="CEZ314" s="8"/>
      <c r="CFA314" s="8"/>
      <c r="CFB314" s="8"/>
      <c r="CFC314" s="8"/>
      <c r="CFD314" s="8"/>
      <c r="CFE314" s="8"/>
      <c r="CFF314" s="8"/>
      <c r="CFG314" s="8"/>
      <c r="CFH314" s="8"/>
      <c r="CFI314" s="8"/>
      <c r="CFJ314" s="8"/>
      <c r="CFK314" s="8"/>
      <c r="CFL314" s="8"/>
      <c r="CFM314" s="8"/>
      <c r="CFN314" s="8"/>
      <c r="CFO314" s="8"/>
      <c r="CFP314" s="8"/>
      <c r="CFQ314" s="8"/>
      <c r="CFR314" s="8"/>
      <c r="CFS314" s="8"/>
      <c r="CFT314" s="8"/>
      <c r="CFU314" s="8"/>
      <c r="CFV314" s="8"/>
      <c r="CFW314" s="8"/>
      <c r="CFX314" s="8"/>
      <c r="CFY314" s="8"/>
      <c r="CFZ314" s="8"/>
      <c r="CGA314" s="8"/>
      <c r="CGB314" s="8"/>
      <c r="CGC314" s="8"/>
      <c r="CGD314" s="8"/>
      <c r="CGE314" s="8"/>
      <c r="CGF314" s="8"/>
      <c r="CGG314" s="8"/>
      <c r="CGH314" s="8"/>
      <c r="CGI314" s="8"/>
      <c r="CGJ314" s="8"/>
      <c r="CGK314" s="8"/>
      <c r="CGL314" s="8"/>
      <c r="CGM314" s="8"/>
      <c r="CGN314" s="8"/>
      <c r="CGO314" s="8"/>
      <c r="CGP314" s="8"/>
      <c r="CGQ314" s="8"/>
      <c r="CGR314" s="8"/>
      <c r="CGS314" s="8"/>
      <c r="CGT314" s="8"/>
      <c r="CGU314" s="8"/>
      <c r="CGV314" s="8"/>
      <c r="CGW314" s="8"/>
      <c r="CGX314" s="8"/>
      <c r="CGY314" s="8"/>
      <c r="CGZ314" s="8"/>
      <c r="CHA314" s="8"/>
      <c r="CHB314" s="8"/>
      <c r="CHC314" s="8"/>
      <c r="CHD314" s="8"/>
      <c r="CHE314" s="8"/>
      <c r="CHF314" s="8"/>
      <c r="CHG314" s="8"/>
      <c r="CHH314" s="8"/>
      <c r="CHI314" s="8"/>
      <c r="CHJ314" s="8"/>
      <c r="CHK314" s="8"/>
      <c r="CHL314" s="8"/>
      <c r="CHM314" s="8"/>
      <c r="CHN314" s="8"/>
      <c r="CHO314" s="8"/>
      <c r="CHP314" s="8"/>
      <c r="CHQ314" s="8"/>
      <c r="CHR314" s="8"/>
      <c r="CHS314" s="8"/>
      <c r="CHT314" s="8"/>
      <c r="CHU314" s="8"/>
      <c r="CHV314" s="8"/>
      <c r="CHW314" s="8"/>
      <c r="CHX314" s="8"/>
      <c r="CHY314" s="8"/>
      <c r="CHZ314" s="8"/>
      <c r="CIA314" s="8"/>
      <c r="CIB314" s="8"/>
      <c r="CIC314" s="8"/>
      <c r="CID314" s="8"/>
      <c r="CIE314" s="8"/>
      <c r="CIF314" s="8"/>
      <c r="CIG314" s="8"/>
      <c r="CIH314" s="8"/>
      <c r="CII314" s="8"/>
      <c r="CIJ314" s="8"/>
      <c r="CIK314" s="8"/>
      <c r="CIL314" s="8"/>
      <c r="CIM314" s="8"/>
      <c r="CIN314" s="8"/>
      <c r="CIO314" s="8"/>
      <c r="CIP314" s="8"/>
      <c r="CIQ314" s="8"/>
      <c r="CIR314" s="8"/>
      <c r="CIS314" s="8"/>
      <c r="CIT314" s="8"/>
      <c r="CIU314" s="8"/>
      <c r="CIV314" s="8"/>
      <c r="CIW314" s="8"/>
      <c r="CIX314" s="8"/>
      <c r="CIY314" s="8"/>
      <c r="CIZ314" s="8"/>
      <c r="CJA314" s="8"/>
      <c r="CJB314" s="8"/>
      <c r="CJC314" s="8"/>
      <c r="CJD314" s="8"/>
      <c r="CJE314" s="8"/>
      <c r="CJF314" s="8"/>
      <c r="CJG314" s="8"/>
      <c r="CJH314" s="8"/>
      <c r="CJI314" s="8"/>
      <c r="CJJ314" s="8"/>
      <c r="CJK314" s="8"/>
      <c r="CJL314" s="8"/>
      <c r="CJM314" s="8"/>
      <c r="CJN314" s="8"/>
      <c r="CJO314" s="8"/>
      <c r="CJP314" s="8"/>
      <c r="CJQ314" s="8"/>
      <c r="CJR314" s="8"/>
      <c r="CJS314" s="8"/>
      <c r="CJT314" s="8"/>
      <c r="CJU314" s="8"/>
      <c r="CJV314" s="8"/>
      <c r="CJW314" s="8"/>
      <c r="CJX314" s="8"/>
      <c r="CJY314" s="8"/>
      <c r="CJZ314" s="8"/>
      <c r="CKA314" s="8"/>
      <c r="CKB314" s="8"/>
      <c r="CKC314" s="8"/>
      <c r="CKD314" s="8"/>
      <c r="CKE314" s="8"/>
      <c r="CKF314" s="8"/>
      <c r="CKG314" s="8"/>
      <c r="CKH314" s="8"/>
      <c r="CKI314" s="8"/>
      <c r="CKJ314" s="8"/>
      <c r="CKK314" s="8"/>
      <c r="CKL314" s="8"/>
      <c r="CKM314" s="8"/>
      <c r="CKN314" s="8"/>
      <c r="CKO314" s="8"/>
      <c r="CKP314" s="8"/>
      <c r="CKQ314" s="8"/>
      <c r="CKR314" s="8"/>
      <c r="CKS314" s="8"/>
      <c r="CKT314" s="8"/>
      <c r="CKU314" s="8"/>
      <c r="CKV314" s="8"/>
      <c r="CKW314" s="8"/>
      <c r="CKX314" s="8"/>
      <c r="CKY314" s="8"/>
      <c r="CKZ314" s="8"/>
      <c r="CLA314" s="8"/>
      <c r="CLB314" s="8"/>
      <c r="CLC314" s="8"/>
      <c r="CLD314" s="8"/>
      <c r="CLE314" s="8"/>
      <c r="CLF314" s="8"/>
      <c r="CLG314" s="8"/>
      <c r="CLH314" s="8"/>
      <c r="CLI314" s="8"/>
      <c r="CLJ314" s="8"/>
      <c r="CLK314" s="8"/>
      <c r="CLL314" s="8"/>
      <c r="CLM314" s="8"/>
      <c r="CLN314" s="8"/>
      <c r="CLO314" s="8"/>
      <c r="CLP314" s="8"/>
      <c r="CLQ314" s="8"/>
      <c r="CLR314" s="8"/>
      <c r="CLS314" s="8"/>
      <c r="CLT314" s="8"/>
      <c r="CLU314" s="8"/>
      <c r="CLV314" s="8"/>
      <c r="CLW314" s="8"/>
      <c r="CLX314" s="8"/>
      <c r="CLY314" s="8"/>
      <c r="CLZ314" s="8"/>
      <c r="CMA314" s="8"/>
      <c r="CMB314" s="8"/>
      <c r="CMC314" s="8"/>
      <c r="CMD314" s="8"/>
      <c r="CME314" s="8"/>
      <c r="CMF314" s="8"/>
      <c r="CMG314" s="8"/>
      <c r="CMH314" s="8"/>
      <c r="CMI314" s="8"/>
      <c r="CMJ314" s="8"/>
      <c r="CMK314" s="8"/>
      <c r="CML314" s="8"/>
      <c r="CMM314" s="8"/>
      <c r="CMN314" s="8"/>
      <c r="CMO314" s="8"/>
      <c r="CMP314" s="8"/>
      <c r="CMQ314" s="8"/>
      <c r="CMR314" s="8"/>
      <c r="CMS314" s="8"/>
      <c r="CMT314" s="8"/>
      <c r="CMU314" s="8"/>
      <c r="CMV314" s="8"/>
      <c r="CMW314" s="8"/>
      <c r="CMX314" s="8"/>
      <c r="CMY314" s="8"/>
      <c r="CMZ314" s="8"/>
      <c r="CNA314" s="8"/>
      <c r="CNB314" s="8"/>
      <c r="CNC314" s="8"/>
      <c r="CND314" s="8"/>
      <c r="CNE314" s="8"/>
      <c r="CNF314" s="8"/>
      <c r="CNG314" s="8"/>
      <c r="CNH314" s="8"/>
      <c r="CNI314" s="8"/>
      <c r="CNJ314" s="8"/>
      <c r="CNK314" s="8"/>
      <c r="CNL314" s="8"/>
      <c r="CNM314" s="8"/>
      <c r="CNN314" s="8"/>
      <c r="CNO314" s="8"/>
      <c r="CNP314" s="8"/>
      <c r="CNQ314" s="8"/>
      <c r="CNR314" s="8"/>
      <c r="CNS314" s="8"/>
      <c r="CNT314" s="8"/>
      <c r="CNU314" s="8"/>
      <c r="CNV314" s="8"/>
      <c r="CNW314" s="8"/>
      <c r="CNX314" s="8"/>
      <c r="CNY314" s="8"/>
      <c r="CNZ314" s="8"/>
      <c r="COA314" s="8"/>
      <c r="COB314" s="8"/>
      <c r="COC314" s="8"/>
      <c r="COD314" s="8"/>
      <c r="COE314" s="8"/>
      <c r="COF314" s="8"/>
      <c r="COG314" s="8"/>
      <c r="COH314" s="8"/>
      <c r="COI314" s="8"/>
      <c r="COJ314" s="8"/>
      <c r="COK314" s="8"/>
      <c r="COL314" s="8"/>
      <c r="COM314" s="8"/>
      <c r="CON314" s="8"/>
      <c r="COO314" s="8"/>
      <c r="COP314" s="8"/>
      <c r="COQ314" s="8"/>
      <c r="COR314" s="8"/>
      <c r="COS314" s="8"/>
      <c r="COT314" s="8"/>
      <c r="COU314" s="8"/>
      <c r="COV314" s="8"/>
      <c r="COW314" s="8"/>
      <c r="COX314" s="8"/>
      <c r="COY314" s="8"/>
      <c r="COZ314" s="8"/>
      <c r="CPA314" s="8"/>
      <c r="CPB314" s="8"/>
      <c r="CPC314" s="8"/>
      <c r="CPD314" s="8"/>
      <c r="CPE314" s="8"/>
      <c r="CPF314" s="8"/>
      <c r="CPG314" s="8"/>
      <c r="CPH314" s="8"/>
      <c r="CPI314" s="8"/>
      <c r="CPJ314" s="8"/>
      <c r="CPK314" s="8"/>
      <c r="CPL314" s="8"/>
      <c r="CPM314" s="8"/>
      <c r="CPN314" s="8"/>
      <c r="CPO314" s="8"/>
      <c r="CPP314" s="8"/>
      <c r="CPQ314" s="8"/>
      <c r="CPR314" s="8"/>
      <c r="CPS314" s="8"/>
      <c r="CPT314" s="8"/>
      <c r="CPU314" s="8"/>
      <c r="CPV314" s="8"/>
      <c r="CPW314" s="8"/>
      <c r="CPX314" s="8"/>
      <c r="CPY314" s="8"/>
      <c r="CPZ314" s="8"/>
      <c r="CQA314" s="8"/>
      <c r="CQB314" s="8"/>
      <c r="CQC314" s="8"/>
      <c r="CQD314" s="8"/>
      <c r="CQE314" s="8"/>
      <c r="CQF314" s="8"/>
      <c r="CQG314" s="8"/>
      <c r="CQH314" s="8"/>
      <c r="CQI314" s="8"/>
      <c r="CQJ314" s="8"/>
      <c r="CQK314" s="8"/>
      <c r="CQL314" s="8"/>
      <c r="CQM314" s="8"/>
      <c r="CQN314" s="8"/>
      <c r="CQO314" s="8"/>
      <c r="CQP314" s="8"/>
      <c r="CQQ314" s="8"/>
      <c r="CQR314" s="8"/>
      <c r="CQS314" s="8"/>
      <c r="CQT314" s="8"/>
      <c r="CQU314" s="8"/>
      <c r="CQV314" s="8"/>
      <c r="CQW314" s="8"/>
      <c r="CQX314" s="8"/>
      <c r="CQY314" s="8"/>
      <c r="CQZ314" s="8"/>
      <c r="CRA314" s="8"/>
      <c r="CRB314" s="8"/>
      <c r="CRC314" s="8"/>
      <c r="CRD314" s="8"/>
      <c r="CRE314" s="8"/>
      <c r="CRF314" s="8"/>
      <c r="CRG314" s="8"/>
      <c r="CRH314" s="8"/>
      <c r="CRI314" s="8"/>
      <c r="CRJ314" s="8"/>
      <c r="CRK314" s="8"/>
      <c r="CRL314" s="8"/>
      <c r="CRM314" s="8"/>
      <c r="CRN314" s="8"/>
      <c r="CRO314" s="8"/>
      <c r="CRP314" s="8"/>
      <c r="CRQ314" s="8"/>
      <c r="CRR314" s="8"/>
      <c r="CRS314" s="8"/>
      <c r="CRT314" s="8"/>
      <c r="CRU314" s="8"/>
      <c r="CRV314" s="8"/>
      <c r="CRW314" s="8"/>
      <c r="CRX314" s="8"/>
      <c r="CRY314" s="8"/>
      <c r="CRZ314" s="8"/>
      <c r="CSA314" s="8"/>
      <c r="CSB314" s="8"/>
      <c r="CSC314" s="8"/>
      <c r="CSD314" s="8"/>
      <c r="CSE314" s="8"/>
      <c r="CSF314" s="8"/>
      <c r="CSG314" s="8"/>
      <c r="CSH314" s="8"/>
      <c r="CSI314" s="8"/>
      <c r="CSJ314" s="8"/>
      <c r="CSK314" s="8"/>
      <c r="CSL314" s="8"/>
      <c r="CSM314" s="8"/>
      <c r="CSN314" s="8"/>
      <c r="CSO314" s="8"/>
      <c r="CSP314" s="8"/>
      <c r="CSQ314" s="8"/>
      <c r="CSR314" s="8"/>
      <c r="CSS314" s="8"/>
      <c r="CST314" s="8"/>
      <c r="CSU314" s="8"/>
      <c r="CSV314" s="8"/>
      <c r="CSW314" s="8"/>
      <c r="CSX314" s="8"/>
      <c r="CSY314" s="8"/>
      <c r="CSZ314" s="8"/>
      <c r="CTA314" s="8"/>
      <c r="CTB314" s="8"/>
      <c r="CTC314" s="8"/>
      <c r="CTD314" s="8"/>
      <c r="CTE314" s="8"/>
      <c r="CTF314" s="8"/>
      <c r="CTG314" s="8"/>
      <c r="CTH314" s="8"/>
      <c r="CTI314" s="8"/>
      <c r="CTJ314" s="8"/>
      <c r="CTK314" s="8"/>
      <c r="CTL314" s="8"/>
      <c r="CTM314" s="8"/>
      <c r="CTN314" s="8"/>
      <c r="CTO314" s="8"/>
      <c r="CTP314" s="8"/>
      <c r="CTQ314" s="8"/>
      <c r="CTR314" s="8"/>
      <c r="CTS314" s="8"/>
      <c r="CTT314" s="8"/>
      <c r="CTU314" s="8"/>
      <c r="CTV314" s="8"/>
      <c r="CTW314" s="8"/>
      <c r="CTX314" s="8"/>
      <c r="CTY314" s="8"/>
      <c r="CTZ314" s="8"/>
      <c r="CUA314" s="8"/>
      <c r="CUB314" s="8"/>
      <c r="CUC314" s="8"/>
      <c r="CUD314" s="8"/>
      <c r="CUE314" s="8"/>
      <c r="CUF314" s="8"/>
      <c r="CUG314" s="8"/>
      <c r="CUH314" s="8"/>
      <c r="CUI314" s="8"/>
      <c r="CUJ314" s="8"/>
      <c r="CUK314" s="8"/>
      <c r="CUL314" s="8"/>
      <c r="CUM314" s="8"/>
      <c r="CUN314" s="8"/>
      <c r="CUO314" s="8"/>
      <c r="CUP314" s="8"/>
      <c r="CUQ314" s="8"/>
      <c r="CUR314" s="8"/>
      <c r="CUS314" s="8"/>
      <c r="CUT314" s="8"/>
      <c r="CUU314" s="8"/>
      <c r="CUV314" s="8"/>
      <c r="CUW314" s="8"/>
      <c r="CUX314" s="8"/>
      <c r="CUY314" s="8"/>
      <c r="CUZ314" s="8"/>
      <c r="CVA314" s="8"/>
      <c r="CVB314" s="8"/>
      <c r="CVC314" s="8"/>
      <c r="CVD314" s="8"/>
      <c r="CVE314" s="8"/>
      <c r="CVF314" s="8"/>
      <c r="CVG314" s="8"/>
      <c r="CVH314" s="8"/>
      <c r="CVI314" s="8"/>
      <c r="CVJ314" s="8"/>
      <c r="CVK314" s="8"/>
      <c r="CVL314" s="8"/>
      <c r="CVM314" s="8"/>
      <c r="CVN314" s="8"/>
      <c r="CVO314" s="8"/>
      <c r="CVP314" s="8"/>
      <c r="CVQ314" s="8"/>
      <c r="CVR314" s="8"/>
      <c r="CVS314" s="8"/>
      <c r="CVT314" s="8"/>
      <c r="CVU314" s="8"/>
      <c r="CVV314" s="8"/>
      <c r="CVW314" s="8"/>
      <c r="CVX314" s="8"/>
      <c r="CVY314" s="8"/>
      <c r="CVZ314" s="8"/>
      <c r="CWA314" s="8"/>
      <c r="CWB314" s="8"/>
      <c r="CWC314" s="8"/>
      <c r="CWD314" s="8"/>
      <c r="CWE314" s="8"/>
      <c r="CWF314" s="8"/>
      <c r="CWG314" s="8"/>
      <c r="CWH314" s="8"/>
      <c r="CWI314" s="8"/>
      <c r="CWJ314" s="8"/>
      <c r="CWK314" s="8"/>
      <c r="CWL314" s="8"/>
      <c r="CWM314" s="8"/>
      <c r="CWN314" s="8"/>
      <c r="CWO314" s="8"/>
      <c r="CWP314" s="8"/>
      <c r="CWQ314" s="8"/>
      <c r="CWR314" s="8"/>
      <c r="CWS314" s="8"/>
      <c r="CWT314" s="8"/>
      <c r="CWU314" s="8"/>
      <c r="CWV314" s="8"/>
      <c r="CWW314" s="8"/>
      <c r="CWX314" s="8"/>
      <c r="CWY314" s="8"/>
      <c r="CWZ314" s="8"/>
      <c r="CXA314" s="8"/>
      <c r="CXB314" s="8"/>
      <c r="CXC314" s="8"/>
      <c r="CXD314" s="8"/>
      <c r="CXE314" s="8"/>
      <c r="CXF314" s="8"/>
      <c r="CXG314" s="8"/>
      <c r="CXH314" s="8"/>
      <c r="CXI314" s="8"/>
      <c r="CXJ314" s="8"/>
      <c r="CXK314" s="8"/>
      <c r="CXL314" s="8"/>
      <c r="CXM314" s="8"/>
      <c r="CXN314" s="8"/>
      <c r="CXO314" s="8"/>
      <c r="CXP314" s="8"/>
      <c r="CXQ314" s="8"/>
      <c r="CXR314" s="8"/>
      <c r="CXS314" s="8"/>
      <c r="CXT314" s="8"/>
      <c r="CXU314" s="8"/>
      <c r="CXV314" s="8"/>
      <c r="CXW314" s="8"/>
      <c r="CXX314" s="8"/>
      <c r="CXY314" s="8"/>
      <c r="CXZ314" s="8"/>
      <c r="CYA314" s="8"/>
      <c r="CYB314" s="8"/>
      <c r="CYC314" s="8"/>
      <c r="CYD314" s="8"/>
      <c r="CYE314" s="8"/>
      <c r="CYF314" s="8"/>
      <c r="CYG314" s="8"/>
      <c r="CYH314" s="8"/>
      <c r="CYI314" s="8"/>
      <c r="CYJ314" s="8"/>
      <c r="CYK314" s="8"/>
      <c r="CYL314" s="8"/>
      <c r="CYM314" s="8"/>
      <c r="CYN314" s="8"/>
      <c r="CYO314" s="8"/>
      <c r="CYP314" s="8"/>
      <c r="CYQ314" s="8"/>
      <c r="CYR314" s="8"/>
      <c r="CYS314" s="8"/>
      <c r="CYT314" s="8"/>
      <c r="CYU314" s="8"/>
      <c r="CYV314" s="8"/>
      <c r="CYW314" s="8"/>
      <c r="CYX314" s="8"/>
      <c r="CYY314" s="8"/>
      <c r="CYZ314" s="8"/>
      <c r="CZA314" s="8"/>
      <c r="CZB314" s="8"/>
      <c r="CZC314" s="8"/>
      <c r="CZD314" s="8"/>
      <c r="CZE314" s="8"/>
      <c r="CZF314" s="8"/>
      <c r="CZG314" s="8"/>
      <c r="CZH314" s="8"/>
      <c r="CZI314" s="8"/>
      <c r="CZJ314" s="8"/>
      <c r="CZK314" s="8"/>
      <c r="CZL314" s="8"/>
      <c r="CZM314" s="8"/>
      <c r="CZN314" s="8"/>
      <c r="CZO314" s="8"/>
      <c r="CZP314" s="8"/>
      <c r="CZQ314" s="8"/>
      <c r="CZR314" s="8"/>
      <c r="CZS314" s="8"/>
      <c r="CZT314" s="8"/>
      <c r="CZU314" s="8"/>
      <c r="CZV314" s="8"/>
      <c r="CZW314" s="8"/>
      <c r="CZX314" s="8"/>
      <c r="CZY314" s="8"/>
      <c r="CZZ314" s="8"/>
      <c r="DAA314" s="8"/>
      <c r="DAB314" s="8"/>
      <c r="DAC314" s="8"/>
      <c r="DAD314" s="8"/>
      <c r="DAE314" s="8"/>
      <c r="DAF314" s="8"/>
      <c r="DAG314" s="8"/>
      <c r="DAH314" s="8"/>
      <c r="DAI314" s="8"/>
      <c r="DAJ314" s="8"/>
      <c r="DAK314" s="8"/>
      <c r="DAL314" s="8"/>
      <c r="DAM314" s="8"/>
      <c r="DAN314" s="8"/>
      <c r="DAO314" s="8"/>
      <c r="DAP314" s="8"/>
      <c r="DAQ314" s="8"/>
      <c r="DAR314" s="8"/>
      <c r="DAS314" s="8"/>
      <c r="DAT314" s="8"/>
      <c r="DAU314" s="8"/>
      <c r="DAV314" s="8"/>
      <c r="DAW314" s="8"/>
      <c r="DAX314" s="8"/>
      <c r="DAY314" s="8"/>
      <c r="DAZ314" s="8"/>
      <c r="DBA314" s="8"/>
      <c r="DBB314" s="8"/>
      <c r="DBC314" s="8"/>
      <c r="DBD314" s="8"/>
      <c r="DBE314" s="8"/>
      <c r="DBF314" s="8"/>
      <c r="DBG314" s="8"/>
      <c r="DBH314" s="8"/>
      <c r="DBI314" s="8"/>
      <c r="DBJ314" s="8"/>
      <c r="DBK314" s="8"/>
      <c r="DBL314" s="8"/>
      <c r="DBM314" s="8"/>
      <c r="DBN314" s="8"/>
      <c r="DBO314" s="8"/>
      <c r="DBP314" s="8"/>
      <c r="DBQ314" s="8"/>
      <c r="DBR314" s="8"/>
      <c r="DBS314" s="8"/>
      <c r="DBT314" s="8"/>
      <c r="DBU314" s="8"/>
      <c r="DBV314" s="8"/>
      <c r="DBW314" s="8"/>
      <c r="DBX314" s="8"/>
      <c r="DBY314" s="8"/>
      <c r="DBZ314" s="8"/>
      <c r="DCA314" s="8"/>
      <c r="DCB314" s="8"/>
      <c r="DCC314" s="8"/>
      <c r="DCD314" s="8"/>
      <c r="DCE314" s="8"/>
      <c r="DCF314" s="8"/>
      <c r="DCG314" s="8"/>
      <c r="DCH314" s="8"/>
      <c r="DCI314" s="8"/>
      <c r="DCJ314" s="8"/>
      <c r="DCK314" s="8"/>
      <c r="DCL314" s="8"/>
      <c r="DCM314" s="8"/>
      <c r="DCN314" s="8"/>
      <c r="DCO314" s="8"/>
      <c r="DCP314" s="8"/>
      <c r="DCQ314" s="8"/>
      <c r="DCR314" s="8"/>
      <c r="DCS314" s="8"/>
      <c r="DCT314" s="8"/>
      <c r="DCU314" s="8"/>
      <c r="DCV314" s="8"/>
      <c r="DCW314" s="8"/>
      <c r="DCX314" s="8"/>
      <c r="DCY314" s="8"/>
      <c r="DCZ314" s="8"/>
      <c r="DDA314" s="8"/>
      <c r="DDB314" s="8"/>
      <c r="DDC314" s="8"/>
      <c r="DDD314" s="8"/>
      <c r="DDE314" s="8"/>
      <c r="DDF314" s="8"/>
      <c r="DDG314" s="8"/>
      <c r="DDH314" s="8"/>
      <c r="DDI314" s="8"/>
      <c r="DDJ314" s="8"/>
      <c r="DDK314" s="8"/>
      <c r="DDL314" s="8"/>
      <c r="DDM314" s="8"/>
      <c r="DDN314" s="8"/>
      <c r="DDO314" s="8"/>
      <c r="DDP314" s="8"/>
      <c r="DDQ314" s="8"/>
      <c r="DDR314" s="8"/>
      <c r="DDS314" s="8"/>
      <c r="DDT314" s="8"/>
      <c r="DDU314" s="8"/>
      <c r="DDV314" s="8"/>
      <c r="DDW314" s="8"/>
      <c r="DDX314" s="8"/>
      <c r="DDY314" s="8"/>
      <c r="DDZ314" s="8"/>
      <c r="DEA314" s="8"/>
      <c r="DEB314" s="8"/>
      <c r="DEC314" s="8"/>
      <c r="DED314" s="8"/>
      <c r="DEE314" s="8"/>
      <c r="DEF314" s="8"/>
      <c r="DEG314" s="8"/>
      <c r="DEH314" s="8"/>
      <c r="DEI314" s="8"/>
      <c r="DEJ314" s="8"/>
      <c r="DEK314" s="8"/>
      <c r="DEL314" s="8"/>
      <c r="DEM314" s="8"/>
      <c r="DEN314" s="8"/>
      <c r="DEO314" s="8"/>
      <c r="DEP314" s="8"/>
      <c r="DEQ314" s="8"/>
      <c r="DER314" s="8"/>
      <c r="DES314" s="8"/>
      <c r="DET314" s="8"/>
      <c r="DEU314" s="8"/>
      <c r="DEV314" s="8"/>
      <c r="DEW314" s="8"/>
      <c r="DEX314" s="8"/>
      <c r="DEY314" s="8"/>
      <c r="DEZ314" s="8"/>
      <c r="DFA314" s="8"/>
      <c r="DFB314" s="8"/>
      <c r="DFC314" s="8"/>
      <c r="DFD314" s="8"/>
      <c r="DFE314" s="8"/>
      <c r="DFF314" s="8"/>
      <c r="DFG314" s="8"/>
      <c r="DFH314" s="8"/>
      <c r="DFI314" s="8"/>
      <c r="DFJ314" s="8"/>
      <c r="DFK314" s="8"/>
      <c r="DFL314" s="8"/>
      <c r="DFM314" s="8"/>
      <c r="DFN314" s="8"/>
      <c r="DFO314" s="8"/>
      <c r="DFP314" s="8"/>
      <c r="DFQ314" s="8"/>
      <c r="DFR314" s="8"/>
      <c r="DFS314" s="8"/>
      <c r="DFT314" s="8"/>
      <c r="DFU314" s="8"/>
      <c r="DFV314" s="8"/>
      <c r="DFW314" s="8"/>
      <c r="DFX314" s="8"/>
      <c r="DFY314" s="8"/>
      <c r="DFZ314" s="8"/>
      <c r="DGA314" s="8"/>
      <c r="DGB314" s="8"/>
      <c r="DGC314" s="8"/>
      <c r="DGD314" s="8"/>
      <c r="DGE314" s="8"/>
      <c r="DGF314" s="8"/>
      <c r="DGG314" s="8"/>
      <c r="DGH314" s="8"/>
      <c r="DGI314" s="8"/>
      <c r="DGJ314" s="8"/>
      <c r="DGK314" s="8"/>
      <c r="DGL314" s="8"/>
      <c r="DGM314" s="8"/>
      <c r="DGN314" s="8"/>
      <c r="DGO314" s="8"/>
      <c r="DGP314" s="8"/>
      <c r="DGQ314" s="8"/>
      <c r="DGR314" s="8"/>
      <c r="DGS314" s="8"/>
      <c r="DGT314" s="8"/>
      <c r="DGU314" s="8"/>
      <c r="DGV314" s="8"/>
      <c r="DGW314" s="8"/>
      <c r="DGX314" s="8"/>
      <c r="DGY314" s="8"/>
      <c r="DGZ314" s="8"/>
      <c r="DHA314" s="8"/>
      <c r="DHB314" s="8"/>
      <c r="DHC314" s="8"/>
      <c r="DHD314" s="8"/>
      <c r="DHE314" s="8"/>
      <c r="DHF314" s="8"/>
      <c r="DHG314" s="8"/>
      <c r="DHH314" s="8"/>
      <c r="DHI314" s="8"/>
      <c r="DHJ314" s="8"/>
      <c r="DHK314" s="8"/>
      <c r="DHL314" s="8"/>
      <c r="DHM314" s="8"/>
      <c r="DHN314" s="8"/>
      <c r="DHO314" s="8"/>
      <c r="DHP314" s="8"/>
      <c r="DHQ314" s="8"/>
      <c r="DHR314" s="8"/>
      <c r="DHS314" s="8"/>
      <c r="DHT314" s="8"/>
      <c r="DHU314" s="8"/>
      <c r="DHV314" s="8"/>
      <c r="DHW314" s="8"/>
      <c r="DHX314" s="8"/>
      <c r="DHY314" s="8"/>
      <c r="DHZ314" s="8"/>
      <c r="DIA314" s="8"/>
      <c r="DIB314" s="8"/>
      <c r="DIC314" s="8"/>
      <c r="DID314" s="8"/>
      <c r="DIE314" s="8"/>
      <c r="DIF314" s="8"/>
      <c r="DIG314" s="8"/>
      <c r="DIH314" s="8"/>
      <c r="DII314" s="8"/>
      <c r="DIJ314" s="8"/>
      <c r="DIK314" s="8"/>
      <c r="DIL314" s="8"/>
      <c r="DIM314" s="8"/>
      <c r="DIN314" s="8"/>
      <c r="DIO314" s="8"/>
      <c r="DIP314" s="8"/>
      <c r="DIQ314" s="8"/>
      <c r="DIR314" s="8"/>
      <c r="DIS314" s="8"/>
      <c r="DIT314" s="8"/>
      <c r="DIU314" s="8"/>
      <c r="DIV314" s="8"/>
      <c r="DIW314" s="8"/>
      <c r="DIX314" s="8"/>
      <c r="DIY314" s="8"/>
      <c r="DIZ314" s="8"/>
      <c r="DJA314" s="8"/>
      <c r="DJB314" s="8"/>
      <c r="DJC314" s="8"/>
      <c r="DJD314" s="8"/>
      <c r="DJE314" s="8"/>
      <c r="DJF314" s="8"/>
      <c r="DJG314" s="8"/>
      <c r="DJH314" s="8"/>
      <c r="DJI314" s="8"/>
      <c r="DJJ314" s="8"/>
      <c r="DJK314" s="8"/>
      <c r="DJL314" s="8"/>
      <c r="DJM314" s="8"/>
      <c r="DJN314" s="8"/>
      <c r="DJO314" s="8"/>
      <c r="DJP314" s="8"/>
      <c r="DJQ314" s="8"/>
      <c r="DJR314" s="8"/>
      <c r="DJS314" s="8"/>
      <c r="DJT314" s="8"/>
      <c r="DJU314" s="8"/>
      <c r="DJV314" s="8"/>
      <c r="DJW314" s="8"/>
      <c r="DJX314" s="8"/>
      <c r="DJY314" s="8"/>
      <c r="DJZ314" s="8"/>
      <c r="DKA314" s="8"/>
      <c r="DKB314" s="8"/>
      <c r="DKC314" s="8"/>
      <c r="DKD314" s="8"/>
      <c r="DKE314" s="8"/>
      <c r="DKF314" s="8"/>
      <c r="DKG314" s="8"/>
      <c r="DKH314" s="8"/>
      <c r="DKI314" s="8"/>
      <c r="DKJ314" s="8"/>
      <c r="DKK314" s="8"/>
      <c r="DKL314" s="8"/>
      <c r="DKM314" s="8"/>
      <c r="DKN314" s="8"/>
      <c r="DKO314" s="8"/>
      <c r="DKP314" s="8"/>
      <c r="DKQ314" s="8"/>
      <c r="DKR314" s="8"/>
      <c r="DKS314" s="8"/>
      <c r="DKT314" s="8"/>
      <c r="DKU314" s="8"/>
      <c r="DKV314" s="8"/>
      <c r="DKW314" s="8"/>
      <c r="DKX314" s="8"/>
      <c r="DKY314" s="8"/>
      <c r="DKZ314" s="8"/>
      <c r="DLA314" s="8"/>
      <c r="DLB314" s="8"/>
      <c r="DLC314" s="8"/>
      <c r="DLD314" s="8"/>
      <c r="DLE314" s="8"/>
      <c r="DLF314" s="8"/>
      <c r="DLG314" s="8"/>
      <c r="DLH314" s="8"/>
      <c r="DLI314" s="8"/>
      <c r="DLJ314" s="8"/>
      <c r="DLK314" s="8"/>
      <c r="DLL314" s="8"/>
      <c r="DLM314" s="8"/>
      <c r="DLN314" s="8"/>
      <c r="DLO314" s="8"/>
      <c r="DLP314" s="8"/>
      <c r="DLQ314" s="8"/>
      <c r="DLR314" s="8"/>
      <c r="DLS314" s="8"/>
      <c r="DLT314" s="8"/>
      <c r="DLU314" s="8"/>
      <c r="DLV314" s="8"/>
      <c r="DLW314" s="8"/>
      <c r="DLX314" s="8"/>
      <c r="DLY314" s="8"/>
      <c r="DLZ314" s="8"/>
      <c r="DMA314" s="8"/>
      <c r="DMB314" s="8"/>
      <c r="DMC314" s="8"/>
      <c r="DMD314" s="8"/>
      <c r="DME314" s="8"/>
      <c r="DMF314" s="8"/>
      <c r="DMG314" s="8"/>
      <c r="DMH314" s="8"/>
      <c r="DMI314" s="8"/>
      <c r="DMJ314" s="8"/>
      <c r="DMK314" s="8"/>
      <c r="DML314" s="8"/>
      <c r="DMM314" s="8"/>
      <c r="DMN314" s="8"/>
      <c r="DMO314" s="8"/>
      <c r="DMP314" s="8"/>
      <c r="DMQ314" s="8"/>
      <c r="DMR314" s="8"/>
      <c r="DMS314" s="8"/>
      <c r="DMT314" s="8"/>
      <c r="DMU314" s="8"/>
      <c r="DMV314" s="8"/>
      <c r="DMW314" s="8"/>
      <c r="DMX314" s="8"/>
      <c r="DMY314" s="8"/>
      <c r="DMZ314" s="8"/>
      <c r="DNA314" s="8"/>
      <c r="DNB314" s="8"/>
      <c r="DNC314" s="8"/>
      <c r="DND314" s="8"/>
      <c r="DNE314" s="8"/>
      <c r="DNF314" s="8"/>
      <c r="DNG314" s="8"/>
      <c r="DNH314" s="8"/>
      <c r="DNI314" s="8"/>
      <c r="DNJ314" s="8"/>
      <c r="DNK314" s="8"/>
      <c r="DNL314" s="8"/>
      <c r="DNM314" s="8"/>
      <c r="DNN314" s="8"/>
      <c r="DNO314" s="8"/>
      <c r="DNP314" s="8"/>
      <c r="DNQ314" s="8"/>
      <c r="DNR314" s="8"/>
      <c r="DNS314" s="8"/>
      <c r="DNT314" s="8"/>
      <c r="DNU314" s="8"/>
      <c r="DNV314" s="8"/>
      <c r="DNW314" s="8"/>
      <c r="DNX314" s="8"/>
      <c r="DNY314" s="8"/>
      <c r="DNZ314" s="8"/>
      <c r="DOA314" s="8"/>
      <c r="DOB314" s="8"/>
      <c r="DOC314" s="8"/>
      <c r="DOD314" s="8"/>
      <c r="DOE314" s="8"/>
      <c r="DOF314" s="8"/>
      <c r="DOG314" s="8"/>
      <c r="DOH314" s="8"/>
      <c r="DOI314" s="8"/>
      <c r="DOJ314" s="8"/>
      <c r="DOK314" s="8"/>
      <c r="DOL314" s="8"/>
      <c r="DOM314" s="8"/>
      <c r="DON314" s="8"/>
      <c r="DOO314" s="8"/>
      <c r="DOP314" s="8"/>
      <c r="DOQ314" s="8"/>
      <c r="DOR314" s="8"/>
      <c r="DOS314" s="8"/>
      <c r="DOT314" s="8"/>
      <c r="DOU314" s="8"/>
      <c r="DOV314" s="8"/>
      <c r="DOW314" s="8"/>
      <c r="DOX314" s="8"/>
      <c r="DOY314" s="8"/>
      <c r="DOZ314" s="8"/>
      <c r="DPA314" s="8"/>
      <c r="DPB314" s="8"/>
      <c r="DPC314" s="8"/>
      <c r="DPD314" s="8"/>
      <c r="DPE314" s="8"/>
      <c r="DPF314" s="8"/>
      <c r="DPG314" s="8"/>
      <c r="DPH314" s="8"/>
      <c r="DPI314" s="8"/>
      <c r="DPJ314" s="8"/>
      <c r="DPK314" s="8"/>
      <c r="DPL314" s="8"/>
      <c r="DPM314" s="8"/>
      <c r="DPN314" s="8"/>
      <c r="DPO314" s="8"/>
      <c r="DPP314" s="8"/>
      <c r="DPQ314" s="8"/>
      <c r="DPR314" s="8"/>
      <c r="DPS314" s="8"/>
      <c r="DPT314" s="8"/>
      <c r="DPU314" s="8"/>
      <c r="DPV314" s="8"/>
      <c r="DPW314" s="8"/>
      <c r="DPX314" s="8"/>
      <c r="DPY314" s="8"/>
      <c r="DPZ314" s="8"/>
      <c r="DQA314" s="8"/>
      <c r="DQB314" s="8"/>
      <c r="DQC314" s="8"/>
      <c r="DQD314" s="8"/>
      <c r="DQE314" s="8"/>
      <c r="DQF314" s="8"/>
      <c r="DQG314" s="8"/>
      <c r="DQH314" s="8"/>
      <c r="DQI314" s="8"/>
      <c r="DQJ314" s="8"/>
      <c r="DQK314" s="8"/>
      <c r="DQL314" s="8"/>
      <c r="DQM314" s="8"/>
      <c r="DQN314" s="8"/>
      <c r="DQO314" s="8"/>
      <c r="DQP314" s="8"/>
      <c r="DQQ314" s="8"/>
      <c r="DQR314" s="8"/>
      <c r="DQS314" s="8"/>
      <c r="DQT314" s="8"/>
      <c r="DQU314" s="8"/>
      <c r="DQV314" s="8"/>
      <c r="DQW314" s="8"/>
      <c r="DQX314" s="8"/>
      <c r="DQY314" s="8"/>
      <c r="DQZ314" s="8"/>
      <c r="DRA314" s="8"/>
      <c r="DRB314" s="8"/>
      <c r="DRC314" s="8"/>
      <c r="DRD314" s="8"/>
      <c r="DRE314" s="8"/>
      <c r="DRF314" s="8"/>
      <c r="DRG314" s="8"/>
      <c r="DRH314" s="8"/>
      <c r="DRI314" s="8"/>
      <c r="DRJ314" s="8"/>
      <c r="DRK314" s="8"/>
      <c r="DRL314" s="8"/>
      <c r="DRM314" s="8"/>
      <c r="DRN314" s="8"/>
      <c r="DRO314" s="8"/>
      <c r="DRP314" s="8"/>
      <c r="DRQ314" s="8"/>
      <c r="DRR314" s="8"/>
      <c r="DRS314" s="8"/>
      <c r="DRT314" s="8"/>
      <c r="DRU314" s="8"/>
      <c r="DRV314" s="8"/>
      <c r="DRW314" s="8"/>
      <c r="DRX314" s="8"/>
      <c r="DRY314" s="8"/>
      <c r="DRZ314" s="8"/>
      <c r="DSA314" s="8"/>
      <c r="DSB314" s="8"/>
      <c r="DSC314" s="8"/>
      <c r="DSD314" s="8"/>
      <c r="DSE314" s="8"/>
      <c r="DSF314" s="8"/>
      <c r="DSG314" s="8"/>
      <c r="DSH314" s="8"/>
      <c r="DSI314" s="8"/>
      <c r="DSJ314" s="8"/>
      <c r="DSK314" s="8"/>
      <c r="DSL314" s="8"/>
      <c r="DSM314" s="8"/>
      <c r="DSN314" s="8"/>
      <c r="DSO314" s="8"/>
      <c r="DSP314" s="8"/>
      <c r="DSQ314" s="8"/>
      <c r="DSR314" s="8"/>
      <c r="DSS314" s="8"/>
      <c r="DST314" s="8"/>
      <c r="DSU314" s="8"/>
      <c r="DSV314" s="8"/>
      <c r="DSW314" s="8"/>
      <c r="DSX314" s="8"/>
      <c r="DSY314" s="8"/>
      <c r="DSZ314" s="8"/>
      <c r="DTA314" s="8"/>
      <c r="DTB314" s="8"/>
      <c r="DTC314" s="8"/>
      <c r="DTD314" s="8"/>
      <c r="DTE314" s="8"/>
      <c r="DTF314" s="8"/>
      <c r="DTG314" s="8"/>
      <c r="DTH314" s="8"/>
      <c r="DTI314" s="8"/>
      <c r="DTJ314" s="8"/>
      <c r="DTK314" s="8"/>
      <c r="DTL314" s="8"/>
      <c r="DTM314" s="8"/>
      <c r="DTN314" s="8"/>
      <c r="DTO314" s="8"/>
      <c r="DTP314" s="8"/>
      <c r="DTQ314" s="8"/>
      <c r="DTR314" s="8"/>
      <c r="DTS314" s="8"/>
      <c r="DTT314" s="8"/>
      <c r="DTU314" s="8"/>
      <c r="DTV314" s="8"/>
      <c r="DTW314" s="8"/>
      <c r="DTX314" s="8"/>
      <c r="DTY314" s="8"/>
      <c r="DTZ314" s="8"/>
      <c r="DUA314" s="8"/>
      <c r="DUB314" s="8"/>
      <c r="DUC314" s="8"/>
      <c r="DUD314" s="8"/>
      <c r="DUE314" s="8"/>
      <c r="DUF314" s="8"/>
      <c r="DUG314" s="8"/>
      <c r="DUH314" s="8"/>
      <c r="DUI314" s="8"/>
      <c r="DUJ314" s="8"/>
      <c r="DUK314" s="8"/>
      <c r="DUL314" s="8"/>
      <c r="DUM314" s="8"/>
      <c r="DUN314" s="8"/>
      <c r="DUO314" s="8"/>
      <c r="DUP314" s="8"/>
      <c r="DUQ314" s="8"/>
      <c r="DUR314" s="8"/>
      <c r="DUS314" s="8"/>
      <c r="DUT314" s="8"/>
      <c r="DUU314" s="8"/>
      <c r="DUV314" s="8"/>
      <c r="DUW314" s="8"/>
      <c r="DUX314" s="8"/>
      <c r="DUY314" s="8"/>
      <c r="DUZ314" s="8"/>
      <c r="DVA314" s="8"/>
      <c r="DVB314" s="8"/>
      <c r="DVC314" s="8"/>
      <c r="DVD314" s="8"/>
      <c r="DVE314" s="8"/>
      <c r="DVF314" s="8"/>
      <c r="DVG314" s="8"/>
      <c r="DVH314" s="8"/>
      <c r="DVI314" s="8"/>
      <c r="DVJ314" s="8"/>
      <c r="DVK314" s="8"/>
      <c r="DVL314" s="8"/>
      <c r="DVM314" s="8"/>
      <c r="DVN314" s="8"/>
      <c r="DVO314" s="8"/>
      <c r="DVP314" s="8"/>
      <c r="DVQ314" s="8"/>
      <c r="DVR314" s="8"/>
      <c r="DVS314" s="8"/>
      <c r="DVT314" s="8"/>
      <c r="DVU314" s="8"/>
      <c r="DVV314" s="8"/>
      <c r="DVW314" s="8"/>
      <c r="DVX314" s="8"/>
      <c r="DVY314" s="8"/>
      <c r="DVZ314" s="8"/>
      <c r="DWA314" s="8"/>
      <c r="DWB314" s="8"/>
      <c r="DWC314" s="8"/>
      <c r="DWD314" s="8"/>
      <c r="DWE314" s="8"/>
      <c r="DWF314" s="8"/>
      <c r="DWG314" s="8"/>
      <c r="DWH314" s="8"/>
      <c r="DWI314" s="8"/>
      <c r="DWJ314" s="8"/>
      <c r="DWK314" s="8"/>
      <c r="DWL314" s="8"/>
      <c r="DWM314" s="8"/>
      <c r="DWN314" s="8"/>
      <c r="DWO314" s="8"/>
      <c r="DWP314" s="8"/>
      <c r="DWQ314" s="8"/>
      <c r="DWR314" s="8"/>
      <c r="DWS314" s="8"/>
      <c r="DWT314" s="8"/>
      <c r="DWU314" s="8"/>
      <c r="DWV314" s="8"/>
      <c r="DWW314" s="8"/>
      <c r="DWX314" s="8"/>
      <c r="DWY314" s="8"/>
      <c r="DWZ314" s="8"/>
      <c r="DXA314" s="8"/>
      <c r="DXB314" s="8"/>
      <c r="DXC314" s="8"/>
      <c r="DXD314" s="8"/>
      <c r="DXE314" s="8"/>
      <c r="DXF314" s="8"/>
      <c r="DXG314" s="8"/>
      <c r="DXH314" s="8"/>
      <c r="DXI314" s="8"/>
      <c r="DXJ314" s="8"/>
      <c r="DXK314" s="8"/>
      <c r="DXL314" s="8"/>
      <c r="DXM314" s="8"/>
      <c r="DXN314" s="8"/>
      <c r="DXO314" s="8"/>
      <c r="DXP314" s="8"/>
      <c r="DXQ314" s="8"/>
      <c r="DXR314" s="8"/>
      <c r="DXS314" s="8"/>
      <c r="DXT314" s="8"/>
      <c r="DXU314" s="8"/>
      <c r="DXV314" s="8"/>
      <c r="DXW314" s="8"/>
      <c r="DXX314" s="8"/>
      <c r="DXY314" s="8"/>
      <c r="DXZ314" s="8"/>
      <c r="DYA314" s="8"/>
      <c r="DYB314" s="8"/>
      <c r="DYC314" s="8"/>
      <c r="DYD314" s="8"/>
      <c r="DYE314" s="8"/>
      <c r="DYF314" s="8"/>
      <c r="DYG314" s="8"/>
      <c r="DYH314" s="8"/>
      <c r="DYI314" s="8"/>
      <c r="DYJ314" s="8"/>
      <c r="DYK314" s="8"/>
      <c r="DYL314" s="8"/>
      <c r="DYM314" s="8"/>
      <c r="DYN314" s="8"/>
      <c r="DYO314" s="8"/>
      <c r="DYP314" s="8"/>
      <c r="DYQ314" s="8"/>
      <c r="DYR314" s="8"/>
      <c r="DYS314" s="8"/>
      <c r="DYT314" s="8"/>
      <c r="DYU314" s="8"/>
      <c r="DYV314" s="8"/>
      <c r="DYW314" s="8"/>
      <c r="DYX314" s="8"/>
      <c r="DYY314" s="8"/>
      <c r="DYZ314" s="8"/>
      <c r="DZA314" s="8"/>
      <c r="DZB314" s="8"/>
      <c r="DZC314" s="8"/>
      <c r="DZD314" s="8"/>
      <c r="DZE314" s="8"/>
      <c r="DZF314" s="8"/>
      <c r="DZG314" s="8"/>
      <c r="DZH314" s="8"/>
      <c r="DZI314" s="8"/>
      <c r="DZJ314" s="8"/>
      <c r="DZK314" s="8"/>
      <c r="DZL314" s="8"/>
      <c r="DZM314" s="8"/>
      <c r="DZN314" s="8"/>
      <c r="DZO314" s="8"/>
      <c r="DZP314" s="8"/>
      <c r="DZQ314" s="8"/>
      <c r="DZR314" s="8"/>
      <c r="DZS314" s="8"/>
      <c r="DZT314" s="8"/>
      <c r="DZU314" s="8"/>
      <c r="DZV314" s="8"/>
      <c r="DZW314" s="8"/>
      <c r="DZX314" s="8"/>
      <c r="DZY314" s="8"/>
      <c r="DZZ314" s="8"/>
      <c r="EAA314" s="8"/>
      <c r="EAB314" s="8"/>
      <c r="EAC314" s="8"/>
      <c r="EAD314" s="8"/>
      <c r="EAE314" s="8"/>
      <c r="EAF314" s="8"/>
      <c r="EAG314" s="8"/>
      <c r="EAH314" s="8"/>
      <c r="EAI314" s="8"/>
      <c r="EAJ314" s="8"/>
      <c r="EAK314" s="8"/>
      <c r="EAL314" s="8"/>
      <c r="EAM314" s="8"/>
      <c r="EAN314" s="8"/>
      <c r="EAO314" s="8"/>
      <c r="EAP314" s="8"/>
      <c r="EAQ314" s="8"/>
      <c r="EAR314" s="8"/>
      <c r="EAS314" s="8"/>
      <c r="EAT314" s="8"/>
      <c r="EAU314" s="8"/>
      <c r="EAV314" s="8"/>
      <c r="EAW314" s="8"/>
      <c r="EAX314" s="8"/>
      <c r="EAY314" s="8"/>
      <c r="EAZ314" s="8"/>
      <c r="EBA314" s="8"/>
      <c r="EBB314" s="8"/>
      <c r="EBC314" s="8"/>
      <c r="EBD314" s="8"/>
      <c r="EBE314" s="8"/>
      <c r="EBF314" s="8"/>
      <c r="EBG314" s="8"/>
      <c r="EBH314" s="8"/>
      <c r="EBI314" s="8"/>
      <c r="EBJ314" s="8"/>
      <c r="EBK314" s="8"/>
      <c r="EBL314" s="8"/>
      <c r="EBM314" s="8"/>
      <c r="EBN314" s="8"/>
      <c r="EBO314" s="8"/>
      <c r="EBP314" s="8"/>
      <c r="EBQ314" s="8"/>
      <c r="EBR314" s="8"/>
      <c r="EBS314" s="8"/>
      <c r="EBT314" s="8"/>
      <c r="EBU314" s="8"/>
      <c r="EBV314" s="8"/>
      <c r="EBW314" s="8"/>
      <c r="EBX314" s="8"/>
      <c r="EBY314" s="8"/>
      <c r="EBZ314" s="8"/>
      <c r="ECA314" s="8"/>
      <c r="ECB314" s="8"/>
      <c r="ECC314" s="8"/>
      <c r="ECD314" s="8"/>
      <c r="ECE314" s="8"/>
      <c r="ECF314" s="8"/>
      <c r="ECG314" s="8"/>
      <c r="ECH314" s="8"/>
      <c r="ECI314" s="8"/>
      <c r="ECJ314" s="8"/>
      <c r="ECK314" s="8"/>
      <c r="ECL314" s="8"/>
      <c r="ECM314" s="8"/>
      <c r="ECN314" s="8"/>
      <c r="ECO314" s="8"/>
      <c r="ECP314" s="8"/>
      <c r="ECQ314" s="8"/>
      <c r="ECR314" s="8"/>
      <c r="ECS314" s="8"/>
      <c r="ECT314" s="8"/>
      <c r="ECU314" s="8"/>
      <c r="ECV314" s="8"/>
      <c r="ECW314" s="8"/>
      <c r="ECX314" s="8"/>
      <c r="ECY314" s="8"/>
      <c r="ECZ314" s="8"/>
      <c r="EDA314" s="8"/>
      <c r="EDB314" s="8"/>
      <c r="EDC314" s="8"/>
      <c r="EDD314" s="8"/>
      <c r="EDE314" s="8"/>
      <c r="EDF314" s="8"/>
      <c r="EDG314" s="8"/>
      <c r="EDH314" s="8"/>
      <c r="EDI314" s="8"/>
      <c r="EDJ314" s="8"/>
      <c r="EDK314" s="8"/>
      <c r="EDL314" s="8"/>
      <c r="EDM314" s="8"/>
      <c r="EDN314" s="8"/>
      <c r="EDO314" s="8"/>
      <c r="EDP314" s="8"/>
      <c r="EDQ314" s="8"/>
      <c r="EDR314" s="8"/>
      <c r="EDS314" s="8"/>
      <c r="EDT314" s="8"/>
      <c r="EDU314" s="8"/>
      <c r="EDV314" s="8"/>
      <c r="EDW314" s="8"/>
      <c r="EDX314" s="8"/>
      <c r="EDY314" s="8"/>
      <c r="EDZ314" s="8"/>
      <c r="EEA314" s="8"/>
      <c r="EEB314" s="8"/>
      <c r="EEC314" s="8"/>
      <c r="EED314" s="8"/>
      <c r="EEE314" s="8"/>
      <c r="EEF314" s="8"/>
      <c r="EEG314" s="8"/>
      <c r="EEH314" s="8"/>
      <c r="EEI314" s="8"/>
      <c r="EEJ314" s="8"/>
      <c r="EEK314" s="8"/>
      <c r="EEL314" s="8"/>
      <c r="EEM314" s="8"/>
      <c r="EEN314" s="8"/>
      <c r="EEO314" s="8"/>
      <c r="EEP314" s="8"/>
      <c r="EEQ314" s="8"/>
      <c r="EER314" s="8"/>
      <c r="EES314" s="8"/>
      <c r="EET314" s="8"/>
      <c r="EEU314" s="8"/>
      <c r="EEV314" s="8"/>
      <c r="EEW314" s="8"/>
      <c r="EEX314" s="8"/>
      <c r="EEY314" s="8"/>
      <c r="EEZ314" s="8"/>
      <c r="EFA314" s="8"/>
      <c r="EFB314" s="8"/>
      <c r="EFC314" s="8"/>
      <c r="EFD314" s="8"/>
      <c r="EFE314" s="8"/>
      <c r="EFF314" s="8"/>
      <c r="EFG314" s="8"/>
      <c r="EFH314" s="8"/>
      <c r="EFI314" s="8"/>
      <c r="EFJ314" s="8"/>
      <c r="EFK314" s="8"/>
      <c r="EFL314" s="8"/>
      <c r="EFM314" s="8"/>
      <c r="EFN314" s="8"/>
      <c r="EFO314" s="8"/>
      <c r="EFP314" s="8"/>
      <c r="EFQ314" s="8"/>
      <c r="EFR314" s="8"/>
      <c r="EFS314" s="8"/>
      <c r="EFT314" s="8"/>
      <c r="EFU314" s="8"/>
      <c r="EFV314" s="8"/>
      <c r="EFW314" s="8"/>
      <c r="EFX314" s="8"/>
      <c r="EFY314" s="8"/>
      <c r="EFZ314" s="8"/>
      <c r="EGA314" s="8"/>
      <c r="EGB314" s="8"/>
      <c r="EGC314" s="8"/>
      <c r="EGD314" s="8"/>
      <c r="EGE314" s="8"/>
      <c r="EGF314" s="8"/>
      <c r="EGG314" s="8"/>
      <c r="EGH314" s="8"/>
      <c r="EGI314" s="8"/>
      <c r="EGJ314" s="8"/>
      <c r="EGK314" s="8"/>
      <c r="EGL314" s="8"/>
      <c r="EGM314" s="8"/>
      <c r="EGN314" s="8"/>
      <c r="EGO314" s="8"/>
      <c r="EGP314" s="8"/>
      <c r="EGQ314" s="8"/>
      <c r="EGR314" s="8"/>
      <c r="EGS314" s="8"/>
      <c r="EGT314" s="8"/>
      <c r="EGU314" s="8"/>
      <c r="EGV314" s="8"/>
      <c r="EGW314" s="8"/>
      <c r="EGX314" s="8"/>
      <c r="EGY314" s="8"/>
      <c r="EGZ314" s="8"/>
      <c r="EHA314" s="8"/>
      <c r="EHB314" s="8"/>
      <c r="EHC314" s="8"/>
      <c r="EHD314" s="8"/>
      <c r="EHE314" s="8"/>
      <c r="EHF314" s="8"/>
      <c r="EHG314" s="8"/>
      <c r="EHH314" s="8"/>
      <c r="EHI314" s="8"/>
      <c r="EHJ314" s="8"/>
      <c r="EHK314" s="8"/>
      <c r="EHL314" s="8"/>
      <c r="EHM314" s="8"/>
      <c r="EHN314" s="8"/>
      <c r="EHO314" s="8"/>
      <c r="EHP314" s="8"/>
      <c r="EHQ314" s="8"/>
      <c r="EHR314" s="8"/>
      <c r="EHS314" s="8"/>
      <c r="EHT314" s="8"/>
      <c r="EHU314" s="8"/>
      <c r="EHV314" s="8"/>
      <c r="EHW314" s="8"/>
      <c r="EHX314" s="8"/>
      <c r="EHY314" s="8"/>
      <c r="EHZ314" s="8"/>
      <c r="EIA314" s="8"/>
      <c r="EIB314" s="8"/>
      <c r="EIC314" s="8"/>
      <c r="EID314" s="8"/>
      <c r="EIE314" s="8"/>
      <c r="EIF314" s="8"/>
      <c r="EIG314" s="8"/>
      <c r="EIH314" s="8"/>
      <c r="EII314" s="8"/>
      <c r="EIJ314" s="8"/>
      <c r="EIK314" s="8"/>
      <c r="EIL314" s="8"/>
      <c r="EIM314" s="8"/>
      <c r="EIN314" s="8"/>
      <c r="EIO314" s="8"/>
      <c r="EIP314" s="8"/>
      <c r="EIQ314" s="8"/>
      <c r="EIR314" s="8"/>
      <c r="EIS314" s="8"/>
      <c r="EIT314" s="8"/>
      <c r="EIU314" s="8"/>
      <c r="EIV314" s="8"/>
      <c r="EIW314" s="8"/>
      <c r="EIX314" s="8"/>
      <c r="EIY314" s="8"/>
      <c r="EIZ314" s="8"/>
      <c r="EJA314" s="8"/>
      <c r="EJB314" s="8"/>
      <c r="EJC314" s="8"/>
      <c r="EJD314" s="8"/>
      <c r="EJE314" s="8"/>
      <c r="EJF314" s="8"/>
      <c r="EJG314" s="8"/>
      <c r="EJH314" s="8"/>
      <c r="EJI314" s="8"/>
      <c r="EJJ314" s="8"/>
      <c r="EJK314" s="8"/>
      <c r="EJL314" s="8"/>
      <c r="EJM314" s="8"/>
      <c r="EJN314" s="8"/>
      <c r="EJO314" s="8"/>
      <c r="EJP314" s="8"/>
      <c r="EJQ314" s="8"/>
      <c r="EJR314" s="8"/>
      <c r="EJS314" s="8"/>
      <c r="EJT314" s="8"/>
      <c r="EJU314" s="8"/>
      <c r="EJV314" s="8"/>
      <c r="EJW314" s="8"/>
      <c r="EJX314" s="8"/>
      <c r="EJY314" s="8"/>
      <c r="EJZ314" s="8"/>
      <c r="EKA314" s="8"/>
      <c r="EKB314" s="8"/>
      <c r="EKC314" s="8"/>
      <c r="EKD314" s="8"/>
      <c r="EKE314" s="8"/>
      <c r="EKF314" s="8"/>
      <c r="EKG314" s="8"/>
      <c r="EKH314" s="8"/>
      <c r="EKI314" s="8"/>
      <c r="EKJ314" s="8"/>
      <c r="EKK314" s="8"/>
      <c r="EKL314" s="8"/>
      <c r="EKM314" s="8"/>
      <c r="EKN314" s="8"/>
      <c r="EKO314" s="8"/>
      <c r="EKP314" s="8"/>
      <c r="EKQ314" s="8"/>
      <c r="EKR314" s="8"/>
      <c r="EKS314" s="8"/>
      <c r="EKT314" s="8"/>
      <c r="EKU314" s="8"/>
      <c r="EKV314" s="8"/>
      <c r="EKW314" s="8"/>
      <c r="EKX314" s="8"/>
      <c r="EKY314" s="8"/>
      <c r="EKZ314" s="8"/>
      <c r="ELA314" s="8"/>
      <c r="ELB314" s="8"/>
      <c r="ELC314" s="8"/>
      <c r="ELD314" s="8"/>
      <c r="ELE314" s="8"/>
      <c r="ELF314" s="8"/>
      <c r="ELG314" s="8"/>
      <c r="ELH314" s="8"/>
      <c r="ELI314" s="8"/>
      <c r="ELJ314" s="8"/>
      <c r="ELK314" s="8"/>
      <c r="ELL314" s="8"/>
      <c r="ELM314" s="8"/>
      <c r="ELN314" s="8"/>
      <c r="ELO314" s="8"/>
      <c r="ELP314" s="8"/>
      <c r="ELQ314" s="8"/>
      <c r="ELR314" s="8"/>
      <c r="ELS314" s="8"/>
      <c r="ELT314" s="8"/>
      <c r="ELU314" s="8"/>
      <c r="ELV314" s="8"/>
      <c r="ELW314" s="8"/>
      <c r="ELX314" s="8"/>
      <c r="ELY314" s="8"/>
      <c r="ELZ314" s="8"/>
      <c r="EMA314" s="8"/>
      <c r="EMB314" s="8"/>
      <c r="EMC314" s="8"/>
      <c r="EMD314" s="8"/>
      <c r="EME314" s="8"/>
      <c r="EMF314" s="8"/>
      <c r="EMG314" s="8"/>
      <c r="EMH314" s="8"/>
      <c r="EMI314" s="8"/>
      <c r="EMJ314" s="8"/>
      <c r="EMK314" s="8"/>
      <c r="EML314" s="8"/>
      <c r="EMM314" s="8"/>
      <c r="EMN314" s="8"/>
      <c r="EMO314" s="8"/>
      <c r="EMP314" s="8"/>
      <c r="EMQ314" s="8"/>
      <c r="EMR314" s="8"/>
      <c r="EMS314" s="8"/>
      <c r="EMT314" s="8"/>
      <c r="EMU314" s="8"/>
      <c r="EMV314" s="8"/>
      <c r="EMW314" s="8"/>
      <c r="EMX314" s="8"/>
      <c r="EMY314" s="8"/>
      <c r="EMZ314" s="8"/>
      <c r="ENA314" s="8"/>
      <c r="ENB314" s="8"/>
      <c r="ENC314" s="8"/>
      <c r="END314" s="8"/>
      <c r="ENE314" s="8"/>
      <c r="ENF314" s="8"/>
      <c r="ENG314" s="8"/>
      <c r="ENH314" s="8"/>
      <c r="ENI314" s="8"/>
      <c r="ENJ314" s="8"/>
      <c r="ENK314" s="8"/>
      <c r="ENL314" s="8"/>
      <c r="ENM314" s="8"/>
      <c r="ENN314" s="8"/>
      <c r="ENO314" s="8"/>
      <c r="ENP314" s="8"/>
      <c r="ENQ314" s="8"/>
      <c r="ENR314" s="8"/>
      <c r="ENS314" s="8"/>
      <c r="ENT314" s="8"/>
      <c r="ENU314" s="8"/>
      <c r="ENV314" s="8"/>
      <c r="ENW314" s="8"/>
      <c r="ENX314" s="8"/>
      <c r="ENY314" s="8"/>
      <c r="ENZ314" s="8"/>
      <c r="EOA314" s="8"/>
      <c r="EOB314" s="8"/>
      <c r="EOC314" s="8"/>
      <c r="EOD314" s="8"/>
      <c r="EOE314" s="8"/>
      <c r="EOF314" s="8"/>
      <c r="EOG314" s="8"/>
      <c r="EOH314" s="8"/>
      <c r="EOI314" s="8"/>
      <c r="EOJ314" s="8"/>
      <c r="EOK314" s="8"/>
      <c r="EOL314" s="8"/>
      <c r="EOM314" s="8"/>
      <c r="EON314" s="8"/>
      <c r="EOO314" s="8"/>
      <c r="EOP314" s="8"/>
      <c r="EOQ314" s="8"/>
      <c r="EOR314" s="8"/>
      <c r="EOS314" s="8"/>
      <c r="EOT314" s="8"/>
      <c r="EOU314" s="8"/>
      <c r="EOV314" s="8"/>
      <c r="EOW314" s="8"/>
      <c r="EOX314" s="8"/>
      <c r="EOY314" s="8"/>
      <c r="EOZ314" s="8"/>
      <c r="EPA314" s="8"/>
      <c r="EPB314" s="8"/>
      <c r="EPC314" s="8"/>
      <c r="EPD314" s="8"/>
      <c r="EPE314" s="8"/>
      <c r="EPF314" s="8"/>
      <c r="EPG314" s="8"/>
      <c r="EPH314" s="8"/>
      <c r="EPI314" s="8"/>
      <c r="EPJ314" s="8"/>
      <c r="EPK314" s="8"/>
      <c r="EPL314" s="8"/>
      <c r="EPM314" s="8"/>
      <c r="EPN314" s="8"/>
      <c r="EPO314" s="8"/>
      <c r="EPP314" s="8"/>
      <c r="EPQ314" s="8"/>
      <c r="EPR314" s="8"/>
      <c r="EPS314" s="8"/>
      <c r="EPT314" s="8"/>
      <c r="EPU314" s="8"/>
      <c r="EPV314" s="8"/>
      <c r="EPW314" s="8"/>
      <c r="EPX314" s="8"/>
      <c r="EPY314" s="8"/>
      <c r="EPZ314" s="8"/>
      <c r="EQA314" s="8"/>
      <c r="EQB314" s="8"/>
      <c r="EQC314" s="8"/>
      <c r="EQD314" s="8"/>
      <c r="EQE314" s="8"/>
      <c r="EQF314" s="8"/>
      <c r="EQG314" s="8"/>
      <c r="EQH314" s="8"/>
      <c r="EQI314" s="8"/>
      <c r="EQJ314" s="8"/>
      <c r="EQK314" s="8"/>
      <c r="EQL314" s="8"/>
      <c r="EQM314" s="8"/>
      <c r="EQN314" s="8"/>
      <c r="EQO314" s="8"/>
      <c r="EQP314" s="8"/>
      <c r="EQQ314" s="8"/>
      <c r="EQR314" s="8"/>
      <c r="EQS314" s="8"/>
      <c r="EQT314" s="8"/>
      <c r="EQU314" s="8"/>
      <c r="EQV314" s="8"/>
      <c r="EQW314" s="8"/>
      <c r="EQX314" s="8"/>
      <c r="EQY314" s="8"/>
      <c r="EQZ314" s="8"/>
      <c r="ERA314" s="8"/>
      <c r="ERB314" s="8"/>
      <c r="ERC314" s="8"/>
      <c r="ERD314" s="8"/>
      <c r="ERE314" s="8"/>
      <c r="ERF314" s="8"/>
      <c r="ERG314" s="8"/>
      <c r="ERH314" s="8"/>
      <c r="ERI314" s="8"/>
      <c r="ERJ314" s="8"/>
      <c r="ERK314" s="8"/>
      <c r="ERL314" s="8"/>
      <c r="ERM314" s="8"/>
      <c r="ERN314" s="8"/>
      <c r="ERO314" s="8"/>
      <c r="ERP314" s="8"/>
      <c r="ERQ314" s="8"/>
      <c r="ERR314" s="8"/>
      <c r="ERS314" s="8"/>
      <c r="ERT314" s="8"/>
      <c r="ERU314" s="8"/>
      <c r="ERV314" s="8"/>
      <c r="ERW314" s="8"/>
      <c r="ERX314" s="8"/>
      <c r="ERY314" s="8"/>
      <c r="ERZ314" s="8"/>
      <c r="ESA314" s="8"/>
      <c r="ESB314" s="8"/>
      <c r="ESC314" s="8"/>
      <c r="ESD314" s="8"/>
      <c r="ESE314" s="8"/>
      <c r="ESF314" s="8"/>
      <c r="ESG314" s="8"/>
      <c r="ESH314" s="8"/>
      <c r="ESI314" s="8"/>
      <c r="ESJ314" s="8"/>
      <c r="ESK314" s="8"/>
      <c r="ESL314" s="8"/>
      <c r="ESM314" s="8"/>
      <c r="ESN314" s="8"/>
      <c r="ESO314" s="8"/>
      <c r="ESP314" s="8"/>
      <c r="ESQ314" s="8"/>
      <c r="ESR314" s="8"/>
      <c r="ESS314" s="8"/>
      <c r="EST314" s="8"/>
      <c r="ESU314" s="8"/>
      <c r="ESV314" s="8"/>
      <c r="ESW314" s="8"/>
      <c r="ESX314" s="8"/>
      <c r="ESY314" s="8"/>
      <c r="ESZ314" s="8"/>
      <c r="ETA314" s="8"/>
      <c r="ETB314" s="8"/>
      <c r="ETC314" s="8"/>
      <c r="ETD314" s="8"/>
      <c r="ETE314" s="8"/>
      <c r="ETF314" s="8"/>
      <c r="ETG314" s="8"/>
      <c r="ETH314" s="8"/>
      <c r="ETI314" s="8"/>
      <c r="ETJ314" s="8"/>
      <c r="ETK314" s="8"/>
      <c r="ETL314" s="8"/>
      <c r="ETM314" s="8"/>
      <c r="ETN314" s="8"/>
      <c r="ETO314" s="8"/>
      <c r="ETP314" s="8"/>
      <c r="ETQ314" s="8"/>
      <c r="ETR314" s="8"/>
      <c r="ETS314" s="8"/>
      <c r="ETT314" s="8"/>
      <c r="ETU314" s="8"/>
      <c r="ETV314" s="8"/>
      <c r="ETW314" s="8"/>
      <c r="ETX314" s="8"/>
      <c r="ETY314" s="8"/>
      <c r="ETZ314" s="8"/>
      <c r="EUA314" s="8"/>
      <c r="EUB314" s="8"/>
      <c r="EUC314" s="8"/>
      <c r="EUD314" s="8"/>
      <c r="EUE314" s="8"/>
      <c r="EUF314" s="8"/>
      <c r="EUG314" s="8"/>
      <c r="EUH314" s="8"/>
      <c r="EUI314" s="8"/>
      <c r="EUJ314" s="8"/>
      <c r="EUK314" s="8"/>
      <c r="EUL314" s="8"/>
      <c r="EUM314" s="8"/>
      <c r="EUN314" s="8"/>
      <c r="EUO314" s="8"/>
      <c r="EUP314" s="8"/>
      <c r="EUQ314" s="8"/>
      <c r="EUR314" s="8"/>
      <c r="EUS314" s="8"/>
      <c r="EUT314" s="8"/>
      <c r="EUU314" s="8"/>
      <c r="EUV314" s="8"/>
      <c r="EUW314" s="8"/>
      <c r="EUX314" s="8"/>
      <c r="EUY314" s="8"/>
      <c r="EUZ314" s="8"/>
      <c r="EVA314" s="8"/>
      <c r="EVB314" s="8"/>
      <c r="EVC314" s="8"/>
      <c r="EVD314" s="8"/>
      <c r="EVE314" s="8"/>
      <c r="EVF314" s="8"/>
      <c r="EVG314" s="8"/>
      <c r="EVH314" s="8"/>
      <c r="EVI314" s="8"/>
      <c r="EVJ314" s="8"/>
      <c r="EVK314" s="8"/>
      <c r="EVL314" s="8"/>
      <c r="EVM314" s="8"/>
      <c r="EVN314" s="8"/>
      <c r="EVO314" s="8"/>
      <c r="EVP314" s="8"/>
      <c r="EVQ314" s="8"/>
      <c r="EVR314" s="8"/>
      <c r="EVS314" s="8"/>
      <c r="EVT314" s="8"/>
      <c r="EVU314" s="8"/>
      <c r="EVV314" s="8"/>
      <c r="EVW314" s="8"/>
      <c r="EVX314" s="8"/>
      <c r="EVY314" s="8"/>
      <c r="EVZ314" s="8"/>
      <c r="EWA314" s="8"/>
      <c r="EWB314" s="8"/>
      <c r="EWC314" s="8"/>
      <c r="EWD314" s="8"/>
      <c r="EWE314" s="8"/>
      <c r="EWF314" s="8"/>
      <c r="EWG314" s="8"/>
      <c r="EWH314" s="8"/>
      <c r="EWI314" s="8"/>
      <c r="EWJ314" s="8"/>
      <c r="EWK314" s="8"/>
      <c r="EWL314" s="8"/>
      <c r="EWM314" s="8"/>
      <c r="EWN314" s="8"/>
      <c r="EWO314" s="8"/>
      <c r="EWP314" s="8"/>
      <c r="EWQ314" s="8"/>
      <c r="EWR314" s="8"/>
      <c r="EWS314" s="8"/>
      <c r="EWT314" s="8"/>
      <c r="EWU314" s="8"/>
      <c r="EWV314" s="8"/>
      <c r="EWW314" s="8"/>
      <c r="EWX314" s="8"/>
      <c r="EWY314" s="8"/>
      <c r="EWZ314" s="8"/>
      <c r="EXA314" s="8"/>
      <c r="EXB314" s="8"/>
      <c r="EXC314" s="8"/>
      <c r="EXD314" s="8"/>
      <c r="EXE314" s="8"/>
      <c r="EXF314" s="8"/>
      <c r="EXG314" s="8"/>
      <c r="EXH314" s="8"/>
      <c r="EXI314" s="8"/>
      <c r="EXJ314" s="8"/>
      <c r="EXK314" s="8"/>
      <c r="EXL314" s="8"/>
      <c r="EXM314" s="8"/>
      <c r="EXN314" s="8"/>
      <c r="EXO314" s="8"/>
      <c r="EXP314" s="8"/>
      <c r="EXQ314" s="8"/>
      <c r="EXR314" s="8"/>
      <c r="EXS314" s="8"/>
      <c r="EXT314" s="8"/>
      <c r="EXU314" s="8"/>
      <c r="EXV314" s="8"/>
      <c r="EXW314" s="8"/>
      <c r="EXX314" s="8"/>
      <c r="EXY314" s="8"/>
      <c r="EXZ314" s="8"/>
      <c r="EYA314" s="8"/>
      <c r="EYB314" s="8"/>
      <c r="EYC314" s="8"/>
      <c r="EYD314" s="8"/>
      <c r="EYE314" s="8"/>
      <c r="EYF314" s="8"/>
      <c r="EYG314" s="8"/>
      <c r="EYH314" s="8"/>
      <c r="EYI314" s="8"/>
      <c r="EYJ314" s="8"/>
      <c r="EYK314" s="8"/>
      <c r="EYL314" s="8"/>
      <c r="EYM314" s="8"/>
      <c r="EYN314" s="8"/>
      <c r="EYO314" s="8"/>
      <c r="EYP314" s="8"/>
      <c r="EYQ314" s="8"/>
      <c r="EYR314" s="8"/>
      <c r="EYS314" s="8"/>
      <c r="EYT314" s="8"/>
      <c r="EYU314" s="8"/>
      <c r="EYV314" s="8"/>
      <c r="EYW314" s="8"/>
      <c r="EYX314" s="8"/>
      <c r="EYY314" s="8"/>
      <c r="EYZ314" s="8"/>
      <c r="EZA314" s="8"/>
      <c r="EZB314" s="8"/>
      <c r="EZC314" s="8"/>
      <c r="EZD314" s="8"/>
      <c r="EZE314" s="8"/>
      <c r="EZF314" s="8"/>
      <c r="EZG314" s="8"/>
      <c r="EZH314" s="8"/>
      <c r="EZI314" s="8"/>
      <c r="EZJ314" s="8"/>
      <c r="EZK314" s="8"/>
      <c r="EZL314" s="8"/>
      <c r="EZM314" s="8"/>
      <c r="EZN314" s="8"/>
      <c r="EZO314" s="8"/>
      <c r="EZP314" s="8"/>
      <c r="EZQ314" s="8"/>
      <c r="EZR314" s="8"/>
      <c r="EZS314" s="8"/>
      <c r="EZT314" s="8"/>
      <c r="EZU314" s="8"/>
      <c r="EZV314" s="8"/>
      <c r="EZW314" s="8"/>
      <c r="EZX314" s="8"/>
      <c r="EZY314" s="8"/>
      <c r="EZZ314" s="8"/>
      <c r="FAA314" s="8"/>
      <c r="FAB314" s="8"/>
      <c r="FAC314" s="8"/>
      <c r="FAD314" s="8"/>
      <c r="FAE314" s="8"/>
      <c r="FAF314" s="8"/>
      <c r="FAG314" s="8"/>
      <c r="FAH314" s="8"/>
      <c r="FAI314" s="8"/>
      <c r="FAJ314" s="8"/>
      <c r="FAK314" s="8"/>
      <c r="FAL314" s="8"/>
      <c r="FAM314" s="8"/>
      <c r="FAN314" s="8"/>
      <c r="FAO314" s="8"/>
      <c r="FAP314" s="8"/>
      <c r="FAQ314" s="8"/>
      <c r="FAR314" s="8"/>
      <c r="FAS314" s="8"/>
      <c r="FAT314" s="8"/>
      <c r="FAU314" s="8"/>
      <c r="FAV314" s="8"/>
      <c r="FAW314" s="8"/>
      <c r="FAX314" s="8"/>
      <c r="FAY314" s="8"/>
      <c r="FAZ314" s="8"/>
      <c r="FBA314" s="8"/>
      <c r="FBB314" s="8"/>
      <c r="FBC314" s="8"/>
      <c r="FBD314" s="8"/>
      <c r="FBE314" s="8"/>
      <c r="FBF314" s="8"/>
      <c r="FBG314" s="8"/>
      <c r="FBH314" s="8"/>
      <c r="FBI314" s="8"/>
      <c r="FBJ314" s="8"/>
      <c r="FBK314" s="8"/>
      <c r="FBL314" s="8"/>
      <c r="FBM314" s="8"/>
      <c r="FBN314" s="8"/>
      <c r="FBO314" s="8"/>
      <c r="FBP314" s="8"/>
      <c r="FBQ314" s="8"/>
      <c r="FBR314" s="8"/>
      <c r="FBS314" s="8"/>
      <c r="FBT314" s="8"/>
      <c r="FBU314" s="8"/>
      <c r="FBV314" s="8"/>
      <c r="FBW314" s="8"/>
      <c r="FBX314" s="8"/>
      <c r="FBY314" s="8"/>
      <c r="FBZ314" s="8"/>
      <c r="FCA314" s="8"/>
      <c r="FCB314" s="8"/>
      <c r="FCC314" s="8"/>
      <c r="FCD314" s="8"/>
      <c r="FCE314" s="8"/>
      <c r="FCF314" s="8"/>
      <c r="FCG314" s="8"/>
      <c r="FCH314" s="8"/>
      <c r="FCI314" s="8"/>
      <c r="FCJ314" s="8"/>
      <c r="FCK314" s="8"/>
      <c r="FCL314" s="8"/>
      <c r="FCM314" s="8"/>
      <c r="FCN314" s="8"/>
      <c r="FCO314" s="8"/>
      <c r="FCP314" s="8"/>
      <c r="FCQ314" s="8"/>
      <c r="FCR314" s="8"/>
      <c r="FCS314" s="8"/>
      <c r="FCT314" s="8"/>
      <c r="FCU314" s="8"/>
      <c r="FCV314" s="8"/>
      <c r="FCW314" s="8"/>
      <c r="FCX314" s="8"/>
      <c r="FCY314" s="8"/>
      <c r="FCZ314" s="8"/>
      <c r="FDA314" s="8"/>
      <c r="FDB314" s="8"/>
      <c r="FDC314" s="8"/>
      <c r="FDD314" s="8"/>
      <c r="FDE314" s="8"/>
      <c r="FDF314" s="8"/>
      <c r="FDG314" s="8"/>
      <c r="FDH314" s="8"/>
      <c r="FDI314" s="8"/>
      <c r="FDJ314" s="8"/>
      <c r="FDK314" s="8"/>
      <c r="FDL314" s="8"/>
      <c r="FDM314" s="8"/>
      <c r="FDN314" s="8"/>
      <c r="FDO314" s="8"/>
      <c r="FDP314" s="8"/>
      <c r="FDQ314" s="8"/>
      <c r="FDR314" s="8"/>
      <c r="FDS314" s="8"/>
      <c r="FDT314" s="8"/>
      <c r="FDU314" s="8"/>
      <c r="FDV314" s="8"/>
      <c r="FDW314" s="8"/>
      <c r="FDX314" s="8"/>
      <c r="FDY314" s="8"/>
      <c r="FDZ314" s="8"/>
      <c r="FEA314" s="8"/>
      <c r="FEB314" s="8"/>
      <c r="FEC314" s="8"/>
      <c r="FED314" s="8"/>
      <c r="FEE314" s="8"/>
      <c r="FEF314" s="8"/>
      <c r="FEG314" s="8"/>
      <c r="FEH314" s="8"/>
      <c r="FEI314" s="8"/>
      <c r="FEJ314" s="8"/>
      <c r="FEK314" s="8"/>
      <c r="FEL314" s="8"/>
      <c r="FEM314" s="8"/>
      <c r="FEN314" s="8"/>
      <c r="FEO314" s="8"/>
      <c r="FEP314" s="8"/>
      <c r="FEQ314" s="8"/>
      <c r="FER314" s="8"/>
      <c r="FES314" s="8"/>
      <c r="FET314" s="8"/>
      <c r="FEU314" s="8"/>
      <c r="FEV314" s="8"/>
      <c r="FEW314" s="8"/>
      <c r="FEX314" s="8"/>
      <c r="FEY314" s="8"/>
      <c r="FEZ314" s="8"/>
      <c r="FFA314" s="8"/>
      <c r="FFB314" s="8"/>
      <c r="FFC314" s="8"/>
      <c r="FFD314" s="8"/>
      <c r="FFE314" s="8"/>
      <c r="FFF314" s="8"/>
      <c r="FFG314" s="8"/>
      <c r="FFH314" s="8"/>
      <c r="FFI314" s="8"/>
      <c r="FFJ314" s="8"/>
      <c r="FFK314" s="8"/>
      <c r="FFL314" s="8"/>
      <c r="FFM314" s="8"/>
      <c r="FFN314" s="8"/>
      <c r="FFO314" s="8"/>
      <c r="FFP314" s="8"/>
      <c r="FFQ314" s="8"/>
      <c r="FFR314" s="8"/>
      <c r="FFS314" s="8"/>
      <c r="FFT314" s="8"/>
      <c r="FFU314" s="8"/>
      <c r="FFV314" s="8"/>
      <c r="FFW314" s="8"/>
      <c r="FFX314" s="8"/>
      <c r="FFY314" s="8"/>
      <c r="FFZ314" s="8"/>
      <c r="FGA314" s="8"/>
      <c r="FGB314" s="8"/>
      <c r="FGC314" s="8"/>
      <c r="FGD314" s="8"/>
      <c r="FGE314" s="8"/>
      <c r="FGF314" s="8"/>
      <c r="FGG314" s="8"/>
      <c r="FGH314" s="8"/>
      <c r="FGI314" s="8"/>
      <c r="FGJ314" s="8"/>
      <c r="FGK314" s="8"/>
      <c r="FGL314" s="8"/>
      <c r="FGM314" s="8"/>
      <c r="FGN314" s="8"/>
      <c r="FGO314" s="8"/>
      <c r="FGP314" s="8"/>
      <c r="FGQ314" s="8"/>
      <c r="FGR314" s="8"/>
      <c r="FGS314" s="8"/>
      <c r="FGT314" s="8"/>
      <c r="FGU314" s="8"/>
      <c r="FGV314" s="8"/>
      <c r="FGW314" s="8"/>
      <c r="FGX314" s="8"/>
      <c r="FGY314" s="8"/>
      <c r="FGZ314" s="8"/>
      <c r="FHA314" s="8"/>
      <c r="FHB314" s="8"/>
      <c r="FHC314" s="8"/>
      <c r="FHD314" s="8"/>
      <c r="FHE314" s="8"/>
      <c r="FHF314" s="8"/>
      <c r="FHG314" s="8"/>
      <c r="FHH314" s="8"/>
      <c r="FHI314" s="8"/>
      <c r="FHJ314" s="8"/>
      <c r="FHK314" s="8"/>
      <c r="FHL314" s="8"/>
      <c r="FHM314" s="8"/>
      <c r="FHN314" s="8"/>
      <c r="FHO314" s="8"/>
      <c r="FHP314" s="8"/>
      <c r="FHQ314" s="8"/>
      <c r="FHR314" s="8"/>
      <c r="FHS314" s="8"/>
      <c r="FHT314" s="8"/>
      <c r="FHU314" s="8"/>
      <c r="FHV314" s="8"/>
      <c r="FHW314" s="8"/>
      <c r="FHX314" s="8"/>
      <c r="FHY314" s="8"/>
      <c r="FHZ314" s="8"/>
      <c r="FIA314" s="8"/>
      <c r="FIB314" s="8"/>
      <c r="FIC314" s="8"/>
      <c r="FID314" s="8"/>
      <c r="FIE314" s="8"/>
      <c r="FIF314" s="8"/>
      <c r="FIG314" s="8"/>
      <c r="FIH314" s="8"/>
      <c r="FII314" s="8"/>
      <c r="FIJ314" s="8"/>
      <c r="FIK314" s="8"/>
      <c r="FIL314" s="8"/>
      <c r="FIM314" s="8"/>
      <c r="FIN314" s="8"/>
      <c r="FIO314" s="8"/>
      <c r="FIP314" s="8"/>
      <c r="FIQ314" s="8"/>
      <c r="FIR314" s="8"/>
      <c r="FIS314" s="8"/>
      <c r="FIT314" s="8"/>
      <c r="FIU314" s="8"/>
      <c r="FIV314" s="8"/>
      <c r="FIW314" s="8"/>
      <c r="FIX314" s="8"/>
      <c r="FIY314" s="8"/>
      <c r="FIZ314" s="8"/>
      <c r="FJA314" s="8"/>
      <c r="FJB314" s="8"/>
      <c r="FJC314" s="8"/>
      <c r="FJD314" s="8"/>
      <c r="FJE314" s="8"/>
      <c r="FJF314" s="8"/>
      <c r="FJG314" s="8"/>
      <c r="FJH314" s="8"/>
      <c r="FJI314" s="8"/>
      <c r="FJJ314" s="8"/>
      <c r="FJK314" s="8"/>
      <c r="FJL314" s="8"/>
      <c r="FJM314" s="8"/>
      <c r="FJN314" s="8"/>
      <c r="FJO314" s="8"/>
      <c r="FJP314" s="8"/>
      <c r="FJQ314" s="8"/>
      <c r="FJR314" s="8"/>
      <c r="FJS314" s="8"/>
      <c r="FJT314" s="8"/>
      <c r="FJU314" s="8"/>
      <c r="FJV314" s="8"/>
      <c r="FJW314" s="8"/>
      <c r="FJX314" s="8"/>
      <c r="FJY314" s="8"/>
      <c r="FJZ314" s="8"/>
      <c r="FKA314" s="8"/>
      <c r="FKB314" s="8"/>
      <c r="FKC314" s="8"/>
      <c r="FKD314" s="8"/>
      <c r="FKE314" s="8"/>
      <c r="FKF314" s="8"/>
      <c r="FKG314" s="8"/>
      <c r="FKH314" s="8"/>
      <c r="FKI314" s="8"/>
      <c r="FKJ314" s="8"/>
      <c r="FKK314" s="8"/>
      <c r="FKL314" s="8"/>
      <c r="FKM314" s="8"/>
      <c r="FKN314" s="8"/>
      <c r="FKO314" s="8"/>
      <c r="FKP314" s="8"/>
      <c r="FKQ314" s="8"/>
      <c r="FKR314" s="8"/>
      <c r="FKS314" s="8"/>
      <c r="FKT314" s="8"/>
      <c r="FKU314" s="8"/>
      <c r="FKV314" s="8"/>
      <c r="FKW314" s="8"/>
      <c r="FKX314" s="8"/>
      <c r="FKY314" s="8"/>
      <c r="FKZ314" s="8"/>
      <c r="FLA314" s="8"/>
      <c r="FLB314" s="8"/>
      <c r="FLC314" s="8"/>
      <c r="FLD314" s="8"/>
      <c r="FLE314" s="8"/>
      <c r="FLF314" s="8"/>
      <c r="FLG314" s="8"/>
      <c r="FLH314" s="8"/>
      <c r="FLI314" s="8"/>
      <c r="FLJ314" s="8"/>
      <c r="FLK314" s="8"/>
      <c r="FLL314" s="8"/>
      <c r="FLM314" s="8"/>
      <c r="FLN314" s="8"/>
      <c r="FLO314" s="8"/>
      <c r="FLP314" s="8"/>
      <c r="FLQ314" s="8"/>
      <c r="FLR314" s="8"/>
      <c r="FLS314" s="8"/>
      <c r="FLT314" s="8"/>
      <c r="FLU314" s="8"/>
      <c r="FLV314" s="8"/>
      <c r="FLW314" s="8"/>
      <c r="FLX314" s="8"/>
      <c r="FLY314" s="8"/>
      <c r="FLZ314" s="8"/>
      <c r="FMA314" s="8"/>
      <c r="FMB314" s="8"/>
      <c r="FMC314" s="8"/>
      <c r="FMD314" s="8"/>
      <c r="FME314" s="8"/>
      <c r="FMF314" s="8"/>
      <c r="FMG314" s="8"/>
      <c r="FMH314" s="8"/>
      <c r="FMI314" s="8"/>
      <c r="FMJ314" s="8"/>
      <c r="FMK314" s="8"/>
      <c r="FML314" s="8"/>
      <c r="FMM314" s="8"/>
      <c r="FMN314" s="8"/>
      <c r="FMO314" s="8"/>
      <c r="FMP314" s="8"/>
      <c r="FMQ314" s="8"/>
      <c r="FMR314" s="8"/>
      <c r="FMS314" s="8"/>
      <c r="FMT314" s="8"/>
      <c r="FMU314" s="8"/>
      <c r="FMV314" s="8"/>
      <c r="FMW314" s="8"/>
      <c r="FMX314" s="8"/>
      <c r="FMY314" s="8"/>
      <c r="FMZ314" s="8"/>
      <c r="FNA314" s="8"/>
      <c r="FNB314" s="8"/>
      <c r="FNC314" s="8"/>
      <c r="FND314" s="8"/>
      <c r="FNE314" s="8"/>
      <c r="FNF314" s="8"/>
      <c r="FNG314" s="8"/>
      <c r="FNH314" s="8"/>
      <c r="FNI314" s="8"/>
      <c r="FNJ314" s="8"/>
      <c r="FNK314" s="8"/>
      <c r="FNL314" s="8"/>
      <c r="FNM314" s="8"/>
      <c r="FNN314" s="8"/>
      <c r="FNO314" s="8"/>
      <c r="FNP314" s="8"/>
      <c r="FNQ314" s="8"/>
      <c r="FNR314" s="8"/>
      <c r="FNS314" s="8"/>
      <c r="FNT314" s="8"/>
      <c r="FNU314" s="8"/>
      <c r="FNV314" s="8"/>
      <c r="FNW314" s="8"/>
      <c r="FNX314" s="8"/>
      <c r="FNY314" s="8"/>
      <c r="FNZ314" s="8"/>
      <c r="FOA314" s="8"/>
      <c r="FOB314" s="8"/>
      <c r="FOC314" s="8"/>
      <c r="FOD314" s="8"/>
      <c r="FOE314" s="8"/>
      <c r="FOF314" s="8"/>
      <c r="FOG314" s="8"/>
      <c r="FOH314" s="8"/>
      <c r="FOI314" s="8"/>
      <c r="FOJ314" s="8"/>
      <c r="FOK314" s="8"/>
      <c r="FOL314" s="8"/>
      <c r="FOM314" s="8"/>
      <c r="FON314" s="8"/>
      <c r="FOO314" s="8"/>
      <c r="FOP314" s="8"/>
      <c r="FOQ314" s="8"/>
      <c r="FOR314" s="8"/>
      <c r="FOS314" s="8"/>
      <c r="FOT314" s="8"/>
      <c r="FOU314" s="8"/>
      <c r="FOV314" s="8"/>
      <c r="FOW314" s="8"/>
      <c r="FOX314" s="8"/>
      <c r="FOY314" s="8"/>
      <c r="FOZ314" s="8"/>
      <c r="FPA314" s="8"/>
      <c r="FPB314" s="8"/>
      <c r="FPC314" s="8"/>
      <c r="FPD314" s="8"/>
      <c r="FPE314" s="8"/>
      <c r="FPF314" s="8"/>
      <c r="FPG314" s="8"/>
      <c r="FPH314" s="8"/>
      <c r="FPI314" s="8"/>
      <c r="FPJ314" s="8"/>
      <c r="FPK314" s="8"/>
      <c r="FPL314" s="8"/>
      <c r="FPM314" s="8"/>
      <c r="FPN314" s="8"/>
      <c r="FPO314" s="8"/>
      <c r="FPP314" s="8"/>
      <c r="FPQ314" s="8"/>
      <c r="FPR314" s="8"/>
      <c r="FPS314" s="8"/>
      <c r="FPT314" s="8"/>
      <c r="FPU314" s="8"/>
      <c r="FPV314" s="8"/>
      <c r="FPW314" s="8"/>
      <c r="FPX314" s="8"/>
      <c r="FPY314" s="8"/>
      <c r="FPZ314" s="8"/>
      <c r="FQA314" s="8"/>
      <c r="FQB314" s="8"/>
      <c r="FQC314" s="8"/>
      <c r="FQD314" s="8"/>
      <c r="FQE314" s="8"/>
      <c r="FQF314" s="8"/>
      <c r="FQG314" s="8"/>
      <c r="FQH314" s="8"/>
      <c r="FQI314" s="8"/>
      <c r="FQJ314" s="8"/>
      <c r="FQK314" s="8"/>
      <c r="FQL314" s="8"/>
      <c r="FQM314" s="8"/>
      <c r="FQN314" s="8"/>
      <c r="FQO314" s="8"/>
      <c r="FQP314" s="8"/>
      <c r="FQQ314" s="8"/>
      <c r="FQR314" s="8"/>
      <c r="FQS314" s="8"/>
      <c r="FQT314" s="8"/>
      <c r="FQU314" s="8"/>
      <c r="FQV314" s="8"/>
      <c r="FQW314" s="8"/>
      <c r="FQX314" s="8"/>
      <c r="FQY314" s="8"/>
      <c r="FQZ314" s="8"/>
      <c r="FRA314" s="8"/>
      <c r="FRB314" s="8"/>
      <c r="FRC314" s="8"/>
      <c r="FRD314" s="8"/>
      <c r="FRE314" s="8"/>
      <c r="FRF314" s="8"/>
      <c r="FRG314" s="8"/>
      <c r="FRH314" s="8"/>
      <c r="FRI314" s="8"/>
      <c r="FRJ314" s="8"/>
      <c r="FRK314" s="8"/>
      <c r="FRL314" s="8"/>
      <c r="FRM314" s="8"/>
      <c r="FRN314" s="8"/>
      <c r="FRO314" s="8"/>
      <c r="FRP314" s="8"/>
      <c r="FRQ314" s="8"/>
      <c r="FRR314" s="8"/>
      <c r="FRS314" s="8"/>
      <c r="FRT314" s="8"/>
      <c r="FRU314" s="8"/>
      <c r="FRV314" s="8"/>
      <c r="FRW314" s="8"/>
      <c r="FRX314" s="8"/>
      <c r="FRY314" s="8"/>
      <c r="FRZ314" s="8"/>
      <c r="FSA314" s="8"/>
      <c r="FSB314" s="8"/>
      <c r="FSC314" s="8"/>
      <c r="FSD314" s="8"/>
      <c r="FSE314" s="8"/>
      <c r="FSF314" s="8"/>
      <c r="FSG314" s="8"/>
      <c r="FSH314" s="8"/>
      <c r="FSI314" s="8"/>
      <c r="FSJ314" s="8"/>
      <c r="FSK314" s="8"/>
      <c r="FSL314" s="8"/>
      <c r="FSM314" s="8"/>
      <c r="FSN314" s="8"/>
      <c r="FSO314" s="8"/>
      <c r="FSP314" s="8"/>
      <c r="FSQ314" s="8"/>
      <c r="FSR314" s="8"/>
      <c r="FSS314" s="8"/>
      <c r="FST314" s="8"/>
      <c r="FSU314" s="8"/>
      <c r="FSV314" s="8"/>
      <c r="FSW314" s="8"/>
      <c r="FSX314" s="8"/>
      <c r="FSY314" s="8"/>
      <c r="FSZ314" s="8"/>
      <c r="FTA314" s="8"/>
      <c r="FTB314" s="8"/>
      <c r="FTC314" s="8"/>
      <c r="FTD314" s="8"/>
      <c r="FTE314" s="8"/>
      <c r="FTF314" s="8"/>
      <c r="FTG314" s="8"/>
      <c r="FTH314" s="8"/>
      <c r="FTI314" s="8"/>
      <c r="FTJ314" s="8"/>
      <c r="FTK314" s="8"/>
      <c r="FTL314" s="8"/>
      <c r="FTM314" s="8"/>
      <c r="FTN314" s="8"/>
      <c r="FTO314" s="8"/>
      <c r="FTP314" s="8"/>
      <c r="FTQ314" s="8"/>
      <c r="FTR314" s="8"/>
      <c r="FTS314" s="8"/>
      <c r="FTT314" s="8"/>
      <c r="FTU314" s="8"/>
      <c r="FTV314" s="8"/>
      <c r="FTW314" s="8"/>
      <c r="FTX314" s="8"/>
      <c r="FTY314" s="8"/>
      <c r="FTZ314" s="8"/>
      <c r="FUA314" s="8"/>
      <c r="FUB314" s="8"/>
      <c r="FUC314" s="8"/>
      <c r="FUD314" s="8"/>
      <c r="FUE314" s="8"/>
      <c r="FUF314" s="8"/>
      <c r="FUG314" s="8"/>
      <c r="FUH314" s="8"/>
      <c r="FUI314" s="8"/>
      <c r="FUJ314" s="8"/>
      <c r="FUK314" s="8"/>
      <c r="FUL314" s="8"/>
      <c r="FUM314" s="8"/>
      <c r="FUN314" s="8"/>
      <c r="FUO314" s="8"/>
      <c r="FUP314" s="8"/>
      <c r="FUQ314" s="8"/>
      <c r="FUR314" s="8"/>
      <c r="FUS314" s="8"/>
      <c r="FUT314" s="8"/>
      <c r="FUU314" s="8"/>
      <c r="FUV314" s="8"/>
      <c r="FUW314" s="8"/>
      <c r="FUX314" s="8"/>
      <c r="FUY314" s="8"/>
      <c r="FUZ314" s="8"/>
      <c r="FVA314" s="8"/>
      <c r="FVB314" s="8"/>
      <c r="FVC314" s="8"/>
      <c r="FVD314" s="8"/>
      <c r="FVE314" s="8"/>
      <c r="FVF314" s="8"/>
      <c r="FVG314" s="8"/>
      <c r="FVH314" s="8"/>
      <c r="FVI314" s="8"/>
      <c r="FVJ314" s="8"/>
      <c r="FVK314" s="8"/>
      <c r="FVL314" s="8"/>
      <c r="FVM314" s="8"/>
      <c r="FVN314" s="8"/>
      <c r="FVO314" s="8"/>
      <c r="FVP314" s="8"/>
      <c r="FVQ314" s="8"/>
      <c r="FVR314" s="8"/>
      <c r="FVS314" s="8"/>
      <c r="FVT314" s="8"/>
      <c r="FVU314" s="8"/>
      <c r="FVV314" s="8"/>
      <c r="FVW314" s="8"/>
      <c r="FVX314" s="8"/>
      <c r="FVY314" s="8"/>
      <c r="FVZ314" s="8"/>
      <c r="FWA314" s="8"/>
      <c r="FWB314" s="8"/>
      <c r="FWC314" s="8"/>
      <c r="FWD314" s="8"/>
      <c r="FWE314" s="8"/>
      <c r="FWF314" s="8"/>
      <c r="FWG314" s="8"/>
      <c r="FWH314" s="8"/>
      <c r="FWI314" s="8"/>
      <c r="FWJ314" s="8"/>
      <c r="FWK314" s="8"/>
      <c r="FWL314" s="8"/>
      <c r="FWM314" s="8"/>
      <c r="FWN314" s="8"/>
      <c r="FWO314" s="8"/>
      <c r="FWP314" s="8"/>
      <c r="FWQ314" s="8"/>
      <c r="FWR314" s="8"/>
      <c r="FWS314" s="8"/>
      <c r="FWT314" s="8"/>
      <c r="FWU314" s="8"/>
      <c r="FWV314" s="8"/>
      <c r="FWW314" s="8"/>
      <c r="FWX314" s="8"/>
      <c r="FWY314" s="8"/>
      <c r="FWZ314" s="8"/>
      <c r="FXA314" s="8"/>
      <c r="FXB314" s="8"/>
      <c r="FXC314" s="8"/>
      <c r="FXD314" s="8"/>
      <c r="FXE314" s="8"/>
      <c r="FXF314" s="8"/>
      <c r="FXG314" s="8"/>
      <c r="FXH314" s="8"/>
      <c r="FXI314" s="8"/>
      <c r="FXJ314" s="8"/>
      <c r="FXK314" s="8"/>
      <c r="FXL314" s="8"/>
      <c r="FXM314" s="8"/>
      <c r="FXN314" s="8"/>
      <c r="FXO314" s="8"/>
      <c r="FXP314" s="8"/>
      <c r="FXQ314" s="8"/>
      <c r="FXR314" s="8"/>
      <c r="FXS314" s="8"/>
      <c r="FXT314" s="8"/>
      <c r="FXU314" s="8"/>
      <c r="FXV314" s="8"/>
      <c r="FXW314" s="8"/>
      <c r="FXX314" s="8"/>
      <c r="FXY314" s="8"/>
      <c r="FXZ314" s="8"/>
      <c r="FYA314" s="8"/>
      <c r="FYB314" s="8"/>
      <c r="FYC314" s="8"/>
      <c r="FYD314" s="8"/>
      <c r="FYE314" s="8"/>
      <c r="FYF314" s="8"/>
      <c r="FYG314" s="8"/>
      <c r="FYH314" s="8"/>
      <c r="FYI314" s="8"/>
      <c r="FYJ314" s="8"/>
      <c r="FYK314" s="8"/>
      <c r="FYL314" s="8"/>
      <c r="FYM314" s="8"/>
      <c r="FYN314" s="8"/>
      <c r="FYO314" s="8"/>
      <c r="FYP314" s="8"/>
      <c r="FYQ314" s="8"/>
      <c r="FYR314" s="8"/>
      <c r="FYS314" s="8"/>
      <c r="FYT314" s="8"/>
      <c r="FYU314" s="8"/>
      <c r="FYV314" s="8"/>
      <c r="FYW314" s="8"/>
      <c r="FYX314" s="8"/>
      <c r="FYY314" s="8"/>
      <c r="FYZ314" s="8"/>
      <c r="FZA314" s="8"/>
      <c r="FZB314" s="8"/>
      <c r="FZC314" s="8"/>
      <c r="FZD314" s="8"/>
      <c r="FZE314" s="8"/>
      <c r="FZF314" s="8"/>
      <c r="FZG314" s="8"/>
      <c r="FZH314" s="8"/>
      <c r="FZI314" s="8"/>
      <c r="FZJ314" s="8"/>
      <c r="FZK314" s="8"/>
      <c r="FZL314" s="8"/>
      <c r="FZM314" s="8"/>
      <c r="FZN314" s="8"/>
      <c r="FZO314" s="8"/>
      <c r="FZP314" s="8"/>
      <c r="FZQ314" s="8"/>
      <c r="FZR314" s="8"/>
      <c r="FZS314" s="8"/>
      <c r="FZT314" s="8"/>
      <c r="FZU314" s="8"/>
      <c r="FZV314" s="8"/>
      <c r="FZW314" s="8"/>
      <c r="FZX314" s="8"/>
      <c r="FZY314" s="8"/>
      <c r="FZZ314" s="8"/>
      <c r="GAA314" s="8"/>
      <c r="GAB314" s="8"/>
      <c r="GAC314" s="8"/>
      <c r="GAD314" s="8"/>
      <c r="GAE314" s="8"/>
      <c r="GAF314" s="8"/>
      <c r="GAG314" s="8"/>
      <c r="GAH314" s="8"/>
      <c r="GAI314" s="8"/>
      <c r="GAJ314" s="8"/>
      <c r="GAK314" s="8"/>
      <c r="GAL314" s="8"/>
      <c r="GAM314" s="8"/>
      <c r="GAN314" s="8"/>
      <c r="GAO314" s="8"/>
      <c r="GAP314" s="8"/>
      <c r="GAQ314" s="8"/>
      <c r="GAR314" s="8"/>
      <c r="GAS314" s="8"/>
      <c r="GAT314" s="8"/>
      <c r="GAU314" s="8"/>
      <c r="GAV314" s="8"/>
      <c r="GAW314" s="8"/>
      <c r="GAX314" s="8"/>
      <c r="GAY314" s="8"/>
      <c r="GAZ314" s="8"/>
      <c r="GBA314" s="8"/>
      <c r="GBB314" s="8"/>
      <c r="GBC314" s="8"/>
      <c r="GBD314" s="8"/>
      <c r="GBE314" s="8"/>
      <c r="GBF314" s="8"/>
      <c r="GBG314" s="8"/>
      <c r="GBH314" s="8"/>
      <c r="GBI314" s="8"/>
      <c r="GBJ314" s="8"/>
      <c r="GBK314" s="8"/>
      <c r="GBL314" s="8"/>
      <c r="GBM314" s="8"/>
      <c r="GBN314" s="8"/>
      <c r="GBO314" s="8"/>
      <c r="GBP314" s="8"/>
      <c r="GBQ314" s="8"/>
      <c r="GBR314" s="8"/>
      <c r="GBS314" s="8"/>
      <c r="GBT314" s="8"/>
      <c r="GBU314" s="8"/>
      <c r="GBV314" s="8"/>
      <c r="GBW314" s="8"/>
      <c r="GBX314" s="8"/>
      <c r="GBY314" s="8"/>
      <c r="GBZ314" s="8"/>
      <c r="GCA314" s="8"/>
      <c r="GCB314" s="8"/>
      <c r="GCC314" s="8"/>
      <c r="GCD314" s="8"/>
      <c r="GCE314" s="8"/>
      <c r="GCF314" s="8"/>
      <c r="GCG314" s="8"/>
      <c r="GCH314" s="8"/>
      <c r="GCI314" s="8"/>
      <c r="GCJ314" s="8"/>
      <c r="GCK314" s="8"/>
      <c r="GCL314" s="8"/>
      <c r="GCM314" s="8"/>
      <c r="GCN314" s="8"/>
      <c r="GCO314" s="8"/>
      <c r="GCP314" s="8"/>
      <c r="GCQ314" s="8"/>
      <c r="GCR314" s="8"/>
      <c r="GCS314" s="8"/>
      <c r="GCT314" s="8"/>
      <c r="GCU314" s="8"/>
      <c r="GCV314" s="8"/>
      <c r="GCW314" s="8"/>
      <c r="GCX314" s="8"/>
      <c r="GCY314" s="8"/>
      <c r="GCZ314" s="8"/>
      <c r="GDA314" s="8"/>
      <c r="GDB314" s="8"/>
      <c r="GDC314" s="8"/>
      <c r="GDD314" s="8"/>
      <c r="GDE314" s="8"/>
      <c r="GDF314" s="8"/>
      <c r="GDG314" s="8"/>
      <c r="GDH314" s="8"/>
      <c r="GDI314" s="8"/>
      <c r="GDJ314" s="8"/>
      <c r="GDK314" s="8"/>
      <c r="GDL314" s="8"/>
      <c r="GDM314" s="8"/>
      <c r="GDN314" s="8"/>
      <c r="GDO314" s="8"/>
      <c r="GDP314" s="8"/>
      <c r="GDQ314" s="8"/>
      <c r="GDR314" s="8"/>
      <c r="GDS314" s="8"/>
      <c r="GDT314" s="8"/>
      <c r="GDU314" s="8"/>
      <c r="GDV314" s="8"/>
      <c r="GDW314" s="8"/>
      <c r="GDX314" s="8"/>
      <c r="GDY314" s="8"/>
      <c r="GDZ314" s="8"/>
      <c r="GEA314" s="8"/>
      <c r="GEB314" s="8"/>
      <c r="GEC314" s="8"/>
      <c r="GED314" s="8"/>
      <c r="GEE314" s="8"/>
      <c r="GEF314" s="8"/>
      <c r="GEG314" s="8"/>
      <c r="GEH314" s="8"/>
      <c r="GEI314" s="8"/>
      <c r="GEJ314" s="8"/>
      <c r="GEK314" s="8"/>
      <c r="GEL314" s="8"/>
      <c r="GEM314" s="8"/>
      <c r="GEN314" s="8"/>
      <c r="GEO314" s="8"/>
      <c r="GEP314" s="8"/>
      <c r="GEQ314" s="8"/>
      <c r="GER314" s="8"/>
      <c r="GES314" s="8"/>
      <c r="GET314" s="8"/>
      <c r="GEU314" s="8"/>
      <c r="GEV314" s="8"/>
      <c r="GEW314" s="8"/>
      <c r="GEX314" s="8"/>
      <c r="GEY314" s="8"/>
      <c r="GEZ314" s="8"/>
      <c r="GFA314" s="8"/>
      <c r="GFB314" s="8"/>
      <c r="GFC314" s="8"/>
      <c r="GFD314" s="8"/>
      <c r="GFE314" s="8"/>
      <c r="GFF314" s="8"/>
      <c r="GFG314" s="8"/>
      <c r="GFH314" s="8"/>
      <c r="GFI314" s="8"/>
      <c r="GFJ314" s="8"/>
      <c r="GFK314" s="8"/>
      <c r="GFL314" s="8"/>
      <c r="GFM314" s="8"/>
      <c r="GFN314" s="8"/>
      <c r="GFO314" s="8"/>
      <c r="GFP314" s="8"/>
      <c r="GFQ314" s="8"/>
      <c r="GFR314" s="8"/>
      <c r="GFS314" s="8"/>
      <c r="GFT314" s="8"/>
      <c r="GFU314" s="8"/>
      <c r="GFV314" s="8"/>
      <c r="GFW314" s="8"/>
      <c r="GFX314" s="8"/>
      <c r="GFY314" s="8"/>
      <c r="GFZ314" s="8"/>
      <c r="GGA314" s="8"/>
      <c r="GGB314" s="8"/>
      <c r="GGC314" s="8"/>
      <c r="GGD314" s="8"/>
      <c r="GGE314" s="8"/>
      <c r="GGF314" s="8"/>
      <c r="GGG314" s="8"/>
      <c r="GGH314" s="8"/>
      <c r="GGI314" s="8"/>
      <c r="GGJ314" s="8"/>
      <c r="GGK314" s="8"/>
      <c r="GGL314" s="8"/>
      <c r="GGM314" s="8"/>
      <c r="GGN314" s="8"/>
      <c r="GGO314" s="8"/>
      <c r="GGP314" s="8"/>
      <c r="GGQ314" s="8"/>
      <c r="GGR314" s="8"/>
      <c r="GGS314" s="8"/>
      <c r="GGT314" s="8"/>
      <c r="GGU314" s="8"/>
      <c r="GGV314" s="8"/>
      <c r="GGW314" s="8"/>
      <c r="GGX314" s="8"/>
      <c r="GGY314" s="8"/>
      <c r="GGZ314" s="8"/>
      <c r="GHA314" s="8"/>
      <c r="GHB314" s="8"/>
      <c r="GHC314" s="8"/>
      <c r="GHD314" s="8"/>
      <c r="GHE314" s="8"/>
      <c r="GHF314" s="8"/>
      <c r="GHG314" s="8"/>
      <c r="GHH314" s="8"/>
      <c r="GHI314" s="8"/>
      <c r="GHJ314" s="8"/>
      <c r="GHK314" s="8"/>
      <c r="GHL314" s="8"/>
      <c r="GHM314" s="8"/>
      <c r="GHN314" s="8"/>
      <c r="GHO314" s="8"/>
      <c r="GHP314" s="8"/>
      <c r="GHQ314" s="8"/>
      <c r="GHR314" s="8"/>
      <c r="GHS314" s="8"/>
      <c r="GHT314" s="8"/>
      <c r="GHU314" s="8"/>
      <c r="GHV314" s="8"/>
      <c r="GHW314" s="8"/>
      <c r="GHX314" s="8"/>
      <c r="GHY314" s="8"/>
      <c r="GHZ314" s="8"/>
      <c r="GIA314" s="8"/>
      <c r="GIB314" s="8"/>
      <c r="GIC314" s="8"/>
      <c r="GID314" s="8"/>
      <c r="GIE314" s="8"/>
      <c r="GIF314" s="8"/>
      <c r="GIG314" s="8"/>
      <c r="GIH314" s="8"/>
      <c r="GII314" s="8"/>
      <c r="GIJ314" s="8"/>
      <c r="GIK314" s="8"/>
      <c r="GIL314" s="8"/>
      <c r="GIM314" s="8"/>
      <c r="GIN314" s="8"/>
      <c r="GIO314" s="8"/>
      <c r="GIP314" s="8"/>
      <c r="GIQ314" s="8"/>
      <c r="GIR314" s="8"/>
      <c r="GIS314" s="8"/>
      <c r="GIT314" s="8"/>
      <c r="GIU314" s="8"/>
      <c r="GIV314" s="8"/>
      <c r="GIW314" s="8"/>
      <c r="GIX314" s="8"/>
      <c r="GIY314" s="8"/>
      <c r="GIZ314" s="8"/>
      <c r="GJA314" s="8"/>
      <c r="GJB314" s="8"/>
      <c r="GJC314" s="8"/>
      <c r="GJD314" s="8"/>
      <c r="GJE314" s="8"/>
      <c r="GJF314" s="8"/>
      <c r="GJG314" s="8"/>
      <c r="GJH314" s="8"/>
      <c r="GJI314" s="8"/>
      <c r="GJJ314" s="8"/>
      <c r="GJK314" s="8"/>
      <c r="GJL314" s="8"/>
      <c r="GJM314" s="8"/>
      <c r="GJN314" s="8"/>
      <c r="GJO314" s="8"/>
      <c r="GJP314" s="8"/>
      <c r="GJQ314" s="8"/>
      <c r="GJR314" s="8"/>
      <c r="GJS314" s="8"/>
      <c r="GJT314" s="8"/>
      <c r="GJU314" s="8"/>
      <c r="GJV314" s="8"/>
      <c r="GJW314" s="8"/>
      <c r="GJX314" s="8"/>
      <c r="GJY314" s="8"/>
      <c r="GJZ314" s="8"/>
      <c r="GKA314" s="8"/>
      <c r="GKB314" s="8"/>
      <c r="GKC314" s="8"/>
      <c r="GKD314" s="8"/>
      <c r="GKE314" s="8"/>
      <c r="GKF314" s="8"/>
      <c r="GKG314" s="8"/>
      <c r="GKH314" s="8"/>
      <c r="GKI314" s="8"/>
      <c r="GKJ314" s="8"/>
      <c r="GKK314" s="8"/>
      <c r="GKL314" s="8"/>
      <c r="GKM314" s="8"/>
      <c r="GKN314" s="8"/>
      <c r="GKO314" s="8"/>
      <c r="GKP314" s="8"/>
      <c r="GKQ314" s="8"/>
      <c r="GKR314" s="8"/>
      <c r="GKS314" s="8"/>
      <c r="GKT314" s="8"/>
      <c r="GKU314" s="8"/>
      <c r="GKV314" s="8"/>
      <c r="GKW314" s="8"/>
      <c r="GKX314" s="8"/>
      <c r="GKY314" s="8"/>
      <c r="GKZ314" s="8"/>
      <c r="GLA314" s="8"/>
      <c r="GLB314" s="8"/>
      <c r="GLC314" s="8"/>
      <c r="GLD314" s="8"/>
      <c r="GLE314" s="8"/>
      <c r="GLF314" s="8"/>
      <c r="GLG314" s="8"/>
      <c r="GLH314" s="8"/>
      <c r="GLI314" s="8"/>
      <c r="GLJ314" s="8"/>
      <c r="GLK314" s="8"/>
      <c r="GLL314" s="8"/>
      <c r="GLM314" s="8"/>
      <c r="GLN314" s="8"/>
      <c r="GLO314" s="8"/>
      <c r="GLP314" s="8"/>
      <c r="GLQ314" s="8"/>
      <c r="GLR314" s="8"/>
      <c r="GLS314" s="8"/>
      <c r="GLT314" s="8"/>
      <c r="GLU314" s="8"/>
      <c r="GLV314" s="8"/>
      <c r="GLW314" s="8"/>
      <c r="GLX314" s="8"/>
      <c r="GLY314" s="8"/>
      <c r="GLZ314" s="8"/>
      <c r="GMA314" s="8"/>
      <c r="GMB314" s="8"/>
      <c r="GMC314" s="8"/>
      <c r="GMD314" s="8"/>
      <c r="GME314" s="8"/>
      <c r="GMF314" s="8"/>
      <c r="GMG314" s="8"/>
      <c r="GMH314" s="8"/>
      <c r="GMI314" s="8"/>
      <c r="GMJ314" s="8"/>
      <c r="GMK314" s="8"/>
      <c r="GML314" s="8"/>
      <c r="GMM314" s="8"/>
      <c r="GMN314" s="8"/>
      <c r="GMO314" s="8"/>
      <c r="GMP314" s="8"/>
      <c r="GMQ314" s="8"/>
      <c r="GMR314" s="8"/>
      <c r="GMS314" s="8"/>
      <c r="GMT314" s="8"/>
      <c r="GMU314" s="8"/>
      <c r="GMV314" s="8"/>
      <c r="GMW314" s="8"/>
      <c r="GMX314" s="8"/>
      <c r="GMY314" s="8"/>
      <c r="GMZ314" s="8"/>
      <c r="GNA314" s="8"/>
      <c r="GNB314" s="8"/>
      <c r="GNC314" s="8"/>
      <c r="GND314" s="8"/>
      <c r="GNE314" s="8"/>
      <c r="GNF314" s="8"/>
      <c r="GNG314" s="8"/>
      <c r="GNH314" s="8"/>
      <c r="GNI314" s="8"/>
      <c r="GNJ314" s="8"/>
      <c r="GNK314" s="8"/>
      <c r="GNL314" s="8"/>
      <c r="GNM314" s="8"/>
      <c r="GNN314" s="8"/>
      <c r="GNO314" s="8"/>
      <c r="GNP314" s="8"/>
      <c r="GNQ314" s="8"/>
      <c r="GNR314" s="8"/>
      <c r="GNS314" s="8"/>
      <c r="GNT314" s="8"/>
      <c r="GNU314" s="8"/>
      <c r="GNV314" s="8"/>
      <c r="GNW314" s="8"/>
      <c r="GNX314" s="8"/>
      <c r="GNY314" s="8"/>
      <c r="GNZ314" s="8"/>
      <c r="GOA314" s="8"/>
      <c r="GOB314" s="8"/>
      <c r="GOC314" s="8"/>
      <c r="GOD314" s="8"/>
      <c r="GOE314" s="8"/>
      <c r="GOF314" s="8"/>
      <c r="GOG314" s="8"/>
      <c r="GOH314" s="8"/>
      <c r="GOI314" s="8"/>
      <c r="GOJ314" s="8"/>
      <c r="GOK314" s="8"/>
      <c r="GOL314" s="8"/>
      <c r="GOM314" s="8"/>
      <c r="GON314" s="8"/>
      <c r="GOO314" s="8"/>
      <c r="GOP314" s="8"/>
      <c r="GOQ314" s="8"/>
      <c r="GOR314" s="8"/>
      <c r="GOS314" s="8"/>
      <c r="GOT314" s="8"/>
      <c r="GOU314" s="8"/>
      <c r="GOV314" s="8"/>
      <c r="GOW314" s="8"/>
      <c r="GOX314" s="8"/>
      <c r="GOY314" s="8"/>
      <c r="GOZ314" s="8"/>
      <c r="GPA314" s="8"/>
      <c r="GPB314" s="8"/>
      <c r="GPC314" s="8"/>
      <c r="GPD314" s="8"/>
      <c r="GPE314" s="8"/>
      <c r="GPF314" s="8"/>
      <c r="GPG314" s="8"/>
      <c r="GPH314" s="8"/>
      <c r="GPI314" s="8"/>
      <c r="GPJ314" s="8"/>
      <c r="GPK314" s="8"/>
      <c r="GPL314" s="8"/>
      <c r="GPM314" s="8"/>
      <c r="GPN314" s="8"/>
      <c r="GPO314" s="8"/>
      <c r="GPP314" s="8"/>
      <c r="GPQ314" s="8"/>
      <c r="GPR314" s="8"/>
      <c r="GPS314" s="8"/>
      <c r="GPT314" s="8"/>
      <c r="GPU314" s="8"/>
      <c r="GPV314" s="8"/>
      <c r="GPW314" s="8"/>
      <c r="GPX314" s="8"/>
      <c r="GPY314" s="8"/>
      <c r="GPZ314" s="8"/>
      <c r="GQA314" s="8"/>
      <c r="GQB314" s="8"/>
      <c r="GQC314" s="8"/>
      <c r="GQD314" s="8"/>
      <c r="GQE314" s="8"/>
      <c r="GQF314" s="8"/>
      <c r="GQG314" s="8"/>
      <c r="GQH314" s="8"/>
      <c r="GQI314" s="8"/>
      <c r="GQJ314" s="8"/>
      <c r="GQK314" s="8"/>
      <c r="GQL314" s="8"/>
      <c r="GQM314" s="8"/>
      <c r="GQN314" s="8"/>
      <c r="GQO314" s="8"/>
      <c r="GQP314" s="8"/>
      <c r="GQQ314" s="8"/>
      <c r="GQR314" s="8"/>
      <c r="GQS314" s="8"/>
      <c r="GQT314" s="8"/>
      <c r="GQU314" s="8"/>
      <c r="GQV314" s="8"/>
      <c r="GQW314" s="8"/>
      <c r="GQX314" s="8"/>
      <c r="GQY314" s="8"/>
      <c r="GQZ314" s="8"/>
      <c r="GRA314" s="8"/>
      <c r="GRB314" s="8"/>
      <c r="GRC314" s="8"/>
      <c r="GRD314" s="8"/>
      <c r="GRE314" s="8"/>
      <c r="GRF314" s="8"/>
      <c r="GRG314" s="8"/>
      <c r="GRH314" s="8"/>
      <c r="GRI314" s="8"/>
      <c r="GRJ314" s="8"/>
      <c r="GRK314" s="8"/>
      <c r="GRL314" s="8"/>
      <c r="GRM314" s="8"/>
      <c r="GRN314" s="8"/>
      <c r="GRO314" s="8"/>
      <c r="GRP314" s="8"/>
      <c r="GRQ314" s="8"/>
      <c r="GRR314" s="8"/>
      <c r="GRS314" s="8"/>
      <c r="GRT314" s="8"/>
      <c r="GRU314" s="8"/>
      <c r="GRV314" s="8"/>
      <c r="GRW314" s="8"/>
      <c r="GRX314" s="8"/>
      <c r="GRY314" s="8"/>
      <c r="GRZ314" s="8"/>
      <c r="GSA314" s="8"/>
      <c r="GSB314" s="8"/>
      <c r="GSC314" s="8"/>
      <c r="GSD314" s="8"/>
      <c r="GSE314" s="8"/>
      <c r="GSF314" s="8"/>
      <c r="GSG314" s="8"/>
      <c r="GSH314" s="8"/>
      <c r="GSI314" s="8"/>
      <c r="GSJ314" s="8"/>
      <c r="GSK314" s="8"/>
      <c r="GSL314" s="8"/>
      <c r="GSM314" s="8"/>
      <c r="GSN314" s="8"/>
      <c r="GSO314" s="8"/>
      <c r="GSP314" s="8"/>
      <c r="GSQ314" s="8"/>
      <c r="GSR314" s="8"/>
      <c r="GSS314" s="8"/>
      <c r="GST314" s="8"/>
      <c r="GSU314" s="8"/>
      <c r="GSV314" s="8"/>
      <c r="GSW314" s="8"/>
      <c r="GSX314" s="8"/>
      <c r="GSY314" s="8"/>
      <c r="GSZ314" s="8"/>
      <c r="GTA314" s="8"/>
      <c r="GTB314" s="8"/>
      <c r="GTC314" s="8"/>
      <c r="GTD314" s="8"/>
      <c r="GTE314" s="8"/>
      <c r="GTF314" s="8"/>
      <c r="GTG314" s="8"/>
      <c r="GTH314" s="8"/>
      <c r="GTI314" s="8"/>
      <c r="GTJ314" s="8"/>
      <c r="GTK314" s="8"/>
      <c r="GTL314" s="8"/>
      <c r="GTM314" s="8"/>
      <c r="GTN314" s="8"/>
      <c r="GTO314" s="8"/>
      <c r="GTP314" s="8"/>
      <c r="GTQ314" s="8"/>
      <c r="GTR314" s="8"/>
      <c r="GTS314" s="8"/>
      <c r="GTT314" s="8"/>
      <c r="GTU314" s="8"/>
      <c r="GTV314" s="8"/>
      <c r="GTW314" s="8"/>
      <c r="GTX314" s="8"/>
      <c r="GTY314" s="8"/>
      <c r="GTZ314" s="8"/>
      <c r="GUA314" s="8"/>
      <c r="GUB314" s="8"/>
      <c r="GUC314" s="8"/>
      <c r="GUD314" s="8"/>
      <c r="GUE314" s="8"/>
      <c r="GUF314" s="8"/>
      <c r="GUG314" s="8"/>
      <c r="GUH314" s="8"/>
      <c r="GUI314" s="8"/>
      <c r="GUJ314" s="8"/>
      <c r="GUK314" s="8"/>
      <c r="GUL314" s="8"/>
      <c r="GUM314" s="8"/>
      <c r="GUN314" s="8"/>
      <c r="GUO314" s="8"/>
      <c r="GUP314" s="8"/>
      <c r="GUQ314" s="8"/>
      <c r="GUR314" s="8"/>
      <c r="GUS314" s="8"/>
      <c r="GUT314" s="8"/>
      <c r="GUU314" s="8"/>
      <c r="GUV314" s="8"/>
      <c r="GUW314" s="8"/>
      <c r="GUX314" s="8"/>
      <c r="GUY314" s="8"/>
      <c r="GUZ314" s="8"/>
      <c r="GVA314" s="8"/>
      <c r="GVB314" s="8"/>
      <c r="GVC314" s="8"/>
      <c r="GVD314" s="8"/>
      <c r="GVE314" s="8"/>
      <c r="GVF314" s="8"/>
      <c r="GVG314" s="8"/>
      <c r="GVH314" s="8"/>
      <c r="GVI314" s="8"/>
      <c r="GVJ314" s="8"/>
      <c r="GVK314" s="8"/>
      <c r="GVL314" s="8"/>
      <c r="GVM314" s="8"/>
      <c r="GVN314" s="8"/>
      <c r="GVO314" s="8"/>
      <c r="GVP314" s="8"/>
      <c r="GVQ314" s="8"/>
      <c r="GVR314" s="8"/>
      <c r="GVS314" s="8"/>
      <c r="GVT314" s="8"/>
      <c r="GVU314" s="8"/>
      <c r="GVV314" s="8"/>
      <c r="GVW314" s="8"/>
      <c r="GVX314" s="8"/>
      <c r="GVY314" s="8"/>
      <c r="GVZ314" s="8"/>
      <c r="GWA314" s="8"/>
      <c r="GWB314" s="8"/>
      <c r="GWC314" s="8"/>
      <c r="GWD314" s="8"/>
      <c r="GWE314" s="8"/>
      <c r="GWF314" s="8"/>
      <c r="GWG314" s="8"/>
      <c r="GWH314" s="8"/>
      <c r="GWI314" s="8"/>
      <c r="GWJ314" s="8"/>
      <c r="GWK314" s="8"/>
      <c r="GWL314" s="8"/>
      <c r="GWM314" s="8"/>
      <c r="GWN314" s="8"/>
      <c r="GWO314" s="8"/>
      <c r="GWP314" s="8"/>
      <c r="GWQ314" s="8"/>
      <c r="GWR314" s="8"/>
      <c r="GWS314" s="8"/>
      <c r="GWT314" s="8"/>
      <c r="GWU314" s="8"/>
      <c r="GWV314" s="8"/>
      <c r="GWW314" s="8"/>
      <c r="GWX314" s="8"/>
      <c r="GWY314" s="8"/>
      <c r="GWZ314" s="8"/>
      <c r="GXA314" s="8"/>
      <c r="GXB314" s="8"/>
      <c r="GXC314" s="8"/>
      <c r="GXD314" s="8"/>
      <c r="GXE314" s="8"/>
      <c r="GXF314" s="8"/>
      <c r="GXG314" s="8"/>
      <c r="GXH314" s="8"/>
      <c r="GXI314" s="8"/>
      <c r="GXJ314" s="8"/>
      <c r="GXK314" s="8"/>
      <c r="GXL314" s="8"/>
      <c r="GXM314" s="8"/>
      <c r="GXN314" s="8"/>
      <c r="GXO314" s="8"/>
      <c r="GXP314" s="8"/>
      <c r="GXQ314" s="8"/>
      <c r="GXR314" s="8"/>
      <c r="GXS314" s="8"/>
      <c r="GXT314" s="8"/>
      <c r="GXU314" s="8"/>
      <c r="GXV314" s="8"/>
      <c r="GXW314" s="8"/>
      <c r="GXX314" s="8"/>
      <c r="GXY314" s="8"/>
      <c r="GXZ314" s="8"/>
      <c r="GYA314" s="8"/>
      <c r="GYB314" s="8"/>
      <c r="GYC314" s="8"/>
      <c r="GYD314" s="8"/>
      <c r="GYE314" s="8"/>
      <c r="GYF314" s="8"/>
      <c r="GYG314" s="8"/>
      <c r="GYH314" s="8"/>
      <c r="GYI314" s="8"/>
      <c r="GYJ314" s="8"/>
      <c r="GYK314" s="8"/>
      <c r="GYL314" s="8"/>
      <c r="GYM314" s="8"/>
      <c r="GYN314" s="8"/>
      <c r="GYO314" s="8"/>
      <c r="GYP314" s="8"/>
      <c r="GYQ314" s="8"/>
      <c r="GYR314" s="8"/>
      <c r="GYS314" s="8"/>
      <c r="GYT314" s="8"/>
      <c r="GYU314" s="8"/>
      <c r="GYV314" s="8"/>
      <c r="GYW314" s="8"/>
      <c r="GYX314" s="8"/>
      <c r="GYY314" s="8"/>
      <c r="GYZ314" s="8"/>
      <c r="GZA314" s="8"/>
      <c r="GZB314" s="8"/>
      <c r="GZC314" s="8"/>
      <c r="GZD314" s="8"/>
      <c r="GZE314" s="8"/>
      <c r="GZF314" s="8"/>
      <c r="GZG314" s="8"/>
      <c r="GZH314" s="8"/>
      <c r="GZI314" s="8"/>
      <c r="GZJ314" s="8"/>
      <c r="GZK314" s="8"/>
      <c r="GZL314" s="8"/>
      <c r="GZM314" s="8"/>
      <c r="GZN314" s="8"/>
      <c r="GZO314" s="8"/>
      <c r="GZP314" s="8"/>
      <c r="GZQ314" s="8"/>
      <c r="GZR314" s="8"/>
      <c r="GZS314" s="8"/>
      <c r="GZT314" s="8"/>
      <c r="GZU314" s="8"/>
      <c r="GZV314" s="8"/>
      <c r="GZW314" s="8"/>
      <c r="GZX314" s="8"/>
      <c r="GZY314" s="8"/>
      <c r="GZZ314" s="8"/>
      <c r="HAA314" s="8"/>
      <c r="HAB314" s="8"/>
      <c r="HAC314" s="8"/>
      <c r="HAD314" s="8"/>
      <c r="HAE314" s="8"/>
      <c r="HAF314" s="8"/>
      <c r="HAG314" s="8"/>
      <c r="HAH314" s="8"/>
      <c r="HAI314" s="8"/>
      <c r="HAJ314" s="8"/>
      <c r="HAK314" s="8"/>
      <c r="HAL314" s="8"/>
      <c r="HAM314" s="8"/>
      <c r="HAN314" s="8"/>
      <c r="HAO314" s="8"/>
      <c r="HAP314" s="8"/>
      <c r="HAQ314" s="8"/>
      <c r="HAR314" s="8"/>
      <c r="HAS314" s="8"/>
      <c r="HAT314" s="8"/>
      <c r="HAU314" s="8"/>
      <c r="HAV314" s="8"/>
      <c r="HAW314" s="8"/>
      <c r="HAX314" s="8"/>
      <c r="HAY314" s="8"/>
      <c r="HAZ314" s="8"/>
      <c r="HBA314" s="8"/>
      <c r="HBB314" s="8"/>
      <c r="HBC314" s="8"/>
      <c r="HBD314" s="8"/>
      <c r="HBE314" s="8"/>
      <c r="HBF314" s="8"/>
      <c r="HBG314" s="8"/>
      <c r="HBH314" s="8"/>
      <c r="HBI314" s="8"/>
      <c r="HBJ314" s="8"/>
      <c r="HBK314" s="8"/>
      <c r="HBL314" s="8"/>
      <c r="HBM314" s="8"/>
      <c r="HBN314" s="8"/>
      <c r="HBO314" s="8"/>
      <c r="HBP314" s="8"/>
      <c r="HBQ314" s="8"/>
      <c r="HBR314" s="8"/>
      <c r="HBS314" s="8"/>
      <c r="HBT314" s="8"/>
      <c r="HBU314" s="8"/>
      <c r="HBV314" s="8"/>
      <c r="HBW314" s="8"/>
      <c r="HBX314" s="8"/>
      <c r="HBY314" s="8"/>
      <c r="HBZ314" s="8"/>
      <c r="HCA314" s="8"/>
      <c r="HCB314" s="8"/>
      <c r="HCC314" s="8"/>
      <c r="HCD314" s="8"/>
      <c r="HCE314" s="8"/>
      <c r="HCF314" s="8"/>
      <c r="HCG314" s="8"/>
      <c r="HCH314" s="8"/>
      <c r="HCI314" s="8"/>
      <c r="HCJ314" s="8"/>
      <c r="HCK314" s="8"/>
      <c r="HCL314" s="8"/>
      <c r="HCM314" s="8"/>
      <c r="HCN314" s="8"/>
      <c r="HCO314" s="8"/>
      <c r="HCP314" s="8"/>
      <c r="HCQ314" s="8"/>
      <c r="HCR314" s="8"/>
      <c r="HCS314" s="8"/>
      <c r="HCT314" s="8"/>
      <c r="HCU314" s="8"/>
      <c r="HCV314" s="8"/>
      <c r="HCW314" s="8"/>
      <c r="HCX314" s="8"/>
      <c r="HCY314" s="8"/>
      <c r="HCZ314" s="8"/>
      <c r="HDA314" s="8"/>
      <c r="HDB314" s="8"/>
      <c r="HDC314" s="8"/>
      <c r="HDD314" s="8"/>
      <c r="HDE314" s="8"/>
      <c r="HDF314" s="8"/>
      <c r="HDG314" s="8"/>
      <c r="HDH314" s="8"/>
      <c r="HDI314" s="8"/>
      <c r="HDJ314" s="8"/>
      <c r="HDK314" s="8"/>
      <c r="HDL314" s="8"/>
      <c r="HDM314" s="8"/>
      <c r="HDN314" s="8"/>
      <c r="HDO314" s="8"/>
      <c r="HDP314" s="8"/>
      <c r="HDQ314" s="8"/>
      <c r="HDR314" s="8"/>
      <c r="HDS314" s="8"/>
      <c r="HDT314" s="8"/>
      <c r="HDU314" s="8"/>
      <c r="HDV314" s="8"/>
      <c r="HDW314" s="8"/>
      <c r="HDX314" s="8"/>
      <c r="HDY314" s="8"/>
      <c r="HDZ314" s="8"/>
      <c r="HEA314" s="8"/>
      <c r="HEB314" s="8"/>
      <c r="HEC314" s="8"/>
      <c r="HED314" s="8"/>
      <c r="HEE314" s="8"/>
      <c r="HEF314" s="8"/>
      <c r="HEG314" s="8"/>
      <c r="HEH314" s="8"/>
      <c r="HEI314" s="8"/>
      <c r="HEJ314" s="8"/>
      <c r="HEK314" s="8"/>
      <c r="HEL314" s="8"/>
      <c r="HEM314" s="8"/>
      <c r="HEN314" s="8"/>
      <c r="HEO314" s="8"/>
      <c r="HEP314" s="8"/>
      <c r="HEQ314" s="8"/>
      <c r="HER314" s="8"/>
      <c r="HES314" s="8"/>
      <c r="HET314" s="8"/>
      <c r="HEU314" s="8"/>
      <c r="HEV314" s="8"/>
      <c r="HEW314" s="8"/>
      <c r="HEX314" s="8"/>
      <c r="HEY314" s="8"/>
      <c r="HEZ314" s="8"/>
      <c r="HFA314" s="8"/>
      <c r="HFB314" s="8"/>
      <c r="HFC314" s="8"/>
      <c r="HFD314" s="8"/>
      <c r="HFE314" s="8"/>
      <c r="HFF314" s="8"/>
      <c r="HFG314" s="8"/>
      <c r="HFH314" s="8"/>
      <c r="HFI314" s="8"/>
      <c r="HFJ314" s="8"/>
      <c r="HFK314" s="8"/>
      <c r="HFL314" s="8"/>
      <c r="HFM314" s="8"/>
      <c r="HFN314" s="8"/>
      <c r="HFO314" s="8"/>
      <c r="HFP314" s="8"/>
      <c r="HFQ314" s="8"/>
      <c r="HFR314" s="8"/>
      <c r="HFS314" s="8"/>
      <c r="HFT314" s="8"/>
      <c r="HFU314" s="8"/>
      <c r="HFV314" s="8"/>
      <c r="HFW314" s="8"/>
      <c r="HFX314" s="8"/>
      <c r="HFY314" s="8"/>
      <c r="HFZ314" s="8"/>
      <c r="HGA314" s="8"/>
      <c r="HGB314" s="8"/>
      <c r="HGC314" s="8"/>
      <c r="HGD314" s="8"/>
      <c r="HGE314" s="8"/>
      <c r="HGF314" s="8"/>
      <c r="HGG314" s="8"/>
      <c r="HGH314" s="8"/>
      <c r="HGI314" s="8"/>
      <c r="HGJ314" s="8"/>
      <c r="HGK314" s="8"/>
      <c r="HGL314" s="8"/>
      <c r="HGM314" s="8"/>
      <c r="HGN314" s="8"/>
      <c r="HGO314" s="8"/>
      <c r="HGP314" s="8"/>
      <c r="HGQ314" s="8"/>
      <c r="HGR314" s="8"/>
      <c r="HGS314" s="8"/>
      <c r="HGT314" s="8"/>
      <c r="HGU314" s="8"/>
      <c r="HGV314" s="8"/>
      <c r="HGW314" s="8"/>
      <c r="HGX314" s="8"/>
      <c r="HGY314" s="8"/>
      <c r="HGZ314" s="8"/>
      <c r="HHA314" s="8"/>
      <c r="HHB314" s="8"/>
      <c r="HHC314" s="8"/>
      <c r="HHD314" s="8"/>
      <c r="HHE314" s="8"/>
      <c r="HHF314" s="8"/>
      <c r="HHG314" s="8"/>
      <c r="HHH314" s="8"/>
      <c r="HHI314" s="8"/>
      <c r="HHJ314" s="8"/>
      <c r="HHK314" s="8"/>
      <c r="HHL314" s="8"/>
      <c r="HHM314" s="8"/>
      <c r="HHN314" s="8"/>
      <c r="HHO314" s="8"/>
      <c r="HHP314" s="8"/>
      <c r="HHQ314" s="8"/>
      <c r="HHR314" s="8"/>
      <c r="HHS314" s="8"/>
      <c r="HHT314" s="8"/>
      <c r="HHU314" s="8"/>
      <c r="HHV314" s="8"/>
      <c r="HHW314" s="8"/>
      <c r="HHX314" s="8"/>
      <c r="HHY314" s="8"/>
      <c r="HHZ314" s="8"/>
      <c r="HIA314" s="8"/>
      <c r="HIB314" s="8"/>
      <c r="HIC314" s="8"/>
      <c r="HID314" s="8"/>
      <c r="HIE314" s="8"/>
      <c r="HIF314" s="8"/>
      <c r="HIG314" s="8"/>
      <c r="HIH314" s="8"/>
      <c r="HII314" s="8"/>
      <c r="HIJ314" s="8"/>
      <c r="HIK314" s="8"/>
      <c r="HIL314" s="8"/>
      <c r="HIM314" s="8"/>
      <c r="HIN314" s="8"/>
      <c r="HIO314" s="8"/>
      <c r="HIP314" s="8"/>
      <c r="HIQ314" s="8"/>
      <c r="HIR314" s="8"/>
      <c r="HIS314" s="8"/>
      <c r="HIT314" s="8"/>
      <c r="HIU314" s="8"/>
      <c r="HIV314" s="8"/>
      <c r="HIW314" s="8"/>
      <c r="HIX314" s="8"/>
      <c r="HIY314" s="8"/>
      <c r="HIZ314" s="8"/>
      <c r="HJA314" s="8"/>
      <c r="HJB314" s="8"/>
      <c r="HJC314" s="8"/>
      <c r="HJD314" s="8"/>
      <c r="HJE314" s="8"/>
      <c r="HJF314" s="8"/>
      <c r="HJG314" s="8"/>
      <c r="HJH314" s="8"/>
      <c r="HJI314" s="8"/>
      <c r="HJJ314" s="8"/>
      <c r="HJK314" s="8"/>
      <c r="HJL314" s="8"/>
      <c r="HJM314" s="8"/>
      <c r="HJN314" s="8"/>
      <c r="HJO314" s="8"/>
      <c r="HJP314" s="8"/>
      <c r="HJQ314" s="8"/>
      <c r="HJR314" s="8"/>
      <c r="HJS314" s="8"/>
      <c r="HJT314" s="8"/>
      <c r="HJU314" s="8"/>
      <c r="HJV314" s="8"/>
      <c r="HJW314" s="8"/>
      <c r="HJX314" s="8"/>
      <c r="HJY314" s="8"/>
      <c r="HJZ314" s="8"/>
      <c r="HKA314" s="8"/>
      <c r="HKB314" s="8"/>
      <c r="HKC314" s="8"/>
      <c r="HKD314" s="8"/>
      <c r="HKE314" s="8"/>
      <c r="HKF314" s="8"/>
      <c r="HKG314" s="8"/>
      <c r="HKH314" s="8"/>
      <c r="HKI314" s="8"/>
      <c r="HKJ314" s="8"/>
      <c r="HKK314" s="8"/>
      <c r="HKL314" s="8"/>
      <c r="HKM314" s="8"/>
      <c r="HKN314" s="8"/>
      <c r="HKO314" s="8"/>
      <c r="HKP314" s="8"/>
      <c r="HKQ314" s="8"/>
      <c r="HKR314" s="8"/>
      <c r="HKS314" s="8"/>
      <c r="HKT314" s="8"/>
      <c r="HKU314" s="8"/>
      <c r="HKV314" s="8"/>
      <c r="HKW314" s="8"/>
      <c r="HKX314" s="8"/>
      <c r="HKY314" s="8"/>
      <c r="HKZ314" s="8"/>
      <c r="HLA314" s="8"/>
      <c r="HLB314" s="8"/>
      <c r="HLC314" s="8"/>
      <c r="HLD314" s="8"/>
      <c r="HLE314" s="8"/>
      <c r="HLF314" s="8"/>
      <c r="HLG314" s="8"/>
      <c r="HLH314" s="8"/>
      <c r="HLI314" s="8"/>
      <c r="HLJ314" s="8"/>
      <c r="HLK314" s="8"/>
      <c r="HLL314" s="8"/>
      <c r="HLM314" s="8"/>
      <c r="HLN314" s="8"/>
      <c r="HLO314" s="8"/>
      <c r="HLP314" s="8"/>
      <c r="HLQ314" s="8"/>
      <c r="HLR314" s="8"/>
      <c r="HLS314" s="8"/>
      <c r="HLT314" s="8"/>
      <c r="HLU314" s="8"/>
      <c r="HLV314" s="8"/>
      <c r="HLW314" s="8"/>
      <c r="HLX314" s="8"/>
      <c r="HLY314" s="8"/>
      <c r="HLZ314" s="8"/>
      <c r="HMA314" s="8"/>
      <c r="HMB314" s="8"/>
      <c r="HMC314" s="8"/>
      <c r="HMD314" s="8"/>
      <c r="HME314" s="8"/>
      <c r="HMF314" s="8"/>
      <c r="HMG314" s="8"/>
      <c r="HMH314" s="8"/>
      <c r="HMI314" s="8"/>
      <c r="HMJ314" s="8"/>
      <c r="HMK314" s="8"/>
      <c r="HML314" s="8"/>
      <c r="HMM314" s="8"/>
      <c r="HMN314" s="8"/>
      <c r="HMO314" s="8"/>
      <c r="HMP314" s="8"/>
      <c r="HMQ314" s="8"/>
      <c r="HMR314" s="8"/>
      <c r="HMS314" s="8"/>
      <c r="HMT314" s="8"/>
      <c r="HMU314" s="8"/>
      <c r="HMV314" s="8"/>
      <c r="HMW314" s="8"/>
      <c r="HMX314" s="8"/>
      <c r="HMY314" s="8"/>
      <c r="HMZ314" s="8"/>
      <c r="HNA314" s="8"/>
      <c r="HNB314" s="8"/>
      <c r="HNC314" s="8"/>
      <c r="HND314" s="8"/>
      <c r="HNE314" s="8"/>
      <c r="HNF314" s="8"/>
      <c r="HNG314" s="8"/>
      <c r="HNH314" s="8"/>
      <c r="HNI314" s="8"/>
      <c r="HNJ314" s="8"/>
      <c r="HNK314" s="8"/>
      <c r="HNL314" s="8"/>
      <c r="HNM314" s="8"/>
      <c r="HNN314" s="8"/>
      <c r="HNO314" s="8"/>
      <c r="HNP314" s="8"/>
      <c r="HNQ314" s="8"/>
      <c r="HNR314" s="8"/>
      <c r="HNS314" s="8"/>
      <c r="HNT314" s="8"/>
      <c r="HNU314" s="8"/>
      <c r="HNV314" s="8"/>
      <c r="HNW314" s="8"/>
      <c r="HNX314" s="8"/>
      <c r="HNY314" s="8"/>
      <c r="HNZ314" s="8"/>
      <c r="HOA314" s="8"/>
      <c r="HOB314" s="8"/>
      <c r="HOC314" s="8"/>
      <c r="HOD314" s="8"/>
      <c r="HOE314" s="8"/>
      <c r="HOF314" s="8"/>
      <c r="HOG314" s="8"/>
      <c r="HOH314" s="8"/>
      <c r="HOI314" s="8"/>
      <c r="HOJ314" s="8"/>
      <c r="HOK314" s="8"/>
      <c r="HOL314" s="8"/>
      <c r="HOM314" s="8"/>
      <c r="HON314" s="8"/>
      <c r="HOO314" s="8"/>
      <c r="HOP314" s="8"/>
      <c r="HOQ314" s="8"/>
      <c r="HOR314" s="8"/>
      <c r="HOS314" s="8"/>
      <c r="HOT314" s="8"/>
      <c r="HOU314" s="8"/>
      <c r="HOV314" s="8"/>
      <c r="HOW314" s="8"/>
      <c r="HOX314" s="8"/>
      <c r="HOY314" s="8"/>
      <c r="HOZ314" s="8"/>
      <c r="HPA314" s="8"/>
      <c r="HPB314" s="8"/>
      <c r="HPC314" s="8"/>
      <c r="HPD314" s="8"/>
      <c r="HPE314" s="8"/>
      <c r="HPF314" s="8"/>
      <c r="HPG314" s="8"/>
      <c r="HPH314" s="8"/>
      <c r="HPI314" s="8"/>
      <c r="HPJ314" s="8"/>
      <c r="HPK314" s="8"/>
      <c r="HPL314" s="8"/>
      <c r="HPM314" s="8"/>
      <c r="HPN314" s="8"/>
      <c r="HPO314" s="8"/>
      <c r="HPP314" s="8"/>
      <c r="HPQ314" s="8"/>
      <c r="HPR314" s="8"/>
      <c r="HPS314" s="8"/>
      <c r="HPT314" s="8"/>
      <c r="HPU314" s="8"/>
      <c r="HPV314" s="8"/>
      <c r="HPW314" s="8"/>
      <c r="HPX314" s="8"/>
      <c r="HPY314" s="8"/>
      <c r="HPZ314" s="8"/>
      <c r="HQA314" s="8"/>
      <c r="HQB314" s="8"/>
      <c r="HQC314" s="8"/>
      <c r="HQD314" s="8"/>
      <c r="HQE314" s="8"/>
      <c r="HQF314" s="8"/>
      <c r="HQG314" s="8"/>
      <c r="HQH314" s="8"/>
      <c r="HQI314" s="8"/>
      <c r="HQJ314" s="8"/>
      <c r="HQK314" s="8"/>
      <c r="HQL314" s="8"/>
      <c r="HQM314" s="8"/>
      <c r="HQN314" s="8"/>
      <c r="HQO314" s="8"/>
      <c r="HQP314" s="8"/>
      <c r="HQQ314" s="8"/>
      <c r="HQR314" s="8"/>
      <c r="HQS314" s="8"/>
      <c r="HQT314" s="8"/>
      <c r="HQU314" s="8"/>
      <c r="HQV314" s="8"/>
      <c r="HQW314" s="8"/>
      <c r="HQX314" s="8"/>
      <c r="HQY314" s="8"/>
      <c r="HQZ314" s="8"/>
      <c r="HRA314" s="8"/>
      <c r="HRB314" s="8"/>
      <c r="HRC314" s="8"/>
      <c r="HRD314" s="8"/>
      <c r="HRE314" s="8"/>
      <c r="HRF314" s="8"/>
      <c r="HRG314" s="8"/>
      <c r="HRH314" s="8"/>
      <c r="HRI314" s="8"/>
      <c r="HRJ314" s="8"/>
      <c r="HRK314" s="8"/>
      <c r="HRL314" s="8"/>
      <c r="HRM314" s="8"/>
      <c r="HRN314" s="8"/>
      <c r="HRO314" s="8"/>
      <c r="HRP314" s="8"/>
      <c r="HRQ314" s="8"/>
      <c r="HRR314" s="8"/>
      <c r="HRS314" s="8"/>
      <c r="HRT314" s="8"/>
      <c r="HRU314" s="8"/>
      <c r="HRV314" s="8"/>
      <c r="HRW314" s="8"/>
      <c r="HRX314" s="8"/>
      <c r="HRY314" s="8"/>
      <c r="HRZ314" s="8"/>
      <c r="HSA314" s="8"/>
      <c r="HSB314" s="8"/>
      <c r="HSC314" s="8"/>
      <c r="HSD314" s="8"/>
      <c r="HSE314" s="8"/>
      <c r="HSF314" s="8"/>
      <c r="HSG314" s="8"/>
      <c r="HSH314" s="8"/>
      <c r="HSI314" s="8"/>
      <c r="HSJ314" s="8"/>
      <c r="HSK314" s="8"/>
      <c r="HSL314" s="8"/>
      <c r="HSM314" s="8"/>
      <c r="HSN314" s="8"/>
      <c r="HSO314" s="8"/>
      <c r="HSP314" s="8"/>
      <c r="HSQ314" s="8"/>
      <c r="HSR314" s="8"/>
      <c r="HSS314" s="8"/>
      <c r="HST314" s="8"/>
      <c r="HSU314" s="8"/>
      <c r="HSV314" s="8"/>
      <c r="HSW314" s="8"/>
      <c r="HSX314" s="8"/>
      <c r="HSY314" s="8"/>
      <c r="HSZ314" s="8"/>
      <c r="HTA314" s="8"/>
      <c r="HTB314" s="8"/>
      <c r="HTC314" s="8"/>
      <c r="HTD314" s="8"/>
      <c r="HTE314" s="8"/>
      <c r="HTF314" s="8"/>
      <c r="HTG314" s="8"/>
      <c r="HTH314" s="8"/>
      <c r="HTI314" s="8"/>
      <c r="HTJ314" s="8"/>
      <c r="HTK314" s="8"/>
      <c r="HTL314" s="8"/>
      <c r="HTM314" s="8"/>
      <c r="HTN314" s="8"/>
      <c r="HTO314" s="8"/>
      <c r="HTP314" s="8"/>
      <c r="HTQ314" s="8"/>
      <c r="HTR314" s="8"/>
      <c r="HTS314" s="8"/>
      <c r="HTT314" s="8"/>
      <c r="HTU314" s="8"/>
      <c r="HTV314" s="8"/>
      <c r="HTW314" s="8"/>
      <c r="HTX314" s="8"/>
      <c r="HTY314" s="8"/>
      <c r="HTZ314" s="8"/>
      <c r="HUA314" s="8"/>
      <c r="HUB314" s="8"/>
      <c r="HUC314" s="8"/>
      <c r="HUD314" s="8"/>
      <c r="HUE314" s="8"/>
      <c r="HUF314" s="8"/>
      <c r="HUG314" s="8"/>
      <c r="HUH314" s="8"/>
      <c r="HUI314" s="8"/>
      <c r="HUJ314" s="8"/>
      <c r="HUK314" s="8"/>
      <c r="HUL314" s="8"/>
      <c r="HUM314" s="8"/>
      <c r="HUN314" s="8"/>
      <c r="HUO314" s="8"/>
      <c r="HUP314" s="8"/>
      <c r="HUQ314" s="8"/>
      <c r="HUR314" s="8"/>
      <c r="HUS314" s="8"/>
      <c r="HUT314" s="8"/>
      <c r="HUU314" s="8"/>
      <c r="HUV314" s="8"/>
      <c r="HUW314" s="8"/>
      <c r="HUX314" s="8"/>
      <c r="HUY314" s="8"/>
      <c r="HUZ314" s="8"/>
      <c r="HVA314" s="8"/>
      <c r="HVB314" s="8"/>
      <c r="HVC314" s="8"/>
      <c r="HVD314" s="8"/>
      <c r="HVE314" s="8"/>
      <c r="HVF314" s="8"/>
      <c r="HVG314" s="8"/>
      <c r="HVH314" s="8"/>
      <c r="HVI314" s="8"/>
      <c r="HVJ314" s="8"/>
      <c r="HVK314" s="8"/>
      <c r="HVL314" s="8"/>
      <c r="HVM314" s="8"/>
      <c r="HVN314" s="8"/>
      <c r="HVO314" s="8"/>
      <c r="HVP314" s="8"/>
      <c r="HVQ314" s="8"/>
      <c r="HVR314" s="8"/>
      <c r="HVS314" s="8"/>
      <c r="HVT314" s="8"/>
      <c r="HVU314" s="8"/>
      <c r="HVV314" s="8"/>
      <c r="HVW314" s="8"/>
      <c r="HVX314" s="8"/>
      <c r="HVY314" s="8"/>
      <c r="HVZ314" s="8"/>
      <c r="HWA314" s="8"/>
      <c r="HWB314" s="8"/>
      <c r="HWC314" s="8"/>
      <c r="HWD314" s="8"/>
      <c r="HWE314" s="8"/>
      <c r="HWF314" s="8"/>
      <c r="HWG314" s="8"/>
      <c r="HWH314" s="8"/>
      <c r="HWI314" s="8"/>
      <c r="HWJ314" s="8"/>
      <c r="HWK314" s="8"/>
      <c r="HWL314" s="8"/>
      <c r="HWM314" s="8"/>
      <c r="HWN314" s="8"/>
      <c r="HWO314" s="8"/>
      <c r="HWP314" s="8"/>
      <c r="HWQ314" s="8"/>
      <c r="HWR314" s="8"/>
      <c r="HWS314" s="8"/>
      <c r="HWT314" s="8"/>
      <c r="HWU314" s="8"/>
      <c r="HWV314" s="8"/>
      <c r="HWW314" s="8"/>
      <c r="HWX314" s="8"/>
      <c r="HWY314" s="8"/>
      <c r="HWZ314" s="8"/>
      <c r="HXA314" s="8"/>
      <c r="HXB314" s="8"/>
      <c r="HXC314" s="8"/>
      <c r="HXD314" s="8"/>
      <c r="HXE314" s="8"/>
      <c r="HXF314" s="8"/>
      <c r="HXG314" s="8"/>
      <c r="HXH314" s="8"/>
      <c r="HXI314" s="8"/>
      <c r="HXJ314" s="8"/>
      <c r="HXK314" s="8"/>
      <c r="HXL314" s="8"/>
      <c r="HXM314" s="8"/>
      <c r="HXN314" s="8"/>
      <c r="HXO314" s="8"/>
      <c r="HXP314" s="8"/>
      <c r="HXQ314" s="8"/>
      <c r="HXR314" s="8"/>
      <c r="HXS314" s="8"/>
      <c r="HXT314" s="8"/>
      <c r="HXU314" s="8"/>
      <c r="HXV314" s="8"/>
      <c r="HXW314" s="8"/>
      <c r="HXX314" s="8"/>
      <c r="HXY314" s="8"/>
      <c r="HXZ314" s="8"/>
      <c r="HYA314" s="8"/>
      <c r="HYB314" s="8"/>
      <c r="HYC314" s="8"/>
      <c r="HYD314" s="8"/>
      <c r="HYE314" s="8"/>
      <c r="HYF314" s="8"/>
      <c r="HYG314" s="8"/>
      <c r="HYH314" s="8"/>
      <c r="HYI314" s="8"/>
      <c r="HYJ314" s="8"/>
      <c r="HYK314" s="8"/>
      <c r="HYL314" s="8"/>
      <c r="HYM314" s="8"/>
      <c r="HYN314" s="8"/>
      <c r="HYO314" s="8"/>
      <c r="HYP314" s="8"/>
      <c r="HYQ314" s="8"/>
      <c r="HYR314" s="8"/>
      <c r="HYS314" s="8"/>
      <c r="HYT314" s="8"/>
      <c r="HYU314" s="8"/>
      <c r="HYV314" s="8"/>
      <c r="HYW314" s="8"/>
      <c r="HYX314" s="8"/>
      <c r="HYY314" s="8"/>
      <c r="HYZ314" s="8"/>
      <c r="HZA314" s="8"/>
      <c r="HZB314" s="8"/>
      <c r="HZC314" s="8"/>
      <c r="HZD314" s="8"/>
      <c r="HZE314" s="8"/>
      <c r="HZF314" s="8"/>
      <c r="HZG314" s="8"/>
      <c r="HZH314" s="8"/>
      <c r="HZI314" s="8"/>
      <c r="HZJ314" s="8"/>
      <c r="HZK314" s="8"/>
      <c r="HZL314" s="8"/>
      <c r="HZM314" s="8"/>
      <c r="HZN314" s="8"/>
      <c r="HZO314" s="8"/>
      <c r="HZP314" s="8"/>
      <c r="HZQ314" s="8"/>
      <c r="HZR314" s="8"/>
      <c r="HZS314" s="8"/>
      <c r="HZT314" s="8"/>
      <c r="HZU314" s="8"/>
      <c r="HZV314" s="8"/>
      <c r="HZW314" s="8"/>
      <c r="HZX314" s="8"/>
      <c r="HZY314" s="8"/>
      <c r="HZZ314" s="8"/>
      <c r="IAA314" s="8"/>
      <c r="IAB314" s="8"/>
      <c r="IAC314" s="8"/>
      <c r="IAD314" s="8"/>
      <c r="IAE314" s="8"/>
      <c r="IAF314" s="8"/>
      <c r="IAG314" s="8"/>
      <c r="IAH314" s="8"/>
      <c r="IAI314" s="8"/>
      <c r="IAJ314" s="8"/>
      <c r="IAK314" s="8"/>
      <c r="IAL314" s="8"/>
      <c r="IAM314" s="8"/>
      <c r="IAN314" s="8"/>
      <c r="IAO314" s="8"/>
      <c r="IAP314" s="8"/>
      <c r="IAQ314" s="8"/>
      <c r="IAR314" s="8"/>
      <c r="IAS314" s="8"/>
      <c r="IAT314" s="8"/>
      <c r="IAU314" s="8"/>
      <c r="IAV314" s="8"/>
      <c r="IAW314" s="8"/>
      <c r="IAX314" s="8"/>
      <c r="IAY314" s="8"/>
      <c r="IAZ314" s="8"/>
      <c r="IBA314" s="8"/>
      <c r="IBB314" s="8"/>
      <c r="IBC314" s="8"/>
      <c r="IBD314" s="8"/>
      <c r="IBE314" s="8"/>
      <c r="IBF314" s="8"/>
      <c r="IBG314" s="8"/>
      <c r="IBH314" s="8"/>
      <c r="IBI314" s="8"/>
      <c r="IBJ314" s="8"/>
      <c r="IBK314" s="8"/>
      <c r="IBL314" s="8"/>
      <c r="IBM314" s="8"/>
      <c r="IBN314" s="8"/>
      <c r="IBO314" s="8"/>
      <c r="IBP314" s="8"/>
      <c r="IBQ314" s="8"/>
      <c r="IBR314" s="8"/>
      <c r="IBS314" s="8"/>
      <c r="IBT314" s="8"/>
      <c r="IBU314" s="8"/>
      <c r="IBV314" s="8"/>
      <c r="IBW314" s="8"/>
      <c r="IBX314" s="8"/>
      <c r="IBY314" s="8"/>
      <c r="IBZ314" s="8"/>
      <c r="ICA314" s="8"/>
      <c r="ICB314" s="8"/>
      <c r="ICC314" s="8"/>
      <c r="ICD314" s="8"/>
      <c r="ICE314" s="8"/>
      <c r="ICF314" s="8"/>
      <c r="ICG314" s="8"/>
      <c r="ICH314" s="8"/>
      <c r="ICI314" s="8"/>
      <c r="ICJ314" s="8"/>
      <c r="ICK314" s="8"/>
      <c r="ICL314" s="8"/>
      <c r="ICM314" s="8"/>
      <c r="ICN314" s="8"/>
      <c r="ICO314" s="8"/>
      <c r="ICP314" s="8"/>
      <c r="ICQ314" s="8"/>
      <c r="ICR314" s="8"/>
      <c r="ICS314" s="8"/>
      <c r="ICT314" s="8"/>
      <c r="ICU314" s="8"/>
      <c r="ICV314" s="8"/>
      <c r="ICW314" s="8"/>
      <c r="ICX314" s="8"/>
      <c r="ICY314" s="8"/>
      <c r="ICZ314" s="8"/>
      <c r="IDA314" s="8"/>
      <c r="IDB314" s="8"/>
      <c r="IDC314" s="8"/>
      <c r="IDD314" s="8"/>
      <c r="IDE314" s="8"/>
      <c r="IDF314" s="8"/>
      <c r="IDG314" s="8"/>
      <c r="IDH314" s="8"/>
      <c r="IDI314" s="8"/>
      <c r="IDJ314" s="8"/>
      <c r="IDK314" s="8"/>
      <c r="IDL314" s="8"/>
      <c r="IDM314" s="8"/>
      <c r="IDN314" s="8"/>
      <c r="IDO314" s="8"/>
      <c r="IDP314" s="8"/>
      <c r="IDQ314" s="8"/>
      <c r="IDR314" s="8"/>
      <c r="IDS314" s="8"/>
      <c r="IDT314" s="8"/>
      <c r="IDU314" s="8"/>
      <c r="IDV314" s="8"/>
      <c r="IDW314" s="8"/>
      <c r="IDX314" s="8"/>
      <c r="IDY314" s="8"/>
      <c r="IDZ314" s="8"/>
      <c r="IEA314" s="8"/>
      <c r="IEB314" s="8"/>
      <c r="IEC314" s="8"/>
      <c r="IED314" s="8"/>
      <c r="IEE314" s="8"/>
      <c r="IEF314" s="8"/>
      <c r="IEG314" s="8"/>
      <c r="IEH314" s="8"/>
      <c r="IEI314" s="8"/>
      <c r="IEJ314" s="8"/>
      <c r="IEK314" s="8"/>
      <c r="IEL314" s="8"/>
      <c r="IEM314" s="8"/>
      <c r="IEN314" s="8"/>
      <c r="IEO314" s="8"/>
      <c r="IEP314" s="8"/>
      <c r="IEQ314" s="8"/>
      <c r="IER314" s="8"/>
      <c r="IES314" s="8"/>
      <c r="IET314" s="8"/>
      <c r="IEU314" s="8"/>
      <c r="IEV314" s="8"/>
      <c r="IEW314" s="8"/>
      <c r="IEX314" s="8"/>
      <c r="IEY314" s="8"/>
      <c r="IEZ314" s="8"/>
      <c r="IFA314" s="8"/>
      <c r="IFB314" s="8"/>
      <c r="IFC314" s="8"/>
      <c r="IFD314" s="8"/>
      <c r="IFE314" s="8"/>
      <c r="IFF314" s="8"/>
      <c r="IFG314" s="8"/>
      <c r="IFH314" s="8"/>
      <c r="IFI314" s="8"/>
      <c r="IFJ314" s="8"/>
      <c r="IFK314" s="8"/>
      <c r="IFL314" s="8"/>
      <c r="IFM314" s="8"/>
      <c r="IFN314" s="8"/>
      <c r="IFO314" s="8"/>
      <c r="IFP314" s="8"/>
      <c r="IFQ314" s="8"/>
      <c r="IFR314" s="8"/>
      <c r="IFS314" s="8"/>
      <c r="IFT314" s="8"/>
      <c r="IFU314" s="8"/>
      <c r="IFV314" s="8"/>
      <c r="IFW314" s="8"/>
      <c r="IFX314" s="8"/>
      <c r="IFY314" s="8"/>
      <c r="IFZ314" s="8"/>
      <c r="IGA314" s="8"/>
      <c r="IGB314" s="8"/>
      <c r="IGC314" s="8"/>
      <c r="IGD314" s="8"/>
      <c r="IGE314" s="8"/>
      <c r="IGF314" s="8"/>
      <c r="IGG314" s="8"/>
      <c r="IGH314" s="8"/>
      <c r="IGI314" s="8"/>
      <c r="IGJ314" s="8"/>
      <c r="IGK314" s="8"/>
      <c r="IGL314" s="8"/>
      <c r="IGM314" s="8"/>
      <c r="IGN314" s="8"/>
      <c r="IGO314" s="8"/>
      <c r="IGP314" s="8"/>
      <c r="IGQ314" s="8"/>
      <c r="IGR314" s="8"/>
      <c r="IGS314" s="8"/>
      <c r="IGT314" s="8"/>
      <c r="IGU314" s="8"/>
      <c r="IGV314" s="8"/>
      <c r="IGW314" s="8"/>
      <c r="IGX314" s="8"/>
      <c r="IGY314" s="8"/>
      <c r="IGZ314" s="8"/>
      <c r="IHA314" s="8"/>
      <c r="IHB314" s="8"/>
      <c r="IHC314" s="8"/>
      <c r="IHD314" s="8"/>
      <c r="IHE314" s="8"/>
      <c r="IHF314" s="8"/>
      <c r="IHG314" s="8"/>
      <c r="IHH314" s="8"/>
      <c r="IHI314" s="8"/>
      <c r="IHJ314" s="8"/>
      <c r="IHK314" s="8"/>
      <c r="IHL314" s="8"/>
      <c r="IHM314" s="8"/>
      <c r="IHN314" s="8"/>
      <c r="IHO314" s="8"/>
      <c r="IHP314" s="8"/>
      <c r="IHQ314" s="8"/>
      <c r="IHR314" s="8"/>
      <c r="IHS314" s="8"/>
      <c r="IHT314" s="8"/>
      <c r="IHU314" s="8"/>
      <c r="IHV314" s="8"/>
      <c r="IHW314" s="8"/>
      <c r="IHX314" s="8"/>
      <c r="IHY314" s="8"/>
      <c r="IHZ314" s="8"/>
      <c r="IIA314" s="8"/>
      <c r="IIB314" s="8"/>
      <c r="IIC314" s="8"/>
      <c r="IID314" s="8"/>
      <c r="IIE314" s="8"/>
      <c r="IIF314" s="8"/>
      <c r="IIG314" s="8"/>
      <c r="IIH314" s="8"/>
      <c r="III314" s="8"/>
      <c r="IIJ314" s="8"/>
      <c r="IIK314" s="8"/>
      <c r="IIL314" s="8"/>
      <c r="IIM314" s="8"/>
      <c r="IIN314" s="8"/>
      <c r="IIO314" s="8"/>
      <c r="IIP314" s="8"/>
      <c r="IIQ314" s="8"/>
      <c r="IIR314" s="8"/>
      <c r="IIS314" s="8"/>
      <c r="IIT314" s="8"/>
      <c r="IIU314" s="8"/>
      <c r="IIV314" s="8"/>
      <c r="IIW314" s="8"/>
      <c r="IIX314" s="8"/>
      <c r="IIY314" s="8"/>
      <c r="IIZ314" s="8"/>
      <c r="IJA314" s="8"/>
      <c r="IJB314" s="8"/>
      <c r="IJC314" s="8"/>
      <c r="IJD314" s="8"/>
      <c r="IJE314" s="8"/>
      <c r="IJF314" s="8"/>
      <c r="IJG314" s="8"/>
      <c r="IJH314" s="8"/>
      <c r="IJI314" s="8"/>
      <c r="IJJ314" s="8"/>
      <c r="IJK314" s="8"/>
      <c r="IJL314" s="8"/>
      <c r="IJM314" s="8"/>
      <c r="IJN314" s="8"/>
      <c r="IJO314" s="8"/>
      <c r="IJP314" s="8"/>
      <c r="IJQ314" s="8"/>
      <c r="IJR314" s="8"/>
      <c r="IJS314" s="8"/>
      <c r="IJT314" s="8"/>
      <c r="IJU314" s="8"/>
      <c r="IJV314" s="8"/>
      <c r="IJW314" s="8"/>
      <c r="IJX314" s="8"/>
      <c r="IJY314" s="8"/>
      <c r="IJZ314" s="8"/>
      <c r="IKA314" s="8"/>
      <c r="IKB314" s="8"/>
      <c r="IKC314" s="8"/>
      <c r="IKD314" s="8"/>
      <c r="IKE314" s="8"/>
      <c r="IKF314" s="8"/>
      <c r="IKG314" s="8"/>
      <c r="IKH314" s="8"/>
      <c r="IKI314" s="8"/>
      <c r="IKJ314" s="8"/>
      <c r="IKK314" s="8"/>
      <c r="IKL314" s="8"/>
      <c r="IKM314" s="8"/>
      <c r="IKN314" s="8"/>
      <c r="IKO314" s="8"/>
      <c r="IKP314" s="8"/>
      <c r="IKQ314" s="8"/>
      <c r="IKR314" s="8"/>
      <c r="IKS314" s="8"/>
      <c r="IKT314" s="8"/>
      <c r="IKU314" s="8"/>
      <c r="IKV314" s="8"/>
      <c r="IKW314" s="8"/>
      <c r="IKX314" s="8"/>
      <c r="IKY314" s="8"/>
      <c r="IKZ314" s="8"/>
      <c r="ILA314" s="8"/>
      <c r="ILB314" s="8"/>
      <c r="ILC314" s="8"/>
      <c r="ILD314" s="8"/>
      <c r="ILE314" s="8"/>
      <c r="ILF314" s="8"/>
      <c r="ILG314" s="8"/>
      <c r="ILH314" s="8"/>
      <c r="ILI314" s="8"/>
      <c r="ILJ314" s="8"/>
      <c r="ILK314" s="8"/>
      <c r="ILL314" s="8"/>
      <c r="ILM314" s="8"/>
      <c r="ILN314" s="8"/>
      <c r="ILO314" s="8"/>
      <c r="ILP314" s="8"/>
      <c r="ILQ314" s="8"/>
      <c r="ILR314" s="8"/>
      <c r="ILS314" s="8"/>
      <c r="ILT314" s="8"/>
      <c r="ILU314" s="8"/>
      <c r="ILV314" s="8"/>
      <c r="ILW314" s="8"/>
      <c r="ILX314" s="8"/>
      <c r="ILY314" s="8"/>
      <c r="ILZ314" s="8"/>
      <c r="IMA314" s="8"/>
      <c r="IMB314" s="8"/>
      <c r="IMC314" s="8"/>
      <c r="IMD314" s="8"/>
      <c r="IME314" s="8"/>
      <c r="IMF314" s="8"/>
      <c r="IMG314" s="8"/>
      <c r="IMH314" s="8"/>
      <c r="IMI314" s="8"/>
      <c r="IMJ314" s="8"/>
      <c r="IMK314" s="8"/>
      <c r="IML314" s="8"/>
      <c r="IMM314" s="8"/>
      <c r="IMN314" s="8"/>
      <c r="IMO314" s="8"/>
      <c r="IMP314" s="8"/>
      <c r="IMQ314" s="8"/>
      <c r="IMR314" s="8"/>
      <c r="IMS314" s="8"/>
      <c r="IMT314" s="8"/>
      <c r="IMU314" s="8"/>
      <c r="IMV314" s="8"/>
      <c r="IMW314" s="8"/>
      <c r="IMX314" s="8"/>
      <c r="IMY314" s="8"/>
      <c r="IMZ314" s="8"/>
      <c r="INA314" s="8"/>
      <c r="INB314" s="8"/>
      <c r="INC314" s="8"/>
      <c r="IND314" s="8"/>
      <c r="INE314" s="8"/>
      <c r="INF314" s="8"/>
      <c r="ING314" s="8"/>
      <c r="INH314" s="8"/>
      <c r="INI314" s="8"/>
      <c r="INJ314" s="8"/>
      <c r="INK314" s="8"/>
      <c r="INL314" s="8"/>
      <c r="INM314" s="8"/>
      <c r="INN314" s="8"/>
      <c r="INO314" s="8"/>
      <c r="INP314" s="8"/>
      <c r="INQ314" s="8"/>
      <c r="INR314" s="8"/>
      <c r="INS314" s="8"/>
      <c r="INT314" s="8"/>
      <c r="INU314" s="8"/>
      <c r="INV314" s="8"/>
      <c r="INW314" s="8"/>
      <c r="INX314" s="8"/>
      <c r="INY314" s="8"/>
      <c r="INZ314" s="8"/>
      <c r="IOA314" s="8"/>
      <c r="IOB314" s="8"/>
      <c r="IOC314" s="8"/>
      <c r="IOD314" s="8"/>
      <c r="IOE314" s="8"/>
      <c r="IOF314" s="8"/>
      <c r="IOG314" s="8"/>
      <c r="IOH314" s="8"/>
      <c r="IOI314" s="8"/>
      <c r="IOJ314" s="8"/>
      <c r="IOK314" s="8"/>
      <c r="IOL314" s="8"/>
      <c r="IOM314" s="8"/>
      <c r="ION314" s="8"/>
      <c r="IOO314" s="8"/>
      <c r="IOP314" s="8"/>
      <c r="IOQ314" s="8"/>
      <c r="IOR314" s="8"/>
      <c r="IOS314" s="8"/>
      <c r="IOT314" s="8"/>
      <c r="IOU314" s="8"/>
      <c r="IOV314" s="8"/>
      <c r="IOW314" s="8"/>
      <c r="IOX314" s="8"/>
      <c r="IOY314" s="8"/>
      <c r="IOZ314" s="8"/>
      <c r="IPA314" s="8"/>
      <c r="IPB314" s="8"/>
      <c r="IPC314" s="8"/>
      <c r="IPD314" s="8"/>
      <c r="IPE314" s="8"/>
      <c r="IPF314" s="8"/>
      <c r="IPG314" s="8"/>
      <c r="IPH314" s="8"/>
      <c r="IPI314" s="8"/>
      <c r="IPJ314" s="8"/>
      <c r="IPK314" s="8"/>
      <c r="IPL314" s="8"/>
      <c r="IPM314" s="8"/>
      <c r="IPN314" s="8"/>
      <c r="IPO314" s="8"/>
      <c r="IPP314" s="8"/>
      <c r="IPQ314" s="8"/>
      <c r="IPR314" s="8"/>
      <c r="IPS314" s="8"/>
      <c r="IPT314" s="8"/>
      <c r="IPU314" s="8"/>
      <c r="IPV314" s="8"/>
      <c r="IPW314" s="8"/>
      <c r="IPX314" s="8"/>
      <c r="IPY314" s="8"/>
      <c r="IPZ314" s="8"/>
      <c r="IQA314" s="8"/>
      <c r="IQB314" s="8"/>
      <c r="IQC314" s="8"/>
      <c r="IQD314" s="8"/>
      <c r="IQE314" s="8"/>
      <c r="IQF314" s="8"/>
      <c r="IQG314" s="8"/>
      <c r="IQH314" s="8"/>
      <c r="IQI314" s="8"/>
      <c r="IQJ314" s="8"/>
      <c r="IQK314" s="8"/>
      <c r="IQL314" s="8"/>
      <c r="IQM314" s="8"/>
      <c r="IQN314" s="8"/>
      <c r="IQO314" s="8"/>
      <c r="IQP314" s="8"/>
      <c r="IQQ314" s="8"/>
      <c r="IQR314" s="8"/>
      <c r="IQS314" s="8"/>
      <c r="IQT314" s="8"/>
      <c r="IQU314" s="8"/>
      <c r="IQV314" s="8"/>
      <c r="IQW314" s="8"/>
      <c r="IQX314" s="8"/>
      <c r="IQY314" s="8"/>
      <c r="IQZ314" s="8"/>
      <c r="IRA314" s="8"/>
      <c r="IRB314" s="8"/>
      <c r="IRC314" s="8"/>
      <c r="IRD314" s="8"/>
      <c r="IRE314" s="8"/>
      <c r="IRF314" s="8"/>
      <c r="IRG314" s="8"/>
      <c r="IRH314" s="8"/>
      <c r="IRI314" s="8"/>
      <c r="IRJ314" s="8"/>
      <c r="IRK314" s="8"/>
      <c r="IRL314" s="8"/>
      <c r="IRM314" s="8"/>
      <c r="IRN314" s="8"/>
      <c r="IRO314" s="8"/>
      <c r="IRP314" s="8"/>
      <c r="IRQ314" s="8"/>
      <c r="IRR314" s="8"/>
      <c r="IRS314" s="8"/>
      <c r="IRT314" s="8"/>
      <c r="IRU314" s="8"/>
      <c r="IRV314" s="8"/>
      <c r="IRW314" s="8"/>
      <c r="IRX314" s="8"/>
      <c r="IRY314" s="8"/>
      <c r="IRZ314" s="8"/>
      <c r="ISA314" s="8"/>
      <c r="ISB314" s="8"/>
      <c r="ISC314" s="8"/>
      <c r="ISD314" s="8"/>
      <c r="ISE314" s="8"/>
      <c r="ISF314" s="8"/>
      <c r="ISG314" s="8"/>
      <c r="ISH314" s="8"/>
      <c r="ISI314" s="8"/>
      <c r="ISJ314" s="8"/>
      <c r="ISK314" s="8"/>
      <c r="ISL314" s="8"/>
      <c r="ISM314" s="8"/>
      <c r="ISN314" s="8"/>
      <c r="ISO314" s="8"/>
      <c r="ISP314" s="8"/>
      <c r="ISQ314" s="8"/>
      <c r="ISR314" s="8"/>
      <c r="ISS314" s="8"/>
      <c r="IST314" s="8"/>
      <c r="ISU314" s="8"/>
      <c r="ISV314" s="8"/>
      <c r="ISW314" s="8"/>
      <c r="ISX314" s="8"/>
      <c r="ISY314" s="8"/>
      <c r="ISZ314" s="8"/>
      <c r="ITA314" s="8"/>
      <c r="ITB314" s="8"/>
      <c r="ITC314" s="8"/>
      <c r="ITD314" s="8"/>
      <c r="ITE314" s="8"/>
      <c r="ITF314" s="8"/>
      <c r="ITG314" s="8"/>
      <c r="ITH314" s="8"/>
      <c r="ITI314" s="8"/>
      <c r="ITJ314" s="8"/>
      <c r="ITK314" s="8"/>
      <c r="ITL314" s="8"/>
      <c r="ITM314" s="8"/>
      <c r="ITN314" s="8"/>
      <c r="ITO314" s="8"/>
      <c r="ITP314" s="8"/>
      <c r="ITQ314" s="8"/>
      <c r="ITR314" s="8"/>
      <c r="ITS314" s="8"/>
      <c r="ITT314" s="8"/>
      <c r="ITU314" s="8"/>
      <c r="ITV314" s="8"/>
      <c r="ITW314" s="8"/>
      <c r="ITX314" s="8"/>
      <c r="ITY314" s="8"/>
      <c r="ITZ314" s="8"/>
      <c r="IUA314" s="8"/>
      <c r="IUB314" s="8"/>
      <c r="IUC314" s="8"/>
      <c r="IUD314" s="8"/>
      <c r="IUE314" s="8"/>
      <c r="IUF314" s="8"/>
      <c r="IUG314" s="8"/>
      <c r="IUH314" s="8"/>
      <c r="IUI314" s="8"/>
      <c r="IUJ314" s="8"/>
      <c r="IUK314" s="8"/>
      <c r="IUL314" s="8"/>
      <c r="IUM314" s="8"/>
      <c r="IUN314" s="8"/>
      <c r="IUO314" s="8"/>
      <c r="IUP314" s="8"/>
      <c r="IUQ314" s="8"/>
      <c r="IUR314" s="8"/>
      <c r="IUS314" s="8"/>
      <c r="IUT314" s="8"/>
      <c r="IUU314" s="8"/>
      <c r="IUV314" s="8"/>
      <c r="IUW314" s="8"/>
      <c r="IUX314" s="8"/>
      <c r="IUY314" s="8"/>
      <c r="IUZ314" s="8"/>
      <c r="IVA314" s="8"/>
      <c r="IVB314" s="8"/>
      <c r="IVC314" s="8"/>
      <c r="IVD314" s="8"/>
      <c r="IVE314" s="8"/>
      <c r="IVF314" s="8"/>
      <c r="IVG314" s="8"/>
      <c r="IVH314" s="8"/>
      <c r="IVI314" s="8"/>
      <c r="IVJ314" s="8"/>
      <c r="IVK314" s="8"/>
      <c r="IVL314" s="8"/>
      <c r="IVM314" s="8"/>
      <c r="IVN314" s="8"/>
      <c r="IVO314" s="8"/>
      <c r="IVP314" s="8"/>
      <c r="IVQ314" s="8"/>
      <c r="IVR314" s="8"/>
      <c r="IVS314" s="8"/>
      <c r="IVT314" s="8"/>
      <c r="IVU314" s="8"/>
      <c r="IVV314" s="8"/>
      <c r="IVW314" s="8"/>
      <c r="IVX314" s="8"/>
      <c r="IVY314" s="8"/>
      <c r="IVZ314" s="8"/>
      <c r="IWA314" s="8"/>
      <c r="IWB314" s="8"/>
      <c r="IWC314" s="8"/>
      <c r="IWD314" s="8"/>
      <c r="IWE314" s="8"/>
      <c r="IWF314" s="8"/>
      <c r="IWG314" s="8"/>
      <c r="IWH314" s="8"/>
      <c r="IWI314" s="8"/>
      <c r="IWJ314" s="8"/>
      <c r="IWK314" s="8"/>
      <c r="IWL314" s="8"/>
      <c r="IWM314" s="8"/>
      <c r="IWN314" s="8"/>
      <c r="IWO314" s="8"/>
      <c r="IWP314" s="8"/>
      <c r="IWQ314" s="8"/>
      <c r="IWR314" s="8"/>
      <c r="IWS314" s="8"/>
      <c r="IWT314" s="8"/>
      <c r="IWU314" s="8"/>
      <c r="IWV314" s="8"/>
      <c r="IWW314" s="8"/>
      <c r="IWX314" s="8"/>
      <c r="IWY314" s="8"/>
      <c r="IWZ314" s="8"/>
      <c r="IXA314" s="8"/>
      <c r="IXB314" s="8"/>
      <c r="IXC314" s="8"/>
      <c r="IXD314" s="8"/>
      <c r="IXE314" s="8"/>
      <c r="IXF314" s="8"/>
      <c r="IXG314" s="8"/>
      <c r="IXH314" s="8"/>
      <c r="IXI314" s="8"/>
      <c r="IXJ314" s="8"/>
      <c r="IXK314" s="8"/>
      <c r="IXL314" s="8"/>
      <c r="IXM314" s="8"/>
      <c r="IXN314" s="8"/>
      <c r="IXO314" s="8"/>
      <c r="IXP314" s="8"/>
      <c r="IXQ314" s="8"/>
      <c r="IXR314" s="8"/>
      <c r="IXS314" s="8"/>
      <c r="IXT314" s="8"/>
      <c r="IXU314" s="8"/>
      <c r="IXV314" s="8"/>
      <c r="IXW314" s="8"/>
      <c r="IXX314" s="8"/>
      <c r="IXY314" s="8"/>
      <c r="IXZ314" s="8"/>
      <c r="IYA314" s="8"/>
      <c r="IYB314" s="8"/>
      <c r="IYC314" s="8"/>
      <c r="IYD314" s="8"/>
      <c r="IYE314" s="8"/>
      <c r="IYF314" s="8"/>
      <c r="IYG314" s="8"/>
      <c r="IYH314" s="8"/>
      <c r="IYI314" s="8"/>
      <c r="IYJ314" s="8"/>
      <c r="IYK314" s="8"/>
      <c r="IYL314" s="8"/>
      <c r="IYM314" s="8"/>
      <c r="IYN314" s="8"/>
      <c r="IYO314" s="8"/>
      <c r="IYP314" s="8"/>
      <c r="IYQ314" s="8"/>
      <c r="IYR314" s="8"/>
      <c r="IYS314" s="8"/>
      <c r="IYT314" s="8"/>
      <c r="IYU314" s="8"/>
      <c r="IYV314" s="8"/>
      <c r="IYW314" s="8"/>
      <c r="IYX314" s="8"/>
      <c r="IYY314" s="8"/>
      <c r="IYZ314" s="8"/>
      <c r="IZA314" s="8"/>
      <c r="IZB314" s="8"/>
      <c r="IZC314" s="8"/>
      <c r="IZD314" s="8"/>
      <c r="IZE314" s="8"/>
      <c r="IZF314" s="8"/>
      <c r="IZG314" s="8"/>
      <c r="IZH314" s="8"/>
      <c r="IZI314" s="8"/>
      <c r="IZJ314" s="8"/>
      <c r="IZK314" s="8"/>
      <c r="IZL314" s="8"/>
      <c r="IZM314" s="8"/>
      <c r="IZN314" s="8"/>
      <c r="IZO314" s="8"/>
      <c r="IZP314" s="8"/>
      <c r="IZQ314" s="8"/>
      <c r="IZR314" s="8"/>
      <c r="IZS314" s="8"/>
      <c r="IZT314" s="8"/>
      <c r="IZU314" s="8"/>
      <c r="IZV314" s="8"/>
      <c r="IZW314" s="8"/>
      <c r="IZX314" s="8"/>
      <c r="IZY314" s="8"/>
      <c r="IZZ314" s="8"/>
      <c r="JAA314" s="8"/>
      <c r="JAB314" s="8"/>
      <c r="JAC314" s="8"/>
      <c r="JAD314" s="8"/>
      <c r="JAE314" s="8"/>
      <c r="JAF314" s="8"/>
      <c r="JAG314" s="8"/>
      <c r="JAH314" s="8"/>
      <c r="JAI314" s="8"/>
      <c r="JAJ314" s="8"/>
      <c r="JAK314" s="8"/>
      <c r="JAL314" s="8"/>
      <c r="JAM314" s="8"/>
      <c r="JAN314" s="8"/>
      <c r="JAO314" s="8"/>
      <c r="JAP314" s="8"/>
      <c r="JAQ314" s="8"/>
      <c r="JAR314" s="8"/>
      <c r="JAS314" s="8"/>
      <c r="JAT314" s="8"/>
      <c r="JAU314" s="8"/>
      <c r="JAV314" s="8"/>
      <c r="JAW314" s="8"/>
      <c r="JAX314" s="8"/>
      <c r="JAY314" s="8"/>
      <c r="JAZ314" s="8"/>
      <c r="JBA314" s="8"/>
      <c r="JBB314" s="8"/>
      <c r="JBC314" s="8"/>
      <c r="JBD314" s="8"/>
      <c r="JBE314" s="8"/>
      <c r="JBF314" s="8"/>
      <c r="JBG314" s="8"/>
      <c r="JBH314" s="8"/>
      <c r="JBI314" s="8"/>
      <c r="JBJ314" s="8"/>
      <c r="JBK314" s="8"/>
      <c r="JBL314" s="8"/>
      <c r="JBM314" s="8"/>
      <c r="JBN314" s="8"/>
      <c r="JBO314" s="8"/>
      <c r="JBP314" s="8"/>
      <c r="JBQ314" s="8"/>
      <c r="JBR314" s="8"/>
      <c r="JBS314" s="8"/>
      <c r="JBT314" s="8"/>
      <c r="JBU314" s="8"/>
      <c r="JBV314" s="8"/>
      <c r="JBW314" s="8"/>
      <c r="JBX314" s="8"/>
      <c r="JBY314" s="8"/>
      <c r="JBZ314" s="8"/>
      <c r="JCA314" s="8"/>
      <c r="JCB314" s="8"/>
      <c r="JCC314" s="8"/>
      <c r="JCD314" s="8"/>
      <c r="JCE314" s="8"/>
      <c r="JCF314" s="8"/>
      <c r="JCG314" s="8"/>
      <c r="JCH314" s="8"/>
      <c r="JCI314" s="8"/>
      <c r="JCJ314" s="8"/>
      <c r="JCK314" s="8"/>
      <c r="JCL314" s="8"/>
      <c r="JCM314" s="8"/>
      <c r="JCN314" s="8"/>
      <c r="JCO314" s="8"/>
      <c r="JCP314" s="8"/>
      <c r="JCQ314" s="8"/>
      <c r="JCR314" s="8"/>
      <c r="JCS314" s="8"/>
      <c r="JCT314" s="8"/>
      <c r="JCU314" s="8"/>
      <c r="JCV314" s="8"/>
      <c r="JCW314" s="8"/>
      <c r="JCX314" s="8"/>
      <c r="JCY314" s="8"/>
      <c r="JCZ314" s="8"/>
      <c r="JDA314" s="8"/>
      <c r="JDB314" s="8"/>
      <c r="JDC314" s="8"/>
      <c r="JDD314" s="8"/>
      <c r="JDE314" s="8"/>
      <c r="JDF314" s="8"/>
      <c r="JDG314" s="8"/>
      <c r="JDH314" s="8"/>
      <c r="JDI314" s="8"/>
      <c r="JDJ314" s="8"/>
      <c r="JDK314" s="8"/>
      <c r="JDL314" s="8"/>
      <c r="JDM314" s="8"/>
      <c r="JDN314" s="8"/>
      <c r="JDO314" s="8"/>
      <c r="JDP314" s="8"/>
      <c r="JDQ314" s="8"/>
      <c r="JDR314" s="8"/>
      <c r="JDS314" s="8"/>
      <c r="JDT314" s="8"/>
      <c r="JDU314" s="8"/>
      <c r="JDV314" s="8"/>
      <c r="JDW314" s="8"/>
      <c r="JDX314" s="8"/>
      <c r="JDY314" s="8"/>
      <c r="JDZ314" s="8"/>
      <c r="JEA314" s="8"/>
      <c r="JEB314" s="8"/>
      <c r="JEC314" s="8"/>
      <c r="JED314" s="8"/>
      <c r="JEE314" s="8"/>
      <c r="JEF314" s="8"/>
      <c r="JEG314" s="8"/>
      <c r="JEH314" s="8"/>
      <c r="JEI314" s="8"/>
      <c r="JEJ314" s="8"/>
      <c r="JEK314" s="8"/>
      <c r="JEL314" s="8"/>
      <c r="JEM314" s="8"/>
      <c r="JEN314" s="8"/>
      <c r="JEO314" s="8"/>
      <c r="JEP314" s="8"/>
      <c r="JEQ314" s="8"/>
      <c r="JER314" s="8"/>
      <c r="JES314" s="8"/>
      <c r="JET314" s="8"/>
      <c r="JEU314" s="8"/>
      <c r="JEV314" s="8"/>
      <c r="JEW314" s="8"/>
      <c r="JEX314" s="8"/>
      <c r="JEY314" s="8"/>
      <c r="JEZ314" s="8"/>
      <c r="JFA314" s="8"/>
      <c r="JFB314" s="8"/>
      <c r="JFC314" s="8"/>
      <c r="JFD314" s="8"/>
      <c r="JFE314" s="8"/>
      <c r="JFF314" s="8"/>
      <c r="JFG314" s="8"/>
      <c r="JFH314" s="8"/>
      <c r="JFI314" s="8"/>
      <c r="JFJ314" s="8"/>
      <c r="JFK314" s="8"/>
      <c r="JFL314" s="8"/>
      <c r="JFM314" s="8"/>
      <c r="JFN314" s="8"/>
      <c r="JFO314" s="8"/>
      <c r="JFP314" s="8"/>
      <c r="JFQ314" s="8"/>
      <c r="JFR314" s="8"/>
      <c r="JFS314" s="8"/>
      <c r="JFT314" s="8"/>
      <c r="JFU314" s="8"/>
      <c r="JFV314" s="8"/>
      <c r="JFW314" s="8"/>
      <c r="JFX314" s="8"/>
      <c r="JFY314" s="8"/>
      <c r="JFZ314" s="8"/>
      <c r="JGA314" s="8"/>
      <c r="JGB314" s="8"/>
      <c r="JGC314" s="8"/>
      <c r="JGD314" s="8"/>
      <c r="JGE314" s="8"/>
      <c r="JGF314" s="8"/>
      <c r="JGG314" s="8"/>
      <c r="JGH314" s="8"/>
      <c r="JGI314" s="8"/>
      <c r="JGJ314" s="8"/>
      <c r="JGK314" s="8"/>
      <c r="JGL314" s="8"/>
      <c r="JGM314" s="8"/>
      <c r="JGN314" s="8"/>
      <c r="JGO314" s="8"/>
      <c r="JGP314" s="8"/>
      <c r="JGQ314" s="8"/>
      <c r="JGR314" s="8"/>
      <c r="JGS314" s="8"/>
      <c r="JGT314" s="8"/>
      <c r="JGU314" s="8"/>
      <c r="JGV314" s="8"/>
      <c r="JGW314" s="8"/>
      <c r="JGX314" s="8"/>
      <c r="JGY314" s="8"/>
      <c r="JGZ314" s="8"/>
      <c r="JHA314" s="8"/>
      <c r="JHB314" s="8"/>
      <c r="JHC314" s="8"/>
      <c r="JHD314" s="8"/>
      <c r="JHE314" s="8"/>
      <c r="JHF314" s="8"/>
      <c r="JHG314" s="8"/>
      <c r="JHH314" s="8"/>
      <c r="JHI314" s="8"/>
      <c r="JHJ314" s="8"/>
      <c r="JHK314" s="8"/>
      <c r="JHL314" s="8"/>
      <c r="JHM314" s="8"/>
      <c r="JHN314" s="8"/>
      <c r="JHO314" s="8"/>
      <c r="JHP314" s="8"/>
      <c r="JHQ314" s="8"/>
      <c r="JHR314" s="8"/>
      <c r="JHS314" s="8"/>
      <c r="JHT314" s="8"/>
      <c r="JHU314" s="8"/>
      <c r="JHV314" s="8"/>
      <c r="JHW314" s="8"/>
      <c r="JHX314" s="8"/>
      <c r="JHY314" s="8"/>
      <c r="JHZ314" s="8"/>
      <c r="JIA314" s="8"/>
      <c r="JIB314" s="8"/>
      <c r="JIC314" s="8"/>
      <c r="JID314" s="8"/>
      <c r="JIE314" s="8"/>
      <c r="JIF314" s="8"/>
      <c r="JIG314" s="8"/>
      <c r="JIH314" s="8"/>
      <c r="JII314" s="8"/>
      <c r="JIJ314" s="8"/>
      <c r="JIK314" s="8"/>
      <c r="JIL314" s="8"/>
      <c r="JIM314" s="8"/>
      <c r="JIN314" s="8"/>
      <c r="JIO314" s="8"/>
      <c r="JIP314" s="8"/>
      <c r="JIQ314" s="8"/>
      <c r="JIR314" s="8"/>
      <c r="JIS314" s="8"/>
      <c r="JIT314" s="8"/>
      <c r="JIU314" s="8"/>
      <c r="JIV314" s="8"/>
      <c r="JIW314" s="8"/>
      <c r="JIX314" s="8"/>
      <c r="JIY314" s="8"/>
      <c r="JIZ314" s="8"/>
      <c r="JJA314" s="8"/>
      <c r="JJB314" s="8"/>
      <c r="JJC314" s="8"/>
      <c r="JJD314" s="8"/>
      <c r="JJE314" s="8"/>
      <c r="JJF314" s="8"/>
      <c r="JJG314" s="8"/>
      <c r="JJH314" s="8"/>
      <c r="JJI314" s="8"/>
      <c r="JJJ314" s="8"/>
      <c r="JJK314" s="8"/>
      <c r="JJL314" s="8"/>
      <c r="JJM314" s="8"/>
      <c r="JJN314" s="8"/>
      <c r="JJO314" s="8"/>
      <c r="JJP314" s="8"/>
      <c r="JJQ314" s="8"/>
      <c r="JJR314" s="8"/>
      <c r="JJS314" s="8"/>
      <c r="JJT314" s="8"/>
      <c r="JJU314" s="8"/>
      <c r="JJV314" s="8"/>
      <c r="JJW314" s="8"/>
      <c r="JJX314" s="8"/>
      <c r="JJY314" s="8"/>
      <c r="JJZ314" s="8"/>
      <c r="JKA314" s="8"/>
      <c r="JKB314" s="8"/>
      <c r="JKC314" s="8"/>
      <c r="JKD314" s="8"/>
      <c r="JKE314" s="8"/>
      <c r="JKF314" s="8"/>
      <c r="JKG314" s="8"/>
      <c r="JKH314" s="8"/>
      <c r="JKI314" s="8"/>
      <c r="JKJ314" s="8"/>
      <c r="JKK314" s="8"/>
      <c r="JKL314" s="8"/>
      <c r="JKM314" s="8"/>
      <c r="JKN314" s="8"/>
      <c r="JKO314" s="8"/>
      <c r="JKP314" s="8"/>
      <c r="JKQ314" s="8"/>
      <c r="JKR314" s="8"/>
      <c r="JKS314" s="8"/>
      <c r="JKT314" s="8"/>
      <c r="JKU314" s="8"/>
      <c r="JKV314" s="8"/>
      <c r="JKW314" s="8"/>
      <c r="JKX314" s="8"/>
      <c r="JKY314" s="8"/>
      <c r="JKZ314" s="8"/>
      <c r="JLA314" s="8"/>
      <c r="JLB314" s="8"/>
      <c r="JLC314" s="8"/>
      <c r="JLD314" s="8"/>
      <c r="JLE314" s="8"/>
      <c r="JLF314" s="8"/>
      <c r="JLG314" s="8"/>
      <c r="JLH314" s="8"/>
      <c r="JLI314" s="8"/>
      <c r="JLJ314" s="8"/>
      <c r="JLK314" s="8"/>
      <c r="JLL314" s="8"/>
      <c r="JLM314" s="8"/>
      <c r="JLN314" s="8"/>
      <c r="JLO314" s="8"/>
      <c r="JLP314" s="8"/>
      <c r="JLQ314" s="8"/>
      <c r="JLR314" s="8"/>
      <c r="JLS314" s="8"/>
      <c r="JLT314" s="8"/>
      <c r="JLU314" s="8"/>
      <c r="JLV314" s="8"/>
      <c r="JLW314" s="8"/>
      <c r="JLX314" s="8"/>
      <c r="JLY314" s="8"/>
      <c r="JLZ314" s="8"/>
      <c r="JMA314" s="8"/>
      <c r="JMB314" s="8"/>
      <c r="JMC314" s="8"/>
      <c r="JMD314" s="8"/>
      <c r="JME314" s="8"/>
      <c r="JMF314" s="8"/>
      <c r="JMG314" s="8"/>
      <c r="JMH314" s="8"/>
      <c r="JMI314" s="8"/>
      <c r="JMJ314" s="8"/>
      <c r="JMK314" s="8"/>
      <c r="JML314" s="8"/>
      <c r="JMM314" s="8"/>
      <c r="JMN314" s="8"/>
      <c r="JMO314" s="8"/>
      <c r="JMP314" s="8"/>
      <c r="JMQ314" s="8"/>
      <c r="JMR314" s="8"/>
      <c r="JMS314" s="8"/>
      <c r="JMT314" s="8"/>
      <c r="JMU314" s="8"/>
      <c r="JMV314" s="8"/>
      <c r="JMW314" s="8"/>
      <c r="JMX314" s="8"/>
      <c r="JMY314" s="8"/>
      <c r="JMZ314" s="8"/>
      <c r="JNA314" s="8"/>
      <c r="JNB314" s="8"/>
      <c r="JNC314" s="8"/>
      <c r="JND314" s="8"/>
      <c r="JNE314" s="8"/>
      <c r="JNF314" s="8"/>
      <c r="JNG314" s="8"/>
      <c r="JNH314" s="8"/>
      <c r="JNI314" s="8"/>
      <c r="JNJ314" s="8"/>
      <c r="JNK314" s="8"/>
      <c r="JNL314" s="8"/>
      <c r="JNM314" s="8"/>
      <c r="JNN314" s="8"/>
      <c r="JNO314" s="8"/>
      <c r="JNP314" s="8"/>
      <c r="JNQ314" s="8"/>
      <c r="JNR314" s="8"/>
      <c r="JNS314" s="8"/>
      <c r="JNT314" s="8"/>
      <c r="JNU314" s="8"/>
      <c r="JNV314" s="8"/>
      <c r="JNW314" s="8"/>
      <c r="JNX314" s="8"/>
      <c r="JNY314" s="8"/>
      <c r="JNZ314" s="8"/>
      <c r="JOA314" s="8"/>
      <c r="JOB314" s="8"/>
      <c r="JOC314" s="8"/>
      <c r="JOD314" s="8"/>
      <c r="JOE314" s="8"/>
      <c r="JOF314" s="8"/>
      <c r="JOG314" s="8"/>
      <c r="JOH314" s="8"/>
      <c r="JOI314" s="8"/>
      <c r="JOJ314" s="8"/>
      <c r="JOK314" s="8"/>
      <c r="JOL314" s="8"/>
      <c r="JOM314" s="8"/>
      <c r="JON314" s="8"/>
      <c r="JOO314" s="8"/>
      <c r="JOP314" s="8"/>
      <c r="JOQ314" s="8"/>
      <c r="JOR314" s="8"/>
      <c r="JOS314" s="8"/>
      <c r="JOT314" s="8"/>
      <c r="JOU314" s="8"/>
      <c r="JOV314" s="8"/>
      <c r="JOW314" s="8"/>
      <c r="JOX314" s="8"/>
      <c r="JOY314" s="8"/>
      <c r="JOZ314" s="8"/>
      <c r="JPA314" s="8"/>
      <c r="JPB314" s="8"/>
      <c r="JPC314" s="8"/>
      <c r="JPD314" s="8"/>
      <c r="JPE314" s="8"/>
      <c r="JPF314" s="8"/>
      <c r="JPG314" s="8"/>
      <c r="JPH314" s="8"/>
      <c r="JPI314" s="8"/>
      <c r="JPJ314" s="8"/>
      <c r="JPK314" s="8"/>
      <c r="JPL314" s="8"/>
      <c r="JPM314" s="8"/>
      <c r="JPN314" s="8"/>
      <c r="JPO314" s="8"/>
      <c r="JPP314" s="8"/>
      <c r="JPQ314" s="8"/>
      <c r="JPR314" s="8"/>
      <c r="JPS314" s="8"/>
      <c r="JPT314" s="8"/>
      <c r="JPU314" s="8"/>
      <c r="JPV314" s="8"/>
      <c r="JPW314" s="8"/>
      <c r="JPX314" s="8"/>
      <c r="JPY314" s="8"/>
      <c r="JPZ314" s="8"/>
      <c r="JQA314" s="8"/>
      <c r="JQB314" s="8"/>
      <c r="JQC314" s="8"/>
      <c r="JQD314" s="8"/>
      <c r="JQE314" s="8"/>
      <c r="JQF314" s="8"/>
      <c r="JQG314" s="8"/>
      <c r="JQH314" s="8"/>
      <c r="JQI314" s="8"/>
      <c r="JQJ314" s="8"/>
      <c r="JQK314" s="8"/>
      <c r="JQL314" s="8"/>
      <c r="JQM314" s="8"/>
      <c r="JQN314" s="8"/>
      <c r="JQO314" s="8"/>
      <c r="JQP314" s="8"/>
      <c r="JQQ314" s="8"/>
      <c r="JQR314" s="8"/>
      <c r="JQS314" s="8"/>
      <c r="JQT314" s="8"/>
      <c r="JQU314" s="8"/>
      <c r="JQV314" s="8"/>
      <c r="JQW314" s="8"/>
      <c r="JQX314" s="8"/>
      <c r="JQY314" s="8"/>
      <c r="JQZ314" s="8"/>
      <c r="JRA314" s="8"/>
      <c r="JRB314" s="8"/>
      <c r="JRC314" s="8"/>
      <c r="JRD314" s="8"/>
      <c r="JRE314" s="8"/>
      <c r="JRF314" s="8"/>
      <c r="JRG314" s="8"/>
      <c r="JRH314" s="8"/>
      <c r="JRI314" s="8"/>
      <c r="JRJ314" s="8"/>
      <c r="JRK314" s="8"/>
      <c r="JRL314" s="8"/>
      <c r="JRM314" s="8"/>
      <c r="JRN314" s="8"/>
      <c r="JRO314" s="8"/>
      <c r="JRP314" s="8"/>
      <c r="JRQ314" s="8"/>
      <c r="JRR314" s="8"/>
      <c r="JRS314" s="8"/>
      <c r="JRT314" s="8"/>
      <c r="JRU314" s="8"/>
      <c r="JRV314" s="8"/>
      <c r="JRW314" s="8"/>
      <c r="JRX314" s="8"/>
      <c r="JRY314" s="8"/>
      <c r="JRZ314" s="8"/>
      <c r="JSA314" s="8"/>
      <c r="JSB314" s="8"/>
      <c r="JSC314" s="8"/>
      <c r="JSD314" s="8"/>
      <c r="JSE314" s="8"/>
      <c r="JSF314" s="8"/>
      <c r="JSG314" s="8"/>
      <c r="JSH314" s="8"/>
      <c r="JSI314" s="8"/>
      <c r="JSJ314" s="8"/>
      <c r="JSK314" s="8"/>
      <c r="JSL314" s="8"/>
      <c r="JSM314" s="8"/>
      <c r="JSN314" s="8"/>
      <c r="JSO314" s="8"/>
      <c r="JSP314" s="8"/>
      <c r="JSQ314" s="8"/>
      <c r="JSR314" s="8"/>
      <c r="JSS314" s="8"/>
      <c r="JST314" s="8"/>
      <c r="JSU314" s="8"/>
      <c r="JSV314" s="8"/>
      <c r="JSW314" s="8"/>
      <c r="JSX314" s="8"/>
      <c r="JSY314" s="8"/>
      <c r="JSZ314" s="8"/>
      <c r="JTA314" s="8"/>
      <c r="JTB314" s="8"/>
      <c r="JTC314" s="8"/>
      <c r="JTD314" s="8"/>
      <c r="JTE314" s="8"/>
      <c r="JTF314" s="8"/>
      <c r="JTG314" s="8"/>
      <c r="JTH314" s="8"/>
      <c r="JTI314" s="8"/>
      <c r="JTJ314" s="8"/>
      <c r="JTK314" s="8"/>
      <c r="JTL314" s="8"/>
      <c r="JTM314" s="8"/>
      <c r="JTN314" s="8"/>
      <c r="JTO314" s="8"/>
      <c r="JTP314" s="8"/>
      <c r="JTQ314" s="8"/>
      <c r="JTR314" s="8"/>
      <c r="JTS314" s="8"/>
      <c r="JTT314" s="8"/>
      <c r="JTU314" s="8"/>
      <c r="JTV314" s="8"/>
      <c r="JTW314" s="8"/>
      <c r="JTX314" s="8"/>
      <c r="JTY314" s="8"/>
      <c r="JTZ314" s="8"/>
      <c r="JUA314" s="8"/>
      <c r="JUB314" s="8"/>
      <c r="JUC314" s="8"/>
      <c r="JUD314" s="8"/>
      <c r="JUE314" s="8"/>
      <c r="JUF314" s="8"/>
      <c r="JUG314" s="8"/>
      <c r="JUH314" s="8"/>
      <c r="JUI314" s="8"/>
      <c r="JUJ314" s="8"/>
      <c r="JUK314" s="8"/>
      <c r="JUL314" s="8"/>
      <c r="JUM314" s="8"/>
      <c r="JUN314" s="8"/>
      <c r="JUO314" s="8"/>
      <c r="JUP314" s="8"/>
      <c r="JUQ314" s="8"/>
      <c r="JUR314" s="8"/>
      <c r="JUS314" s="8"/>
      <c r="JUT314" s="8"/>
      <c r="JUU314" s="8"/>
      <c r="JUV314" s="8"/>
      <c r="JUW314" s="8"/>
      <c r="JUX314" s="8"/>
      <c r="JUY314" s="8"/>
      <c r="JUZ314" s="8"/>
      <c r="JVA314" s="8"/>
      <c r="JVB314" s="8"/>
      <c r="JVC314" s="8"/>
      <c r="JVD314" s="8"/>
      <c r="JVE314" s="8"/>
      <c r="JVF314" s="8"/>
      <c r="JVG314" s="8"/>
      <c r="JVH314" s="8"/>
      <c r="JVI314" s="8"/>
      <c r="JVJ314" s="8"/>
      <c r="JVK314" s="8"/>
      <c r="JVL314" s="8"/>
      <c r="JVM314" s="8"/>
      <c r="JVN314" s="8"/>
      <c r="JVO314" s="8"/>
      <c r="JVP314" s="8"/>
      <c r="JVQ314" s="8"/>
      <c r="JVR314" s="8"/>
      <c r="JVS314" s="8"/>
      <c r="JVT314" s="8"/>
      <c r="JVU314" s="8"/>
      <c r="JVV314" s="8"/>
      <c r="JVW314" s="8"/>
      <c r="JVX314" s="8"/>
      <c r="JVY314" s="8"/>
      <c r="JVZ314" s="8"/>
      <c r="JWA314" s="8"/>
      <c r="JWB314" s="8"/>
      <c r="JWC314" s="8"/>
      <c r="JWD314" s="8"/>
      <c r="JWE314" s="8"/>
      <c r="JWF314" s="8"/>
      <c r="JWG314" s="8"/>
      <c r="JWH314" s="8"/>
      <c r="JWI314" s="8"/>
      <c r="JWJ314" s="8"/>
      <c r="JWK314" s="8"/>
      <c r="JWL314" s="8"/>
      <c r="JWM314" s="8"/>
      <c r="JWN314" s="8"/>
      <c r="JWO314" s="8"/>
      <c r="JWP314" s="8"/>
      <c r="JWQ314" s="8"/>
      <c r="JWR314" s="8"/>
      <c r="JWS314" s="8"/>
      <c r="JWT314" s="8"/>
      <c r="JWU314" s="8"/>
      <c r="JWV314" s="8"/>
      <c r="JWW314" s="8"/>
      <c r="JWX314" s="8"/>
      <c r="JWY314" s="8"/>
      <c r="JWZ314" s="8"/>
      <c r="JXA314" s="8"/>
      <c r="JXB314" s="8"/>
      <c r="JXC314" s="8"/>
      <c r="JXD314" s="8"/>
      <c r="JXE314" s="8"/>
      <c r="JXF314" s="8"/>
      <c r="JXG314" s="8"/>
      <c r="JXH314" s="8"/>
      <c r="JXI314" s="8"/>
      <c r="JXJ314" s="8"/>
      <c r="JXK314" s="8"/>
      <c r="JXL314" s="8"/>
      <c r="JXM314" s="8"/>
      <c r="JXN314" s="8"/>
      <c r="JXO314" s="8"/>
      <c r="JXP314" s="8"/>
      <c r="JXQ314" s="8"/>
      <c r="JXR314" s="8"/>
      <c r="JXS314" s="8"/>
      <c r="JXT314" s="8"/>
      <c r="JXU314" s="8"/>
      <c r="JXV314" s="8"/>
      <c r="JXW314" s="8"/>
      <c r="JXX314" s="8"/>
      <c r="JXY314" s="8"/>
      <c r="JXZ314" s="8"/>
      <c r="JYA314" s="8"/>
      <c r="JYB314" s="8"/>
      <c r="JYC314" s="8"/>
      <c r="JYD314" s="8"/>
      <c r="JYE314" s="8"/>
      <c r="JYF314" s="8"/>
      <c r="JYG314" s="8"/>
      <c r="JYH314" s="8"/>
      <c r="JYI314" s="8"/>
      <c r="JYJ314" s="8"/>
      <c r="JYK314" s="8"/>
      <c r="JYL314" s="8"/>
      <c r="JYM314" s="8"/>
      <c r="JYN314" s="8"/>
      <c r="JYO314" s="8"/>
      <c r="JYP314" s="8"/>
      <c r="JYQ314" s="8"/>
      <c r="JYR314" s="8"/>
      <c r="JYS314" s="8"/>
      <c r="JYT314" s="8"/>
      <c r="JYU314" s="8"/>
      <c r="JYV314" s="8"/>
      <c r="JYW314" s="8"/>
      <c r="JYX314" s="8"/>
      <c r="JYY314" s="8"/>
      <c r="JYZ314" s="8"/>
      <c r="JZA314" s="8"/>
      <c r="JZB314" s="8"/>
      <c r="JZC314" s="8"/>
      <c r="JZD314" s="8"/>
      <c r="JZE314" s="8"/>
      <c r="JZF314" s="8"/>
      <c r="JZG314" s="8"/>
      <c r="JZH314" s="8"/>
      <c r="JZI314" s="8"/>
      <c r="JZJ314" s="8"/>
      <c r="JZK314" s="8"/>
      <c r="JZL314" s="8"/>
      <c r="JZM314" s="8"/>
      <c r="JZN314" s="8"/>
      <c r="JZO314" s="8"/>
      <c r="JZP314" s="8"/>
      <c r="JZQ314" s="8"/>
      <c r="JZR314" s="8"/>
      <c r="JZS314" s="8"/>
      <c r="JZT314" s="8"/>
      <c r="JZU314" s="8"/>
      <c r="JZV314" s="8"/>
      <c r="JZW314" s="8"/>
      <c r="JZX314" s="8"/>
      <c r="JZY314" s="8"/>
      <c r="JZZ314" s="8"/>
      <c r="KAA314" s="8"/>
      <c r="KAB314" s="8"/>
      <c r="KAC314" s="8"/>
      <c r="KAD314" s="8"/>
      <c r="KAE314" s="8"/>
      <c r="KAF314" s="8"/>
      <c r="KAG314" s="8"/>
      <c r="KAH314" s="8"/>
      <c r="KAI314" s="8"/>
      <c r="KAJ314" s="8"/>
      <c r="KAK314" s="8"/>
      <c r="KAL314" s="8"/>
      <c r="KAM314" s="8"/>
      <c r="KAN314" s="8"/>
      <c r="KAO314" s="8"/>
      <c r="KAP314" s="8"/>
      <c r="KAQ314" s="8"/>
      <c r="KAR314" s="8"/>
      <c r="KAS314" s="8"/>
      <c r="KAT314" s="8"/>
      <c r="KAU314" s="8"/>
      <c r="KAV314" s="8"/>
      <c r="KAW314" s="8"/>
      <c r="KAX314" s="8"/>
      <c r="KAY314" s="8"/>
      <c r="KAZ314" s="8"/>
      <c r="KBA314" s="8"/>
      <c r="KBB314" s="8"/>
      <c r="KBC314" s="8"/>
      <c r="KBD314" s="8"/>
      <c r="KBE314" s="8"/>
      <c r="KBF314" s="8"/>
      <c r="KBG314" s="8"/>
      <c r="KBH314" s="8"/>
      <c r="KBI314" s="8"/>
      <c r="KBJ314" s="8"/>
      <c r="KBK314" s="8"/>
      <c r="KBL314" s="8"/>
      <c r="KBM314" s="8"/>
      <c r="KBN314" s="8"/>
      <c r="KBO314" s="8"/>
      <c r="KBP314" s="8"/>
      <c r="KBQ314" s="8"/>
      <c r="KBR314" s="8"/>
      <c r="KBS314" s="8"/>
      <c r="KBT314" s="8"/>
      <c r="KBU314" s="8"/>
      <c r="KBV314" s="8"/>
      <c r="KBW314" s="8"/>
      <c r="KBX314" s="8"/>
      <c r="KBY314" s="8"/>
      <c r="KBZ314" s="8"/>
      <c r="KCA314" s="8"/>
      <c r="KCB314" s="8"/>
      <c r="KCC314" s="8"/>
      <c r="KCD314" s="8"/>
      <c r="KCE314" s="8"/>
      <c r="KCF314" s="8"/>
      <c r="KCG314" s="8"/>
      <c r="KCH314" s="8"/>
      <c r="KCI314" s="8"/>
      <c r="KCJ314" s="8"/>
      <c r="KCK314" s="8"/>
      <c r="KCL314" s="8"/>
      <c r="KCM314" s="8"/>
      <c r="KCN314" s="8"/>
      <c r="KCO314" s="8"/>
      <c r="KCP314" s="8"/>
      <c r="KCQ314" s="8"/>
      <c r="KCR314" s="8"/>
      <c r="KCS314" s="8"/>
      <c r="KCT314" s="8"/>
      <c r="KCU314" s="8"/>
      <c r="KCV314" s="8"/>
      <c r="KCW314" s="8"/>
      <c r="KCX314" s="8"/>
      <c r="KCY314" s="8"/>
      <c r="KCZ314" s="8"/>
      <c r="KDA314" s="8"/>
      <c r="KDB314" s="8"/>
      <c r="KDC314" s="8"/>
      <c r="KDD314" s="8"/>
      <c r="KDE314" s="8"/>
      <c r="KDF314" s="8"/>
      <c r="KDG314" s="8"/>
      <c r="KDH314" s="8"/>
      <c r="KDI314" s="8"/>
      <c r="KDJ314" s="8"/>
      <c r="KDK314" s="8"/>
      <c r="KDL314" s="8"/>
      <c r="KDM314" s="8"/>
      <c r="KDN314" s="8"/>
      <c r="KDO314" s="8"/>
      <c r="KDP314" s="8"/>
      <c r="KDQ314" s="8"/>
      <c r="KDR314" s="8"/>
      <c r="KDS314" s="8"/>
      <c r="KDT314" s="8"/>
      <c r="KDU314" s="8"/>
      <c r="KDV314" s="8"/>
      <c r="KDW314" s="8"/>
      <c r="KDX314" s="8"/>
      <c r="KDY314" s="8"/>
      <c r="KDZ314" s="8"/>
      <c r="KEA314" s="8"/>
      <c r="KEB314" s="8"/>
      <c r="KEC314" s="8"/>
      <c r="KED314" s="8"/>
      <c r="KEE314" s="8"/>
      <c r="KEF314" s="8"/>
      <c r="KEG314" s="8"/>
      <c r="KEH314" s="8"/>
      <c r="KEI314" s="8"/>
      <c r="KEJ314" s="8"/>
      <c r="KEK314" s="8"/>
      <c r="KEL314" s="8"/>
      <c r="KEM314" s="8"/>
      <c r="KEN314" s="8"/>
      <c r="KEO314" s="8"/>
      <c r="KEP314" s="8"/>
      <c r="KEQ314" s="8"/>
      <c r="KER314" s="8"/>
      <c r="KES314" s="8"/>
      <c r="KET314" s="8"/>
      <c r="KEU314" s="8"/>
      <c r="KEV314" s="8"/>
      <c r="KEW314" s="8"/>
      <c r="KEX314" s="8"/>
      <c r="KEY314" s="8"/>
      <c r="KEZ314" s="8"/>
      <c r="KFA314" s="8"/>
      <c r="KFB314" s="8"/>
      <c r="KFC314" s="8"/>
      <c r="KFD314" s="8"/>
      <c r="KFE314" s="8"/>
      <c r="KFF314" s="8"/>
      <c r="KFG314" s="8"/>
      <c r="KFH314" s="8"/>
      <c r="KFI314" s="8"/>
      <c r="KFJ314" s="8"/>
      <c r="KFK314" s="8"/>
      <c r="KFL314" s="8"/>
      <c r="KFM314" s="8"/>
      <c r="KFN314" s="8"/>
      <c r="KFO314" s="8"/>
      <c r="KFP314" s="8"/>
      <c r="KFQ314" s="8"/>
      <c r="KFR314" s="8"/>
      <c r="KFS314" s="8"/>
      <c r="KFT314" s="8"/>
      <c r="KFU314" s="8"/>
      <c r="KFV314" s="8"/>
      <c r="KFW314" s="8"/>
      <c r="KFX314" s="8"/>
      <c r="KFY314" s="8"/>
      <c r="KFZ314" s="8"/>
      <c r="KGA314" s="8"/>
      <c r="KGB314" s="8"/>
      <c r="KGC314" s="8"/>
      <c r="KGD314" s="8"/>
      <c r="KGE314" s="8"/>
      <c r="KGF314" s="8"/>
      <c r="KGG314" s="8"/>
      <c r="KGH314" s="8"/>
      <c r="KGI314" s="8"/>
      <c r="KGJ314" s="8"/>
      <c r="KGK314" s="8"/>
      <c r="KGL314" s="8"/>
      <c r="KGM314" s="8"/>
      <c r="KGN314" s="8"/>
      <c r="KGO314" s="8"/>
      <c r="KGP314" s="8"/>
      <c r="KGQ314" s="8"/>
      <c r="KGR314" s="8"/>
      <c r="KGS314" s="8"/>
      <c r="KGT314" s="8"/>
      <c r="KGU314" s="8"/>
      <c r="KGV314" s="8"/>
      <c r="KGW314" s="8"/>
      <c r="KGX314" s="8"/>
      <c r="KGY314" s="8"/>
      <c r="KGZ314" s="8"/>
      <c r="KHA314" s="8"/>
      <c r="KHB314" s="8"/>
      <c r="KHC314" s="8"/>
      <c r="KHD314" s="8"/>
      <c r="KHE314" s="8"/>
      <c r="KHF314" s="8"/>
      <c r="KHG314" s="8"/>
      <c r="KHH314" s="8"/>
      <c r="KHI314" s="8"/>
      <c r="KHJ314" s="8"/>
      <c r="KHK314" s="8"/>
      <c r="KHL314" s="8"/>
      <c r="KHM314" s="8"/>
      <c r="KHN314" s="8"/>
      <c r="KHO314" s="8"/>
      <c r="KHP314" s="8"/>
      <c r="KHQ314" s="8"/>
      <c r="KHR314" s="8"/>
      <c r="KHS314" s="8"/>
      <c r="KHT314" s="8"/>
      <c r="KHU314" s="8"/>
      <c r="KHV314" s="8"/>
      <c r="KHW314" s="8"/>
      <c r="KHX314" s="8"/>
      <c r="KHY314" s="8"/>
      <c r="KHZ314" s="8"/>
      <c r="KIA314" s="8"/>
      <c r="KIB314" s="8"/>
      <c r="KIC314" s="8"/>
      <c r="KID314" s="8"/>
      <c r="KIE314" s="8"/>
      <c r="KIF314" s="8"/>
      <c r="KIG314" s="8"/>
      <c r="KIH314" s="8"/>
      <c r="KII314" s="8"/>
      <c r="KIJ314" s="8"/>
      <c r="KIK314" s="8"/>
      <c r="KIL314" s="8"/>
      <c r="KIM314" s="8"/>
      <c r="KIN314" s="8"/>
      <c r="KIO314" s="8"/>
      <c r="KIP314" s="8"/>
      <c r="KIQ314" s="8"/>
      <c r="KIR314" s="8"/>
      <c r="KIS314" s="8"/>
      <c r="KIT314" s="8"/>
      <c r="KIU314" s="8"/>
      <c r="KIV314" s="8"/>
      <c r="KIW314" s="8"/>
      <c r="KIX314" s="8"/>
      <c r="KIY314" s="8"/>
      <c r="KIZ314" s="8"/>
      <c r="KJA314" s="8"/>
      <c r="KJB314" s="8"/>
      <c r="KJC314" s="8"/>
      <c r="KJD314" s="8"/>
      <c r="KJE314" s="8"/>
      <c r="KJF314" s="8"/>
      <c r="KJG314" s="8"/>
      <c r="KJH314" s="8"/>
      <c r="KJI314" s="8"/>
      <c r="KJJ314" s="8"/>
      <c r="KJK314" s="8"/>
      <c r="KJL314" s="8"/>
      <c r="KJM314" s="8"/>
      <c r="KJN314" s="8"/>
      <c r="KJO314" s="8"/>
      <c r="KJP314" s="8"/>
      <c r="KJQ314" s="8"/>
      <c r="KJR314" s="8"/>
      <c r="KJS314" s="8"/>
      <c r="KJT314" s="8"/>
      <c r="KJU314" s="8"/>
      <c r="KJV314" s="8"/>
      <c r="KJW314" s="8"/>
      <c r="KJX314" s="8"/>
      <c r="KJY314" s="8"/>
      <c r="KJZ314" s="8"/>
      <c r="KKA314" s="8"/>
      <c r="KKB314" s="8"/>
      <c r="KKC314" s="8"/>
      <c r="KKD314" s="8"/>
      <c r="KKE314" s="8"/>
      <c r="KKF314" s="8"/>
      <c r="KKG314" s="8"/>
      <c r="KKH314" s="8"/>
      <c r="KKI314" s="8"/>
      <c r="KKJ314" s="8"/>
      <c r="KKK314" s="8"/>
      <c r="KKL314" s="8"/>
      <c r="KKM314" s="8"/>
      <c r="KKN314" s="8"/>
      <c r="KKO314" s="8"/>
      <c r="KKP314" s="8"/>
      <c r="KKQ314" s="8"/>
      <c r="KKR314" s="8"/>
      <c r="KKS314" s="8"/>
      <c r="KKT314" s="8"/>
      <c r="KKU314" s="8"/>
      <c r="KKV314" s="8"/>
      <c r="KKW314" s="8"/>
      <c r="KKX314" s="8"/>
      <c r="KKY314" s="8"/>
      <c r="KKZ314" s="8"/>
      <c r="KLA314" s="8"/>
      <c r="KLB314" s="8"/>
      <c r="KLC314" s="8"/>
      <c r="KLD314" s="8"/>
      <c r="KLE314" s="8"/>
      <c r="KLF314" s="8"/>
      <c r="KLG314" s="8"/>
      <c r="KLH314" s="8"/>
      <c r="KLI314" s="8"/>
      <c r="KLJ314" s="8"/>
      <c r="KLK314" s="8"/>
      <c r="KLL314" s="8"/>
      <c r="KLM314" s="8"/>
      <c r="KLN314" s="8"/>
      <c r="KLO314" s="8"/>
      <c r="KLP314" s="8"/>
      <c r="KLQ314" s="8"/>
      <c r="KLR314" s="8"/>
      <c r="KLS314" s="8"/>
      <c r="KLT314" s="8"/>
      <c r="KLU314" s="8"/>
      <c r="KLV314" s="8"/>
      <c r="KLW314" s="8"/>
      <c r="KLX314" s="8"/>
      <c r="KLY314" s="8"/>
      <c r="KLZ314" s="8"/>
      <c r="KMA314" s="8"/>
      <c r="KMB314" s="8"/>
      <c r="KMC314" s="8"/>
      <c r="KMD314" s="8"/>
      <c r="KME314" s="8"/>
      <c r="KMF314" s="8"/>
      <c r="KMG314" s="8"/>
      <c r="KMH314" s="8"/>
      <c r="KMI314" s="8"/>
      <c r="KMJ314" s="8"/>
      <c r="KMK314" s="8"/>
      <c r="KML314" s="8"/>
      <c r="KMM314" s="8"/>
      <c r="KMN314" s="8"/>
      <c r="KMO314" s="8"/>
      <c r="KMP314" s="8"/>
      <c r="KMQ314" s="8"/>
      <c r="KMR314" s="8"/>
      <c r="KMS314" s="8"/>
      <c r="KMT314" s="8"/>
      <c r="KMU314" s="8"/>
      <c r="KMV314" s="8"/>
      <c r="KMW314" s="8"/>
      <c r="KMX314" s="8"/>
      <c r="KMY314" s="8"/>
      <c r="KMZ314" s="8"/>
      <c r="KNA314" s="8"/>
      <c r="KNB314" s="8"/>
      <c r="KNC314" s="8"/>
      <c r="KND314" s="8"/>
      <c r="KNE314" s="8"/>
      <c r="KNF314" s="8"/>
      <c r="KNG314" s="8"/>
      <c r="KNH314" s="8"/>
      <c r="KNI314" s="8"/>
      <c r="KNJ314" s="8"/>
      <c r="KNK314" s="8"/>
      <c r="KNL314" s="8"/>
      <c r="KNM314" s="8"/>
      <c r="KNN314" s="8"/>
      <c r="KNO314" s="8"/>
      <c r="KNP314" s="8"/>
      <c r="KNQ314" s="8"/>
      <c r="KNR314" s="8"/>
      <c r="KNS314" s="8"/>
      <c r="KNT314" s="8"/>
      <c r="KNU314" s="8"/>
      <c r="KNV314" s="8"/>
      <c r="KNW314" s="8"/>
      <c r="KNX314" s="8"/>
      <c r="KNY314" s="8"/>
      <c r="KNZ314" s="8"/>
      <c r="KOA314" s="8"/>
      <c r="KOB314" s="8"/>
      <c r="KOC314" s="8"/>
      <c r="KOD314" s="8"/>
      <c r="KOE314" s="8"/>
      <c r="KOF314" s="8"/>
      <c r="KOG314" s="8"/>
      <c r="KOH314" s="8"/>
      <c r="KOI314" s="8"/>
      <c r="KOJ314" s="8"/>
      <c r="KOK314" s="8"/>
      <c r="KOL314" s="8"/>
      <c r="KOM314" s="8"/>
      <c r="KON314" s="8"/>
      <c r="KOO314" s="8"/>
      <c r="KOP314" s="8"/>
      <c r="KOQ314" s="8"/>
      <c r="KOR314" s="8"/>
      <c r="KOS314" s="8"/>
      <c r="KOT314" s="8"/>
      <c r="KOU314" s="8"/>
      <c r="KOV314" s="8"/>
      <c r="KOW314" s="8"/>
      <c r="KOX314" s="8"/>
      <c r="KOY314" s="8"/>
      <c r="KOZ314" s="8"/>
      <c r="KPA314" s="8"/>
      <c r="KPB314" s="8"/>
      <c r="KPC314" s="8"/>
      <c r="KPD314" s="8"/>
      <c r="KPE314" s="8"/>
      <c r="KPF314" s="8"/>
      <c r="KPG314" s="8"/>
      <c r="KPH314" s="8"/>
      <c r="KPI314" s="8"/>
      <c r="KPJ314" s="8"/>
      <c r="KPK314" s="8"/>
      <c r="KPL314" s="8"/>
      <c r="KPM314" s="8"/>
      <c r="KPN314" s="8"/>
      <c r="KPO314" s="8"/>
      <c r="KPP314" s="8"/>
      <c r="KPQ314" s="8"/>
      <c r="KPR314" s="8"/>
      <c r="KPS314" s="8"/>
      <c r="KPT314" s="8"/>
      <c r="KPU314" s="8"/>
      <c r="KPV314" s="8"/>
      <c r="KPW314" s="8"/>
      <c r="KPX314" s="8"/>
      <c r="KPY314" s="8"/>
      <c r="KPZ314" s="8"/>
      <c r="KQA314" s="8"/>
      <c r="KQB314" s="8"/>
      <c r="KQC314" s="8"/>
      <c r="KQD314" s="8"/>
      <c r="KQE314" s="8"/>
      <c r="KQF314" s="8"/>
      <c r="KQG314" s="8"/>
      <c r="KQH314" s="8"/>
      <c r="KQI314" s="8"/>
      <c r="KQJ314" s="8"/>
      <c r="KQK314" s="8"/>
      <c r="KQL314" s="8"/>
      <c r="KQM314" s="8"/>
      <c r="KQN314" s="8"/>
      <c r="KQO314" s="8"/>
      <c r="KQP314" s="8"/>
      <c r="KQQ314" s="8"/>
      <c r="KQR314" s="8"/>
      <c r="KQS314" s="8"/>
      <c r="KQT314" s="8"/>
      <c r="KQU314" s="8"/>
      <c r="KQV314" s="8"/>
      <c r="KQW314" s="8"/>
      <c r="KQX314" s="8"/>
      <c r="KQY314" s="8"/>
      <c r="KQZ314" s="8"/>
      <c r="KRA314" s="8"/>
      <c r="KRB314" s="8"/>
      <c r="KRC314" s="8"/>
      <c r="KRD314" s="8"/>
      <c r="KRE314" s="8"/>
      <c r="KRF314" s="8"/>
      <c r="KRG314" s="8"/>
      <c r="KRH314" s="8"/>
      <c r="KRI314" s="8"/>
      <c r="KRJ314" s="8"/>
      <c r="KRK314" s="8"/>
      <c r="KRL314" s="8"/>
      <c r="KRM314" s="8"/>
      <c r="KRN314" s="8"/>
      <c r="KRO314" s="8"/>
      <c r="KRP314" s="8"/>
      <c r="KRQ314" s="8"/>
      <c r="KRR314" s="8"/>
      <c r="KRS314" s="8"/>
      <c r="KRT314" s="8"/>
      <c r="KRU314" s="8"/>
      <c r="KRV314" s="8"/>
      <c r="KRW314" s="8"/>
      <c r="KRX314" s="8"/>
      <c r="KRY314" s="8"/>
      <c r="KRZ314" s="8"/>
      <c r="KSA314" s="8"/>
      <c r="KSB314" s="8"/>
      <c r="KSC314" s="8"/>
      <c r="KSD314" s="8"/>
      <c r="KSE314" s="8"/>
      <c r="KSF314" s="8"/>
      <c r="KSG314" s="8"/>
      <c r="KSH314" s="8"/>
      <c r="KSI314" s="8"/>
      <c r="KSJ314" s="8"/>
      <c r="KSK314" s="8"/>
      <c r="KSL314" s="8"/>
      <c r="KSM314" s="8"/>
      <c r="KSN314" s="8"/>
      <c r="KSO314" s="8"/>
      <c r="KSP314" s="8"/>
      <c r="KSQ314" s="8"/>
      <c r="KSR314" s="8"/>
      <c r="KSS314" s="8"/>
      <c r="KST314" s="8"/>
      <c r="KSU314" s="8"/>
      <c r="KSV314" s="8"/>
      <c r="KSW314" s="8"/>
      <c r="KSX314" s="8"/>
      <c r="KSY314" s="8"/>
      <c r="KSZ314" s="8"/>
      <c r="KTA314" s="8"/>
      <c r="KTB314" s="8"/>
      <c r="KTC314" s="8"/>
      <c r="KTD314" s="8"/>
      <c r="KTE314" s="8"/>
      <c r="KTF314" s="8"/>
      <c r="KTG314" s="8"/>
      <c r="KTH314" s="8"/>
      <c r="KTI314" s="8"/>
      <c r="KTJ314" s="8"/>
      <c r="KTK314" s="8"/>
      <c r="KTL314" s="8"/>
      <c r="KTM314" s="8"/>
      <c r="KTN314" s="8"/>
      <c r="KTO314" s="8"/>
      <c r="KTP314" s="8"/>
      <c r="KTQ314" s="8"/>
      <c r="KTR314" s="8"/>
      <c r="KTS314" s="8"/>
      <c r="KTT314" s="8"/>
      <c r="KTU314" s="8"/>
      <c r="KTV314" s="8"/>
      <c r="KTW314" s="8"/>
      <c r="KTX314" s="8"/>
      <c r="KTY314" s="8"/>
      <c r="KTZ314" s="8"/>
      <c r="KUA314" s="8"/>
      <c r="KUB314" s="8"/>
      <c r="KUC314" s="8"/>
      <c r="KUD314" s="8"/>
      <c r="KUE314" s="8"/>
      <c r="KUF314" s="8"/>
      <c r="KUG314" s="8"/>
      <c r="KUH314" s="8"/>
      <c r="KUI314" s="8"/>
      <c r="KUJ314" s="8"/>
      <c r="KUK314" s="8"/>
      <c r="KUL314" s="8"/>
      <c r="KUM314" s="8"/>
      <c r="KUN314" s="8"/>
      <c r="KUO314" s="8"/>
      <c r="KUP314" s="8"/>
      <c r="KUQ314" s="8"/>
      <c r="KUR314" s="8"/>
      <c r="KUS314" s="8"/>
      <c r="KUT314" s="8"/>
      <c r="KUU314" s="8"/>
      <c r="KUV314" s="8"/>
      <c r="KUW314" s="8"/>
      <c r="KUX314" s="8"/>
      <c r="KUY314" s="8"/>
      <c r="KUZ314" s="8"/>
      <c r="KVA314" s="8"/>
      <c r="KVB314" s="8"/>
      <c r="KVC314" s="8"/>
      <c r="KVD314" s="8"/>
      <c r="KVE314" s="8"/>
      <c r="KVF314" s="8"/>
      <c r="KVG314" s="8"/>
      <c r="KVH314" s="8"/>
      <c r="KVI314" s="8"/>
      <c r="KVJ314" s="8"/>
      <c r="KVK314" s="8"/>
      <c r="KVL314" s="8"/>
      <c r="KVM314" s="8"/>
      <c r="KVN314" s="8"/>
      <c r="KVO314" s="8"/>
      <c r="KVP314" s="8"/>
      <c r="KVQ314" s="8"/>
      <c r="KVR314" s="8"/>
      <c r="KVS314" s="8"/>
      <c r="KVT314" s="8"/>
      <c r="KVU314" s="8"/>
      <c r="KVV314" s="8"/>
      <c r="KVW314" s="8"/>
      <c r="KVX314" s="8"/>
      <c r="KVY314" s="8"/>
      <c r="KVZ314" s="8"/>
      <c r="KWA314" s="8"/>
      <c r="KWB314" s="8"/>
      <c r="KWC314" s="8"/>
      <c r="KWD314" s="8"/>
      <c r="KWE314" s="8"/>
      <c r="KWF314" s="8"/>
      <c r="KWG314" s="8"/>
      <c r="KWH314" s="8"/>
      <c r="KWI314" s="8"/>
      <c r="KWJ314" s="8"/>
      <c r="KWK314" s="8"/>
      <c r="KWL314" s="8"/>
      <c r="KWM314" s="8"/>
      <c r="KWN314" s="8"/>
      <c r="KWO314" s="8"/>
      <c r="KWP314" s="8"/>
      <c r="KWQ314" s="8"/>
      <c r="KWR314" s="8"/>
      <c r="KWS314" s="8"/>
      <c r="KWT314" s="8"/>
      <c r="KWU314" s="8"/>
      <c r="KWV314" s="8"/>
      <c r="KWW314" s="8"/>
      <c r="KWX314" s="8"/>
      <c r="KWY314" s="8"/>
      <c r="KWZ314" s="8"/>
      <c r="KXA314" s="8"/>
      <c r="KXB314" s="8"/>
      <c r="KXC314" s="8"/>
      <c r="KXD314" s="8"/>
      <c r="KXE314" s="8"/>
      <c r="KXF314" s="8"/>
      <c r="KXG314" s="8"/>
      <c r="KXH314" s="8"/>
      <c r="KXI314" s="8"/>
      <c r="KXJ314" s="8"/>
      <c r="KXK314" s="8"/>
      <c r="KXL314" s="8"/>
      <c r="KXM314" s="8"/>
      <c r="KXN314" s="8"/>
      <c r="KXO314" s="8"/>
      <c r="KXP314" s="8"/>
      <c r="KXQ314" s="8"/>
      <c r="KXR314" s="8"/>
      <c r="KXS314" s="8"/>
      <c r="KXT314" s="8"/>
      <c r="KXU314" s="8"/>
      <c r="KXV314" s="8"/>
      <c r="KXW314" s="8"/>
      <c r="KXX314" s="8"/>
      <c r="KXY314" s="8"/>
      <c r="KXZ314" s="8"/>
      <c r="KYA314" s="8"/>
      <c r="KYB314" s="8"/>
      <c r="KYC314" s="8"/>
      <c r="KYD314" s="8"/>
      <c r="KYE314" s="8"/>
      <c r="KYF314" s="8"/>
      <c r="KYG314" s="8"/>
      <c r="KYH314" s="8"/>
      <c r="KYI314" s="8"/>
      <c r="KYJ314" s="8"/>
      <c r="KYK314" s="8"/>
      <c r="KYL314" s="8"/>
      <c r="KYM314" s="8"/>
      <c r="KYN314" s="8"/>
      <c r="KYO314" s="8"/>
      <c r="KYP314" s="8"/>
      <c r="KYQ314" s="8"/>
      <c r="KYR314" s="8"/>
      <c r="KYS314" s="8"/>
      <c r="KYT314" s="8"/>
      <c r="KYU314" s="8"/>
      <c r="KYV314" s="8"/>
      <c r="KYW314" s="8"/>
      <c r="KYX314" s="8"/>
      <c r="KYY314" s="8"/>
      <c r="KYZ314" s="8"/>
      <c r="KZA314" s="8"/>
      <c r="KZB314" s="8"/>
      <c r="KZC314" s="8"/>
      <c r="KZD314" s="8"/>
      <c r="KZE314" s="8"/>
      <c r="KZF314" s="8"/>
      <c r="KZG314" s="8"/>
      <c r="KZH314" s="8"/>
      <c r="KZI314" s="8"/>
      <c r="KZJ314" s="8"/>
      <c r="KZK314" s="8"/>
      <c r="KZL314" s="8"/>
      <c r="KZM314" s="8"/>
      <c r="KZN314" s="8"/>
      <c r="KZO314" s="8"/>
      <c r="KZP314" s="8"/>
      <c r="KZQ314" s="8"/>
      <c r="KZR314" s="8"/>
      <c r="KZS314" s="8"/>
      <c r="KZT314" s="8"/>
      <c r="KZU314" s="8"/>
      <c r="KZV314" s="8"/>
      <c r="KZW314" s="8"/>
      <c r="KZX314" s="8"/>
      <c r="KZY314" s="8"/>
      <c r="KZZ314" s="8"/>
      <c r="LAA314" s="8"/>
      <c r="LAB314" s="8"/>
      <c r="LAC314" s="8"/>
      <c r="LAD314" s="8"/>
      <c r="LAE314" s="8"/>
      <c r="LAF314" s="8"/>
      <c r="LAG314" s="8"/>
      <c r="LAH314" s="8"/>
      <c r="LAI314" s="8"/>
      <c r="LAJ314" s="8"/>
      <c r="LAK314" s="8"/>
      <c r="LAL314" s="8"/>
      <c r="LAM314" s="8"/>
      <c r="LAN314" s="8"/>
      <c r="LAO314" s="8"/>
      <c r="LAP314" s="8"/>
      <c r="LAQ314" s="8"/>
      <c r="LAR314" s="8"/>
      <c r="LAS314" s="8"/>
      <c r="LAT314" s="8"/>
      <c r="LAU314" s="8"/>
      <c r="LAV314" s="8"/>
      <c r="LAW314" s="8"/>
      <c r="LAX314" s="8"/>
      <c r="LAY314" s="8"/>
      <c r="LAZ314" s="8"/>
      <c r="LBA314" s="8"/>
      <c r="LBB314" s="8"/>
      <c r="LBC314" s="8"/>
      <c r="LBD314" s="8"/>
      <c r="LBE314" s="8"/>
      <c r="LBF314" s="8"/>
      <c r="LBG314" s="8"/>
      <c r="LBH314" s="8"/>
      <c r="LBI314" s="8"/>
      <c r="LBJ314" s="8"/>
      <c r="LBK314" s="8"/>
      <c r="LBL314" s="8"/>
      <c r="LBM314" s="8"/>
      <c r="LBN314" s="8"/>
      <c r="LBO314" s="8"/>
      <c r="LBP314" s="8"/>
      <c r="LBQ314" s="8"/>
      <c r="LBR314" s="8"/>
      <c r="LBS314" s="8"/>
      <c r="LBT314" s="8"/>
      <c r="LBU314" s="8"/>
      <c r="LBV314" s="8"/>
      <c r="LBW314" s="8"/>
      <c r="LBX314" s="8"/>
      <c r="LBY314" s="8"/>
      <c r="LBZ314" s="8"/>
      <c r="LCA314" s="8"/>
      <c r="LCB314" s="8"/>
      <c r="LCC314" s="8"/>
      <c r="LCD314" s="8"/>
      <c r="LCE314" s="8"/>
      <c r="LCF314" s="8"/>
      <c r="LCG314" s="8"/>
      <c r="LCH314" s="8"/>
      <c r="LCI314" s="8"/>
      <c r="LCJ314" s="8"/>
      <c r="LCK314" s="8"/>
      <c r="LCL314" s="8"/>
      <c r="LCM314" s="8"/>
      <c r="LCN314" s="8"/>
      <c r="LCO314" s="8"/>
      <c r="LCP314" s="8"/>
      <c r="LCQ314" s="8"/>
      <c r="LCR314" s="8"/>
      <c r="LCS314" s="8"/>
      <c r="LCT314" s="8"/>
      <c r="LCU314" s="8"/>
      <c r="LCV314" s="8"/>
      <c r="LCW314" s="8"/>
      <c r="LCX314" s="8"/>
      <c r="LCY314" s="8"/>
      <c r="LCZ314" s="8"/>
      <c r="LDA314" s="8"/>
      <c r="LDB314" s="8"/>
      <c r="LDC314" s="8"/>
      <c r="LDD314" s="8"/>
      <c r="LDE314" s="8"/>
      <c r="LDF314" s="8"/>
      <c r="LDG314" s="8"/>
      <c r="LDH314" s="8"/>
      <c r="LDI314" s="8"/>
      <c r="LDJ314" s="8"/>
      <c r="LDK314" s="8"/>
      <c r="LDL314" s="8"/>
      <c r="LDM314" s="8"/>
      <c r="LDN314" s="8"/>
      <c r="LDO314" s="8"/>
      <c r="LDP314" s="8"/>
      <c r="LDQ314" s="8"/>
      <c r="LDR314" s="8"/>
      <c r="LDS314" s="8"/>
      <c r="LDT314" s="8"/>
      <c r="LDU314" s="8"/>
      <c r="LDV314" s="8"/>
      <c r="LDW314" s="8"/>
      <c r="LDX314" s="8"/>
      <c r="LDY314" s="8"/>
      <c r="LDZ314" s="8"/>
      <c r="LEA314" s="8"/>
      <c r="LEB314" s="8"/>
      <c r="LEC314" s="8"/>
      <c r="LED314" s="8"/>
      <c r="LEE314" s="8"/>
      <c r="LEF314" s="8"/>
      <c r="LEG314" s="8"/>
      <c r="LEH314" s="8"/>
      <c r="LEI314" s="8"/>
      <c r="LEJ314" s="8"/>
      <c r="LEK314" s="8"/>
      <c r="LEL314" s="8"/>
      <c r="LEM314" s="8"/>
      <c r="LEN314" s="8"/>
      <c r="LEO314" s="8"/>
      <c r="LEP314" s="8"/>
      <c r="LEQ314" s="8"/>
      <c r="LER314" s="8"/>
      <c r="LES314" s="8"/>
      <c r="LET314" s="8"/>
      <c r="LEU314" s="8"/>
      <c r="LEV314" s="8"/>
      <c r="LEW314" s="8"/>
      <c r="LEX314" s="8"/>
      <c r="LEY314" s="8"/>
      <c r="LEZ314" s="8"/>
      <c r="LFA314" s="8"/>
      <c r="LFB314" s="8"/>
      <c r="LFC314" s="8"/>
      <c r="LFD314" s="8"/>
      <c r="LFE314" s="8"/>
      <c r="LFF314" s="8"/>
      <c r="LFG314" s="8"/>
      <c r="LFH314" s="8"/>
      <c r="LFI314" s="8"/>
      <c r="LFJ314" s="8"/>
      <c r="LFK314" s="8"/>
      <c r="LFL314" s="8"/>
      <c r="LFM314" s="8"/>
      <c r="LFN314" s="8"/>
      <c r="LFO314" s="8"/>
      <c r="LFP314" s="8"/>
      <c r="LFQ314" s="8"/>
      <c r="LFR314" s="8"/>
      <c r="LFS314" s="8"/>
      <c r="LFT314" s="8"/>
      <c r="LFU314" s="8"/>
      <c r="LFV314" s="8"/>
      <c r="LFW314" s="8"/>
      <c r="LFX314" s="8"/>
      <c r="LFY314" s="8"/>
      <c r="LFZ314" s="8"/>
      <c r="LGA314" s="8"/>
      <c r="LGB314" s="8"/>
      <c r="LGC314" s="8"/>
      <c r="LGD314" s="8"/>
      <c r="LGE314" s="8"/>
      <c r="LGF314" s="8"/>
      <c r="LGG314" s="8"/>
      <c r="LGH314" s="8"/>
      <c r="LGI314" s="8"/>
      <c r="LGJ314" s="8"/>
      <c r="LGK314" s="8"/>
      <c r="LGL314" s="8"/>
      <c r="LGM314" s="8"/>
      <c r="LGN314" s="8"/>
      <c r="LGO314" s="8"/>
      <c r="LGP314" s="8"/>
      <c r="LGQ314" s="8"/>
      <c r="LGR314" s="8"/>
      <c r="LGS314" s="8"/>
      <c r="LGT314" s="8"/>
      <c r="LGU314" s="8"/>
      <c r="LGV314" s="8"/>
      <c r="LGW314" s="8"/>
      <c r="LGX314" s="8"/>
      <c r="LGY314" s="8"/>
      <c r="LGZ314" s="8"/>
      <c r="LHA314" s="8"/>
      <c r="LHB314" s="8"/>
      <c r="LHC314" s="8"/>
      <c r="LHD314" s="8"/>
      <c r="LHE314" s="8"/>
      <c r="LHF314" s="8"/>
      <c r="LHG314" s="8"/>
      <c r="LHH314" s="8"/>
      <c r="LHI314" s="8"/>
      <c r="LHJ314" s="8"/>
      <c r="LHK314" s="8"/>
      <c r="LHL314" s="8"/>
      <c r="LHM314" s="8"/>
      <c r="LHN314" s="8"/>
      <c r="LHO314" s="8"/>
      <c r="LHP314" s="8"/>
      <c r="LHQ314" s="8"/>
      <c r="LHR314" s="8"/>
      <c r="LHS314" s="8"/>
      <c r="LHT314" s="8"/>
      <c r="LHU314" s="8"/>
      <c r="LHV314" s="8"/>
      <c r="LHW314" s="8"/>
      <c r="LHX314" s="8"/>
      <c r="LHY314" s="8"/>
      <c r="LHZ314" s="8"/>
      <c r="LIA314" s="8"/>
      <c r="LIB314" s="8"/>
      <c r="LIC314" s="8"/>
      <c r="LID314" s="8"/>
      <c r="LIE314" s="8"/>
      <c r="LIF314" s="8"/>
      <c r="LIG314" s="8"/>
      <c r="LIH314" s="8"/>
      <c r="LII314" s="8"/>
      <c r="LIJ314" s="8"/>
      <c r="LIK314" s="8"/>
      <c r="LIL314" s="8"/>
      <c r="LIM314" s="8"/>
      <c r="LIN314" s="8"/>
      <c r="LIO314" s="8"/>
      <c r="LIP314" s="8"/>
      <c r="LIQ314" s="8"/>
      <c r="LIR314" s="8"/>
      <c r="LIS314" s="8"/>
      <c r="LIT314" s="8"/>
      <c r="LIU314" s="8"/>
      <c r="LIV314" s="8"/>
      <c r="LIW314" s="8"/>
      <c r="LIX314" s="8"/>
      <c r="LIY314" s="8"/>
      <c r="LIZ314" s="8"/>
      <c r="LJA314" s="8"/>
      <c r="LJB314" s="8"/>
      <c r="LJC314" s="8"/>
      <c r="LJD314" s="8"/>
      <c r="LJE314" s="8"/>
      <c r="LJF314" s="8"/>
      <c r="LJG314" s="8"/>
      <c r="LJH314" s="8"/>
      <c r="LJI314" s="8"/>
      <c r="LJJ314" s="8"/>
      <c r="LJK314" s="8"/>
      <c r="LJL314" s="8"/>
      <c r="LJM314" s="8"/>
      <c r="LJN314" s="8"/>
      <c r="LJO314" s="8"/>
      <c r="LJP314" s="8"/>
      <c r="LJQ314" s="8"/>
      <c r="LJR314" s="8"/>
      <c r="LJS314" s="8"/>
      <c r="LJT314" s="8"/>
      <c r="LJU314" s="8"/>
      <c r="LJV314" s="8"/>
      <c r="LJW314" s="8"/>
      <c r="LJX314" s="8"/>
      <c r="LJY314" s="8"/>
      <c r="LJZ314" s="8"/>
      <c r="LKA314" s="8"/>
      <c r="LKB314" s="8"/>
      <c r="LKC314" s="8"/>
      <c r="LKD314" s="8"/>
      <c r="LKE314" s="8"/>
      <c r="LKF314" s="8"/>
      <c r="LKG314" s="8"/>
      <c r="LKH314" s="8"/>
      <c r="LKI314" s="8"/>
      <c r="LKJ314" s="8"/>
      <c r="LKK314" s="8"/>
      <c r="LKL314" s="8"/>
      <c r="LKM314" s="8"/>
      <c r="LKN314" s="8"/>
      <c r="LKO314" s="8"/>
      <c r="LKP314" s="8"/>
      <c r="LKQ314" s="8"/>
      <c r="LKR314" s="8"/>
      <c r="LKS314" s="8"/>
      <c r="LKT314" s="8"/>
      <c r="LKU314" s="8"/>
      <c r="LKV314" s="8"/>
      <c r="LKW314" s="8"/>
      <c r="LKX314" s="8"/>
      <c r="LKY314" s="8"/>
      <c r="LKZ314" s="8"/>
      <c r="LLA314" s="8"/>
      <c r="LLB314" s="8"/>
      <c r="LLC314" s="8"/>
      <c r="LLD314" s="8"/>
      <c r="LLE314" s="8"/>
      <c r="LLF314" s="8"/>
      <c r="LLG314" s="8"/>
      <c r="LLH314" s="8"/>
      <c r="LLI314" s="8"/>
      <c r="LLJ314" s="8"/>
      <c r="LLK314" s="8"/>
      <c r="LLL314" s="8"/>
      <c r="LLM314" s="8"/>
      <c r="LLN314" s="8"/>
      <c r="LLO314" s="8"/>
      <c r="LLP314" s="8"/>
      <c r="LLQ314" s="8"/>
      <c r="LLR314" s="8"/>
      <c r="LLS314" s="8"/>
      <c r="LLT314" s="8"/>
      <c r="LLU314" s="8"/>
      <c r="LLV314" s="8"/>
      <c r="LLW314" s="8"/>
      <c r="LLX314" s="8"/>
      <c r="LLY314" s="8"/>
      <c r="LLZ314" s="8"/>
      <c r="LMA314" s="8"/>
      <c r="LMB314" s="8"/>
      <c r="LMC314" s="8"/>
      <c r="LMD314" s="8"/>
      <c r="LME314" s="8"/>
      <c r="LMF314" s="8"/>
      <c r="LMG314" s="8"/>
      <c r="LMH314" s="8"/>
      <c r="LMI314" s="8"/>
      <c r="LMJ314" s="8"/>
      <c r="LMK314" s="8"/>
      <c r="LML314" s="8"/>
      <c r="LMM314" s="8"/>
      <c r="LMN314" s="8"/>
      <c r="LMO314" s="8"/>
      <c r="LMP314" s="8"/>
      <c r="LMQ314" s="8"/>
      <c r="LMR314" s="8"/>
      <c r="LMS314" s="8"/>
      <c r="LMT314" s="8"/>
      <c r="LMU314" s="8"/>
      <c r="LMV314" s="8"/>
      <c r="LMW314" s="8"/>
      <c r="LMX314" s="8"/>
      <c r="LMY314" s="8"/>
      <c r="LMZ314" s="8"/>
      <c r="LNA314" s="8"/>
      <c r="LNB314" s="8"/>
      <c r="LNC314" s="8"/>
      <c r="LND314" s="8"/>
      <c r="LNE314" s="8"/>
      <c r="LNF314" s="8"/>
      <c r="LNG314" s="8"/>
      <c r="LNH314" s="8"/>
      <c r="LNI314" s="8"/>
      <c r="LNJ314" s="8"/>
      <c r="LNK314" s="8"/>
      <c r="LNL314" s="8"/>
      <c r="LNM314" s="8"/>
      <c r="LNN314" s="8"/>
      <c r="LNO314" s="8"/>
      <c r="LNP314" s="8"/>
      <c r="LNQ314" s="8"/>
      <c r="LNR314" s="8"/>
      <c r="LNS314" s="8"/>
      <c r="LNT314" s="8"/>
      <c r="LNU314" s="8"/>
      <c r="LNV314" s="8"/>
      <c r="LNW314" s="8"/>
      <c r="LNX314" s="8"/>
      <c r="LNY314" s="8"/>
      <c r="LNZ314" s="8"/>
      <c r="LOA314" s="8"/>
      <c r="LOB314" s="8"/>
      <c r="LOC314" s="8"/>
      <c r="LOD314" s="8"/>
      <c r="LOE314" s="8"/>
      <c r="LOF314" s="8"/>
      <c r="LOG314" s="8"/>
      <c r="LOH314" s="8"/>
      <c r="LOI314" s="8"/>
      <c r="LOJ314" s="8"/>
      <c r="LOK314" s="8"/>
      <c r="LOL314" s="8"/>
      <c r="LOM314" s="8"/>
      <c r="LON314" s="8"/>
      <c r="LOO314" s="8"/>
      <c r="LOP314" s="8"/>
      <c r="LOQ314" s="8"/>
      <c r="LOR314" s="8"/>
      <c r="LOS314" s="8"/>
      <c r="LOT314" s="8"/>
      <c r="LOU314" s="8"/>
      <c r="LOV314" s="8"/>
      <c r="LOW314" s="8"/>
      <c r="LOX314" s="8"/>
      <c r="LOY314" s="8"/>
      <c r="LOZ314" s="8"/>
      <c r="LPA314" s="8"/>
      <c r="LPB314" s="8"/>
      <c r="LPC314" s="8"/>
      <c r="LPD314" s="8"/>
      <c r="LPE314" s="8"/>
      <c r="LPF314" s="8"/>
      <c r="LPG314" s="8"/>
      <c r="LPH314" s="8"/>
      <c r="LPI314" s="8"/>
      <c r="LPJ314" s="8"/>
      <c r="LPK314" s="8"/>
      <c r="LPL314" s="8"/>
      <c r="LPM314" s="8"/>
      <c r="LPN314" s="8"/>
      <c r="LPO314" s="8"/>
      <c r="LPP314" s="8"/>
      <c r="LPQ314" s="8"/>
      <c r="LPR314" s="8"/>
      <c r="LPS314" s="8"/>
      <c r="LPT314" s="8"/>
      <c r="LPU314" s="8"/>
      <c r="LPV314" s="8"/>
      <c r="LPW314" s="8"/>
      <c r="LPX314" s="8"/>
      <c r="LPY314" s="8"/>
      <c r="LPZ314" s="8"/>
      <c r="LQA314" s="8"/>
      <c r="LQB314" s="8"/>
      <c r="LQC314" s="8"/>
      <c r="LQD314" s="8"/>
      <c r="LQE314" s="8"/>
      <c r="LQF314" s="8"/>
      <c r="LQG314" s="8"/>
      <c r="LQH314" s="8"/>
      <c r="LQI314" s="8"/>
      <c r="LQJ314" s="8"/>
      <c r="LQK314" s="8"/>
      <c r="LQL314" s="8"/>
      <c r="LQM314" s="8"/>
      <c r="LQN314" s="8"/>
      <c r="LQO314" s="8"/>
      <c r="LQP314" s="8"/>
      <c r="LQQ314" s="8"/>
      <c r="LQR314" s="8"/>
      <c r="LQS314" s="8"/>
      <c r="LQT314" s="8"/>
      <c r="LQU314" s="8"/>
      <c r="LQV314" s="8"/>
      <c r="LQW314" s="8"/>
      <c r="LQX314" s="8"/>
      <c r="LQY314" s="8"/>
      <c r="LQZ314" s="8"/>
      <c r="LRA314" s="8"/>
      <c r="LRB314" s="8"/>
      <c r="LRC314" s="8"/>
      <c r="LRD314" s="8"/>
      <c r="LRE314" s="8"/>
      <c r="LRF314" s="8"/>
      <c r="LRG314" s="8"/>
      <c r="LRH314" s="8"/>
      <c r="LRI314" s="8"/>
      <c r="LRJ314" s="8"/>
      <c r="LRK314" s="8"/>
      <c r="LRL314" s="8"/>
      <c r="LRM314" s="8"/>
      <c r="LRN314" s="8"/>
      <c r="LRO314" s="8"/>
      <c r="LRP314" s="8"/>
      <c r="LRQ314" s="8"/>
      <c r="LRR314" s="8"/>
      <c r="LRS314" s="8"/>
      <c r="LRT314" s="8"/>
      <c r="LRU314" s="8"/>
      <c r="LRV314" s="8"/>
      <c r="LRW314" s="8"/>
      <c r="LRX314" s="8"/>
      <c r="LRY314" s="8"/>
      <c r="LRZ314" s="8"/>
      <c r="LSA314" s="8"/>
      <c r="LSB314" s="8"/>
      <c r="LSC314" s="8"/>
      <c r="LSD314" s="8"/>
      <c r="LSE314" s="8"/>
      <c r="LSF314" s="8"/>
      <c r="LSG314" s="8"/>
      <c r="LSH314" s="8"/>
      <c r="LSI314" s="8"/>
      <c r="LSJ314" s="8"/>
      <c r="LSK314" s="8"/>
      <c r="LSL314" s="8"/>
      <c r="LSM314" s="8"/>
      <c r="LSN314" s="8"/>
      <c r="LSO314" s="8"/>
      <c r="LSP314" s="8"/>
      <c r="LSQ314" s="8"/>
      <c r="LSR314" s="8"/>
      <c r="LSS314" s="8"/>
      <c r="LST314" s="8"/>
      <c r="LSU314" s="8"/>
      <c r="LSV314" s="8"/>
      <c r="LSW314" s="8"/>
      <c r="LSX314" s="8"/>
      <c r="LSY314" s="8"/>
      <c r="LSZ314" s="8"/>
      <c r="LTA314" s="8"/>
      <c r="LTB314" s="8"/>
      <c r="LTC314" s="8"/>
      <c r="LTD314" s="8"/>
      <c r="LTE314" s="8"/>
      <c r="LTF314" s="8"/>
      <c r="LTG314" s="8"/>
      <c r="LTH314" s="8"/>
      <c r="LTI314" s="8"/>
      <c r="LTJ314" s="8"/>
      <c r="LTK314" s="8"/>
      <c r="LTL314" s="8"/>
      <c r="LTM314" s="8"/>
      <c r="LTN314" s="8"/>
      <c r="LTO314" s="8"/>
      <c r="LTP314" s="8"/>
      <c r="LTQ314" s="8"/>
      <c r="LTR314" s="8"/>
      <c r="LTS314" s="8"/>
      <c r="LTT314" s="8"/>
      <c r="LTU314" s="8"/>
      <c r="LTV314" s="8"/>
      <c r="LTW314" s="8"/>
      <c r="LTX314" s="8"/>
      <c r="LTY314" s="8"/>
      <c r="LTZ314" s="8"/>
      <c r="LUA314" s="8"/>
      <c r="LUB314" s="8"/>
      <c r="LUC314" s="8"/>
      <c r="LUD314" s="8"/>
      <c r="LUE314" s="8"/>
      <c r="LUF314" s="8"/>
      <c r="LUG314" s="8"/>
      <c r="LUH314" s="8"/>
      <c r="LUI314" s="8"/>
      <c r="LUJ314" s="8"/>
      <c r="LUK314" s="8"/>
      <c r="LUL314" s="8"/>
      <c r="LUM314" s="8"/>
      <c r="LUN314" s="8"/>
      <c r="LUO314" s="8"/>
      <c r="LUP314" s="8"/>
      <c r="LUQ314" s="8"/>
      <c r="LUR314" s="8"/>
      <c r="LUS314" s="8"/>
      <c r="LUT314" s="8"/>
      <c r="LUU314" s="8"/>
      <c r="LUV314" s="8"/>
      <c r="LUW314" s="8"/>
      <c r="LUX314" s="8"/>
      <c r="LUY314" s="8"/>
      <c r="LUZ314" s="8"/>
      <c r="LVA314" s="8"/>
      <c r="LVB314" s="8"/>
      <c r="LVC314" s="8"/>
      <c r="LVD314" s="8"/>
      <c r="LVE314" s="8"/>
      <c r="LVF314" s="8"/>
      <c r="LVG314" s="8"/>
      <c r="LVH314" s="8"/>
      <c r="LVI314" s="8"/>
      <c r="LVJ314" s="8"/>
      <c r="LVK314" s="8"/>
      <c r="LVL314" s="8"/>
      <c r="LVM314" s="8"/>
      <c r="LVN314" s="8"/>
      <c r="LVO314" s="8"/>
      <c r="LVP314" s="8"/>
      <c r="LVQ314" s="8"/>
      <c r="LVR314" s="8"/>
      <c r="LVS314" s="8"/>
      <c r="LVT314" s="8"/>
      <c r="LVU314" s="8"/>
      <c r="LVV314" s="8"/>
      <c r="LVW314" s="8"/>
      <c r="LVX314" s="8"/>
      <c r="LVY314" s="8"/>
      <c r="LVZ314" s="8"/>
      <c r="LWA314" s="8"/>
      <c r="LWB314" s="8"/>
      <c r="LWC314" s="8"/>
      <c r="LWD314" s="8"/>
      <c r="LWE314" s="8"/>
      <c r="LWF314" s="8"/>
      <c r="LWG314" s="8"/>
      <c r="LWH314" s="8"/>
      <c r="LWI314" s="8"/>
      <c r="LWJ314" s="8"/>
      <c r="LWK314" s="8"/>
      <c r="LWL314" s="8"/>
      <c r="LWM314" s="8"/>
      <c r="LWN314" s="8"/>
      <c r="LWO314" s="8"/>
      <c r="LWP314" s="8"/>
      <c r="LWQ314" s="8"/>
      <c r="LWR314" s="8"/>
      <c r="LWS314" s="8"/>
      <c r="LWT314" s="8"/>
      <c r="LWU314" s="8"/>
      <c r="LWV314" s="8"/>
      <c r="LWW314" s="8"/>
      <c r="LWX314" s="8"/>
      <c r="LWY314" s="8"/>
      <c r="LWZ314" s="8"/>
      <c r="LXA314" s="8"/>
      <c r="LXB314" s="8"/>
      <c r="LXC314" s="8"/>
      <c r="LXD314" s="8"/>
      <c r="LXE314" s="8"/>
      <c r="LXF314" s="8"/>
      <c r="LXG314" s="8"/>
      <c r="LXH314" s="8"/>
      <c r="LXI314" s="8"/>
      <c r="LXJ314" s="8"/>
      <c r="LXK314" s="8"/>
      <c r="LXL314" s="8"/>
      <c r="LXM314" s="8"/>
      <c r="LXN314" s="8"/>
      <c r="LXO314" s="8"/>
      <c r="LXP314" s="8"/>
      <c r="LXQ314" s="8"/>
      <c r="LXR314" s="8"/>
      <c r="LXS314" s="8"/>
      <c r="LXT314" s="8"/>
      <c r="LXU314" s="8"/>
      <c r="LXV314" s="8"/>
      <c r="LXW314" s="8"/>
      <c r="LXX314" s="8"/>
      <c r="LXY314" s="8"/>
      <c r="LXZ314" s="8"/>
      <c r="LYA314" s="8"/>
      <c r="LYB314" s="8"/>
      <c r="LYC314" s="8"/>
      <c r="LYD314" s="8"/>
      <c r="LYE314" s="8"/>
      <c r="LYF314" s="8"/>
      <c r="LYG314" s="8"/>
      <c r="LYH314" s="8"/>
      <c r="LYI314" s="8"/>
      <c r="LYJ314" s="8"/>
      <c r="LYK314" s="8"/>
      <c r="LYL314" s="8"/>
      <c r="LYM314" s="8"/>
      <c r="LYN314" s="8"/>
      <c r="LYO314" s="8"/>
      <c r="LYP314" s="8"/>
      <c r="LYQ314" s="8"/>
      <c r="LYR314" s="8"/>
      <c r="LYS314" s="8"/>
      <c r="LYT314" s="8"/>
      <c r="LYU314" s="8"/>
      <c r="LYV314" s="8"/>
      <c r="LYW314" s="8"/>
      <c r="LYX314" s="8"/>
      <c r="LYY314" s="8"/>
      <c r="LYZ314" s="8"/>
      <c r="LZA314" s="8"/>
      <c r="LZB314" s="8"/>
      <c r="LZC314" s="8"/>
      <c r="LZD314" s="8"/>
      <c r="LZE314" s="8"/>
      <c r="LZF314" s="8"/>
      <c r="LZG314" s="8"/>
      <c r="LZH314" s="8"/>
      <c r="LZI314" s="8"/>
      <c r="LZJ314" s="8"/>
      <c r="LZK314" s="8"/>
      <c r="LZL314" s="8"/>
      <c r="LZM314" s="8"/>
      <c r="LZN314" s="8"/>
      <c r="LZO314" s="8"/>
      <c r="LZP314" s="8"/>
      <c r="LZQ314" s="8"/>
      <c r="LZR314" s="8"/>
      <c r="LZS314" s="8"/>
      <c r="LZT314" s="8"/>
      <c r="LZU314" s="8"/>
      <c r="LZV314" s="8"/>
      <c r="LZW314" s="8"/>
      <c r="LZX314" s="8"/>
      <c r="LZY314" s="8"/>
      <c r="LZZ314" s="8"/>
      <c r="MAA314" s="8"/>
      <c r="MAB314" s="8"/>
      <c r="MAC314" s="8"/>
      <c r="MAD314" s="8"/>
      <c r="MAE314" s="8"/>
      <c r="MAF314" s="8"/>
      <c r="MAG314" s="8"/>
      <c r="MAH314" s="8"/>
      <c r="MAI314" s="8"/>
      <c r="MAJ314" s="8"/>
      <c r="MAK314" s="8"/>
      <c r="MAL314" s="8"/>
      <c r="MAM314" s="8"/>
      <c r="MAN314" s="8"/>
      <c r="MAO314" s="8"/>
      <c r="MAP314" s="8"/>
      <c r="MAQ314" s="8"/>
      <c r="MAR314" s="8"/>
      <c r="MAS314" s="8"/>
      <c r="MAT314" s="8"/>
      <c r="MAU314" s="8"/>
      <c r="MAV314" s="8"/>
      <c r="MAW314" s="8"/>
      <c r="MAX314" s="8"/>
      <c r="MAY314" s="8"/>
      <c r="MAZ314" s="8"/>
      <c r="MBA314" s="8"/>
      <c r="MBB314" s="8"/>
      <c r="MBC314" s="8"/>
      <c r="MBD314" s="8"/>
      <c r="MBE314" s="8"/>
      <c r="MBF314" s="8"/>
      <c r="MBG314" s="8"/>
      <c r="MBH314" s="8"/>
      <c r="MBI314" s="8"/>
      <c r="MBJ314" s="8"/>
      <c r="MBK314" s="8"/>
      <c r="MBL314" s="8"/>
      <c r="MBM314" s="8"/>
      <c r="MBN314" s="8"/>
      <c r="MBO314" s="8"/>
      <c r="MBP314" s="8"/>
      <c r="MBQ314" s="8"/>
      <c r="MBR314" s="8"/>
      <c r="MBS314" s="8"/>
      <c r="MBT314" s="8"/>
      <c r="MBU314" s="8"/>
      <c r="MBV314" s="8"/>
      <c r="MBW314" s="8"/>
      <c r="MBX314" s="8"/>
      <c r="MBY314" s="8"/>
      <c r="MBZ314" s="8"/>
      <c r="MCA314" s="8"/>
      <c r="MCB314" s="8"/>
      <c r="MCC314" s="8"/>
      <c r="MCD314" s="8"/>
      <c r="MCE314" s="8"/>
      <c r="MCF314" s="8"/>
      <c r="MCG314" s="8"/>
      <c r="MCH314" s="8"/>
      <c r="MCI314" s="8"/>
      <c r="MCJ314" s="8"/>
      <c r="MCK314" s="8"/>
      <c r="MCL314" s="8"/>
      <c r="MCM314" s="8"/>
      <c r="MCN314" s="8"/>
      <c r="MCO314" s="8"/>
      <c r="MCP314" s="8"/>
      <c r="MCQ314" s="8"/>
      <c r="MCR314" s="8"/>
      <c r="MCS314" s="8"/>
      <c r="MCT314" s="8"/>
      <c r="MCU314" s="8"/>
      <c r="MCV314" s="8"/>
      <c r="MCW314" s="8"/>
      <c r="MCX314" s="8"/>
      <c r="MCY314" s="8"/>
      <c r="MCZ314" s="8"/>
      <c r="MDA314" s="8"/>
      <c r="MDB314" s="8"/>
      <c r="MDC314" s="8"/>
      <c r="MDD314" s="8"/>
      <c r="MDE314" s="8"/>
      <c r="MDF314" s="8"/>
      <c r="MDG314" s="8"/>
      <c r="MDH314" s="8"/>
      <c r="MDI314" s="8"/>
      <c r="MDJ314" s="8"/>
      <c r="MDK314" s="8"/>
      <c r="MDL314" s="8"/>
      <c r="MDM314" s="8"/>
      <c r="MDN314" s="8"/>
      <c r="MDO314" s="8"/>
      <c r="MDP314" s="8"/>
      <c r="MDQ314" s="8"/>
      <c r="MDR314" s="8"/>
      <c r="MDS314" s="8"/>
      <c r="MDT314" s="8"/>
      <c r="MDU314" s="8"/>
      <c r="MDV314" s="8"/>
      <c r="MDW314" s="8"/>
      <c r="MDX314" s="8"/>
      <c r="MDY314" s="8"/>
      <c r="MDZ314" s="8"/>
      <c r="MEA314" s="8"/>
      <c r="MEB314" s="8"/>
      <c r="MEC314" s="8"/>
      <c r="MED314" s="8"/>
      <c r="MEE314" s="8"/>
      <c r="MEF314" s="8"/>
      <c r="MEG314" s="8"/>
      <c r="MEH314" s="8"/>
      <c r="MEI314" s="8"/>
      <c r="MEJ314" s="8"/>
      <c r="MEK314" s="8"/>
      <c r="MEL314" s="8"/>
      <c r="MEM314" s="8"/>
      <c r="MEN314" s="8"/>
      <c r="MEO314" s="8"/>
      <c r="MEP314" s="8"/>
      <c r="MEQ314" s="8"/>
      <c r="MER314" s="8"/>
      <c r="MES314" s="8"/>
      <c r="MET314" s="8"/>
      <c r="MEU314" s="8"/>
      <c r="MEV314" s="8"/>
      <c r="MEW314" s="8"/>
      <c r="MEX314" s="8"/>
      <c r="MEY314" s="8"/>
      <c r="MEZ314" s="8"/>
      <c r="MFA314" s="8"/>
      <c r="MFB314" s="8"/>
      <c r="MFC314" s="8"/>
      <c r="MFD314" s="8"/>
      <c r="MFE314" s="8"/>
      <c r="MFF314" s="8"/>
      <c r="MFG314" s="8"/>
      <c r="MFH314" s="8"/>
      <c r="MFI314" s="8"/>
      <c r="MFJ314" s="8"/>
      <c r="MFK314" s="8"/>
      <c r="MFL314" s="8"/>
      <c r="MFM314" s="8"/>
      <c r="MFN314" s="8"/>
      <c r="MFO314" s="8"/>
      <c r="MFP314" s="8"/>
      <c r="MFQ314" s="8"/>
      <c r="MFR314" s="8"/>
      <c r="MFS314" s="8"/>
      <c r="MFT314" s="8"/>
      <c r="MFU314" s="8"/>
      <c r="MFV314" s="8"/>
      <c r="MFW314" s="8"/>
      <c r="MFX314" s="8"/>
      <c r="MFY314" s="8"/>
      <c r="MFZ314" s="8"/>
      <c r="MGA314" s="8"/>
      <c r="MGB314" s="8"/>
      <c r="MGC314" s="8"/>
      <c r="MGD314" s="8"/>
      <c r="MGE314" s="8"/>
      <c r="MGF314" s="8"/>
      <c r="MGG314" s="8"/>
      <c r="MGH314" s="8"/>
      <c r="MGI314" s="8"/>
      <c r="MGJ314" s="8"/>
      <c r="MGK314" s="8"/>
      <c r="MGL314" s="8"/>
      <c r="MGM314" s="8"/>
      <c r="MGN314" s="8"/>
      <c r="MGO314" s="8"/>
      <c r="MGP314" s="8"/>
      <c r="MGQ314" s="8"/>
      <c r="MGR314" s="8"/>
      <c r="MGS314" s="8"/>
      <c r="MGT314" s="8"/>
      <c r="MGU314" s="8"/>
      <c r="MGV314" s="8"/>
      <c r="MGW314" s="8"/>
      <c r="MGX314" s="8"/>
      <c r="MGY314" s="8"/>
      <c r="MGZ314" s="8"/>
      <c r="MHA314" s="8"/>
      <c r="MHB314" s="8"/>
      <c r="MHC314" s="8"/>
      <c r="MHD314" s="8"/>
      <c r="MHE314" s="8"/>
      <c r="MHF314" s="8"/>
      <c r="MHG314" s="8"/>
      <c r="MHH314" s="8"/>
      <c r="MHI314" s="8"/>
      <c r="MHJ314" s="8"/>
      <c r="MHK314" s="8"/>
      <c r="MHL314" s="8"/>
      <c r="MHM314" s="8"/>
      <c r="MHN314" s="8"/>
      <c r="MHO314" s="8"/>
      <c r="MHP314" s="8"/>
      <c r="MHQ314" s="8"/>
      <c r="MHR314" s="8"/>
      <c r="MHS314" s="8"/>
      <c r="MHT314" s="8"/>
      <c r="MHU314" s="8"/>
      <c r="MHV314" s="8"/>
      <c r="MHW314" s="8"/>
      <c r="MHX314" s="8"/>
      <c r="MHY314" s="8"/>
      <c r="MHZ314" s="8"/>
      <c r="MIA314" s="8"/>
      <c r="MIB314" s="8"/>
      <c r="MIC314" s="8"/>
      <c r="MID314" s="8"/>
      <c r="MIE314" s="8"/>
      <c r="MIF314" s="8"/>
      <c r="MIG314" s="8"/>
      <c r="MIH314" s="8"/>
      <c r="MII314" s="8"/>
      <c r="MIJ314" s="8"/>
      <c r="MIK314" s="8"/>
      <c r="MIL314" s="8"/>
      <c r="MIM314" s="8"/>
      <c r="MIN314" s="8"/>
      <c r="MIO314" s="8"/>
      <c r="MIP314" s="8"/>
      <c r="MIQ314" s="8"/>
      <c r="MIR314" s="8"/>
      <c r="MIS314" s="8"/>
      <c r="MIT314" s="8"/>
      <c r="MIU314" s="8"/>
      <c r="MIV314" s="8"/>
      <c r="MIW314" s="8"/>
      <c r="MIX314" s="8"/>
      <c r="MIY314" s="8"/>
      <c r="MIZ314" s="8"/>
      <c r="MJA314" s="8"/>
      <c r="MJB314" s="8"/>
      <c r="MJC314" s="8"/>
      <c r="MJD314" s="8"/>
      <c r="MJE314" s="8"/>
      <c r="MJF314" s="8"/>
      <c r="MJG314" s="8"/>
      <c r="MJH314" s="8"/>
      <c r="MJI314" s="8"/>
      <c r="MJJ314" s="8"/>
      <c r="MJK314" s="8"/>
      <c r="MJL314" s="8"/>
      <c r="MJM314" s="8"/>
      <c r="MJN314" s="8"/>
      <c r="MJO314" s="8"/>
      <c r="MJP314" s="8"/>
      <c r="MJQ314" s="8"/>
      <c r="MJR314" s="8"/>
      <c r="MJS314" s="8"/>
      <c r="MJT314" s="8"/>
      <c r="MJU314" s="8"/>
      <c r="MJV314" s="8"/>
      <c r="MJW314" s="8"/>
      <c r="MJX314" s="8"/>
      <c r="MJY314" s="8"/>
      <c r="MJZ314" s="8"/>
      <c r="MKA314" s="8"/>
      <c r="MKB314" s="8"/>
      <c r="MKC314" s="8"/>
      <c r="MKD314" s="8"/>
      <c r="MKE314" s="8"/>
      <c r="MKF314" s="8"/>
      <c r="MKG314" s="8"/>
      <c r="MKH314" s="8"/>
      <c r="MKI314" s="8"/>
      <c r="MKJ314" s="8"/>
      <c r="MKK314" s="8"/>
      <c r="MKL314" s="8"/>
      <c r="MKM314" s="8"/>
      <c r="MKN314" s="8"/>
      <c r="MKO314" s="8"/>
      <c r="MKP314" s="8"/>
      <c r="MKQ314" s="8"/>
      <c r="MKR314" s="8"/>
      <c r="MKS314" s="8"/>
      <c r="MKT314" s="8"/>
      <c r="MKU314" s="8"/>
      <c r="MKV314" s="8"/>
      <c r="MKW314" s="8"/>
      <c r="MKX314" s="8"/>
      <c r="MKY314" s="8"/>
      <c r="MKZ314" s="8"/>
      <c r="MLA314" s="8"/>
      <c r="MLB314" s="8"/>
      <c r="MLC314" s="8"/>
      <c r="MLD314" s="8"/>
      <c r="MLE314" s="8"/>
      <c r="MLF314" s="8"/>
      <c r="MLG314" s="8"/>
      <c r="MLH314" s="8"/>
      <c r="MLI314" s="8"/>
      <c r="MLJ314" s="8"/>
      <c r="MLK314" s="8"/>
      <c r="MLL314" s="8"/>
      <c r="MLM314" s="8"/>
      <c r="MLN314" s="8"/>
      <c r="MLO314" s="8"/>
      <c r="MLP314" s="8"/>
      <c r="MLQ314" s="8"/>
      <c r="MLR314" s="8"/>
      <c r="MLS314" s="8"/>
      <c r="MLT314" s="8"/>
      <c r="MLU314" s="8"/>
      <c r="MLV314" s="8"/>
      <c r="MLW314" s="8"/>
      <c r="MLX314" s="8"/>
      <c r="MLY314" s="8"/>
      <c r="MLZ314" s="8"/>
      <c r="MMA314" s="8"/>
      <c r="MMB314" s="8"/>
      <c r="MMC314" s="8"/>
      <c r="MMD314" s="8"/>
      <c r="MME314" s="8"/>
      <c r="MMF314" s="8"/>
      <c r="MMG314" s="8"/>
      <c r="MMH314" s="8"/>
      <c r="MMI314" s="8"/>
      <c r="MMJ314" s="8"/>
      <c r="MMK314" s="8"/>
      <c r="MML314" s="8"/>
      <c r="MMM314" s="8"/>
      <c r="MMN314" s="8"/>
      <c r="MMO314" s="8"/>
      <c r="MMP314" s="8"/>
      <c r="MMQ314" s="8"/>
      <c r="MMR314" s="8"/>
      <c r="MMS314" s="8"/>
      <c r="MMT314" s="8"/>
      <c r="MMU314" s="8"/>
      <c r="MMV314" s="8"/>
      <c r="MMW314" s="8"/>
      <c r="MMX314" s="8"/>
      <c r="MMY314" s="8"/>
      <c r="MMZ314" s="8"/>
      <c r="MNA314" s="8"/>
      <c r="MNB314" s="8"/>
      <c r="MNC314" s="8"/>
      <c r="MND314" s="8"/>
      <c r="MNE314" s="8"/>
      <c r="MNF314" s="8"/>
      <c r="MNG314" s="8"/>
      <c r="MNH314" s="8"/>
      <c r="MNI314" s="8"/>
      <c r="MNJ314" s="8"/>
      <c r="MNK314" s="8"/>
      <c r="MNL314" s="8"/>
      <c r="MNM314" s="8"/>
      <c r="MNN314" s="8"/>
      <c r="MNO314" s="8"/>
      <c r="MNP314" s="8"/>
      <c r="MNQ314" s="8"/>
      <c r="MNR314" s="8"/>
      <c r="MNS314" s="8"/>
      <c r="MNT314" s="8"/>
      <c r="MNU314" s="8"/>
      <c r="MNV314" s="8"/>
      <c r="MNW314" s="8"/>
      <c r="MNX314" s="8"/>
      <c r="MNY314" s="8"/>
      <c r="MNZ314" s="8"/>
      <c r="MOA314" s="8"/>
      <c r="MOB314" s="8"/>
      <c r="MOC314" s="8"/>
      <c r="MOD314" s="8"/>
      <c r="MOE314" s="8"/>
      <c r="MOF314" s="8"/>
      <c r="MOG314" s="8"/>
      <c r="MOH314" s="8"/>
      <c r="MOI314" s="8"/>
      <c r="MOJ314" s="8"/>
      <c r="MOK314" s="8"/>
      <c r="MOL314" s="8"/>
      <c r="MOM314" s="8"/>
      <c r="MON314" s="8"/>
      <c r="MOO314" s="8"/>
      <c r="MOP314" s="8"/>
      <c r="MOQ314" s="8"/>
      <c r="MOR314" s="8"/>
      <c r="MOS314" s="8"/>
      <c r="MOT314" s="8"/>
      <c r="MOU314" s="8"/>
      <c r="MOV314" s="8"/>
      <c r="MOW314" s="8"/>
      <c r="MOX314" s="8"/>
      <c r="MOY314" s="8"/>
      <c r="MOZ314" s="8"/>
      <c r="MPA314" s="8"/>
      <c r="MPB314" s="8"/>
      <c r="MPC314" s="8"/>
      <c r="MPD314" s="8"/>
      <c r="MPE314" s="8"/>
      <c r="MPF314" s="8"/>
      <c r="MPG314" s="8"/>
      <c r="MPH314" s="8"/>
      <c r="MPI314" s="8"/>
      <c r="MPJ314" s="8"/>
      <c r="MPK314" s="8"/>
      <c r="MPL314" s="8"/>
      <c r="MPM314" s="8"/>
      <c r="MPN314" s="8"/>
      <c r="MPO314" s="8"/>
      <c r="MPP314" s="8"/>
      <c r="MPQ314" s="8"/>
      <c r="MPR314" s="8"/>
      <c r="MPS314" s="8"/>
      <c r="MPT314" s="8"/>
      <c r="MPU314" s="8"/>
      <c r="MPV314" s="8"/>
      <c r="MPW314" s="8"/>
      <c r="MPX314" s="8"/>
      <c r="MPY314" s="8"/>
      <c r="MPZ314" s="8"/>
      <c r="MQA314" s="8"/>
      <c r="MQB314" s="8"/>
      <c r="MQC314" s="8"/>
      <c r="MQD314" s="8"/>
      <c r="MQE314" s="8"/>
      <c r="MQF314" s="8"/>
      <c r="MQG314" s="8"/>
      <c r="MQH314" s="8"/>
      <c r="MQI314" s="8"/>
      <c r="MQJ314" s="8"/>
      <c r="MQK314" s="8"/>
      <c r="MQL314" s="8"/>
      <c r="MQM314" s="8"/>
      <c r="MQN314" s="8"/>
      <c r="MQO314" s="8"/>
      <c r="MQP314" s="8"/>
      <c r="MQQ314" s="8"/>
      <c r="MQR314" s="8"/>
      <c r="MQS314" s="8"/>
      <c r="MQT314" s="8"/>
      <c r="MQU314" s="8"/>
      <c r="MQV314" s="8"/>
      <c r="MQW314" s="8"/>
      <c r="MQX314" s="8"/>
      <c r="MQY314" s="8"/>
      <c r="MQZ314" s="8"/>
      <c r="MRA314" s="8"/>
      <c r="MRB314" s="8"/>
      <c r="MRC314" s="8"/>
      <c r="MRD314" s="8"/>
      <c r="MRE314" s="8"/>
      <c r="MRF314" s="8"/>
      <c r="MRG314" s="8"/>
      <c r="MRH314" s="8"/>
      <c r="MRI314" s="8"/>
      <c r="MRJ314" s="8"/>
      <c r="MRK314" s="8"/>
      <c r="MRL314" s="8"/>
      <c r="MRM314" s="8"/>
      <c r="MRN314" s="8"/>
      <c r="MRO314" s="8"/>
      <c r="MRP314" s="8"/>
      <c r="MRQ314" s="8"/>
      <c r="MRR314" s="8"/>
      <c r="MRS314" s="8"/>
      <c r="MRT314" s="8"/>
      <c r="MRU314" s="8"/>
      <c r="MRV314" s="8"/>
      <c r="MRW314" s="8"/>
      <c r="MRX314" s="8"/>
      <c r="MRY314" s="8"/>
      <c r="MRZ314" s="8"/>
      <c r="MSA314" s="8"/>
      <c r="MSB314" s="8"/>
      <c r="MSC314" s="8"/>
      <c r="MSD314" s="8"/>
      <c r="MSE314" s="8"/>
      <c r="MSF314" s="8"/>
      <c r="MSG314" s="8"/>
      <c r="MSH314" s="8"/>
      <c r="MSI314" s="8"/>
      <c r="MSJ314" s="8"/>
      <c r="MSK314" s="8"/>
      <c r="MSL314" s="8"/>
      <c r="MSM314" s="8"/>
      <c r="MSN314" s="8"/>
      <c r="MSO314" s="8"/>
      <c r="MSP314" s="8"/>
      <c r="MSQ314" s="8"/>
      <c r="MSR314" s="8"/>
      <c r="MSS314" s="8"/>
      <c r="MST314" s="8"/>
      <c r="MSU314" s="8"/>
      <c r="MSV314" s="8"/>
      <c r="MSW314" s="8"/>
      <c r="MSX314" s="8"/>
      <c r="MSY314" s="8"/>
      <c r="MSZ314" s="8"/>
      <c r="MTA314" s="8"/>
      <c r="MTB314" s="8"/>
      <c r="MTC314" s="8"/>
      <c r="MTD314" s="8"/>
      <c r="MTE314" s="8"/>
      <c r="MTF314" s="8"/>
      <c r="MTG314" s="8"/>
      <c r="MTH314" s="8"/>
      <c r="MTI314" s="8"/>
      <c r="MTJ314" s="8"/>
      <c r="MTK314" s="8"/>
      <c r="MTL314" s="8"/>
      <c r="MTM314" s="8"/>
      <c r="MTN314" s="8"/>
      <c r="MTO314" s="8"/>
      <c r="MTP314" s="8"/>
      <c r="MTQ314" s="8"/>
      <c r="MTR314" s="8"/>
      <c r="MTS314" s="8"/>
      <c r="MTT314" s="8"/>
      <c r="MTU314" s="8"/>
      <c r="MTV314" s="8"/>
      <c r="MTW314" s="8"/>
      <c r="MTX314" s="8"/>
      <c r="MTY314" s="8"/>
      <c r="MTZ314" s="8"/>
      <c r="MUA314" s="8"/>
      <c r="MUB314" s="8"/>
      <c r="MUC314" s="8"/>
      <c r="MUD314" s="8"/>
      <c r="MUE314" s="8"/>
      <c r="MUF314" s="8"/>
      <c r="MUG314" s="8"/>
      <c r="MUH314" s="8"/>
      <c r="MUI314" s="8"/>
      <c r="MUJ314" s="8"/>
      <c r="MUK314" s="8"/>
      <c r="MUL314" s="8"/>
      <c r="MUM314" s="8"/>
      <c r="MUN314" s="8"/>
      <c r="MUO314" s="8"/>
      <c r="MUP314" s="8"/>
      <c r="MUQ314" s="8"/>
      <c r="MUR314" s="8"/>
      <c r="MUS314" s="8"/>
      <c r="MUT314" s="8"/>
      <c r="MUU314" s="8"/>
      <c r="MUV314" s="8"/>
      <c r="MUW314" s="8"/>
      <c r="MUX314" s="8"/>
      <c r="MUY314" s="8"/>
      <c r="MUZ314" s="8"/>
      <c r="MVA314" s="8"/>
      <c r="MVB314" s="8"/>
      <c r="MVC314" s="8"/>
      <c r="MVD314" s="8"/>
      <c r="MVE314" s="8"/>
      <c r="MVF314" s="8"/>
      <c r="MVG314" s="8"/>
      <c r="MVH314" s="8"/>
      <c r="MVI314" s="8"/>
      <c r="MVJ314" s="8"/>
      <c r="MVK314" s="8"/>
      <c r="MVL314" s="8"/>
      <c r="MVM314" s="8"/>
      <c r="MVN314" s="8"/>
      <c r="MVO314" s="8"/>
      <c r="MVP314" s="8"/>
      <c r="MVQ314" s="8"/>
      <c r="MVR314" s="8"/>
      <c r="MVS314" s="8"/>
      <c r="MVT314" s="8"/>
      <c r="MVU314" s="8"/>
      <c r="MVV314" s="8"/>
      <c r="MVW314" s="8"/>
      <c r="MVX314" s="8"/>
      <c r="MVY314" s="8"/>
      <c r="MVZ314" s="8"/>
      <c r="MWA314" s="8"/>
      <c r="MWB314" s="8"/>
      <c r="MWC314" s="8"/>
      <c r="MWD314" s="8"/>
      <c r="MWE314" s="8"/>
      <c r="MWF314" s="8"/>
      <c r="MWG314" s="8"/>
      <c r="MWH314" s="8"/>
      <c r="MWI314" s="8"/>
      <c r="MWJ314" s="8"/>
      <c r="MWK314" s="8"/>
      <c r="MWL314" s="8"/>
      <c r="MWM314" s="8"/>
      <c r="MWN314" s="8"/>
      <c r="MWO314" s="8"/>
      <c r="MWP314" s="8"/>
      <c r="MWQ314" s="8"/>
      <c r="MWR314" s="8"/>
      <c r="MWS314" s="8"/>
      <c r="MWT314" s="8"/>
      <c r="MWU314" s="8"/>
      <c r="MWV314" s="8"/>
      <c r="MWW314" s="8"/>
      <c r="MWX314" s="8"/>
      <c r="MWY314" s="8"/>
      <c r="MWZ314" s="8"/>
      <c r="MXA314" s="8"/>
      <c r="MXB314" s="8"/>
      <c r="MXC314" s="8"/>
      <c r="MXD314" s="8"/>
      <c r="MXE314" s="8"/>
      <c r="MXF314" s="8"/>
      <c r="MXG314" s="8"/>
      <c r="MXH314" s="8"/>
      <c r="MXI314" s="8"/>
      <c r="MXJ314" s="8"/>
      <c r="MXK314" s="8"/>
      <c r="MXL314" s="8"/>
      <c r="MXM314" s="8"/>
      <c r="MXN314" s="8"/>
      <c r="MXO314" s="8"/>
      <c r="MXP314" s="8"/>
      <c r="MXQ314" s="8"/>
      <c r="MXR314" s="8"/>
      <c r="MXS314" s="8"/>
      <c r="MXT314" s="8"/>
      <c r="MXU314" s="8"/>
      <c r="MXV314" s="8"/>
      <c r="MXW314" s="8"/>
      <c r="MXX314" s="8"/>
      <c r="MXY314" s="8"/>
      <c r="MXZ314" s="8"/>
      <c r="MYA314" s="8"/>
      <c r="MYB314" s="8"/>
      <c r="MYC314" s="8"/>
      <c r="MYD314" s="8"/>
      <c r="MYE314" s="8"/>
      <c r="MYF314" s="8"/>
      <c r="MYG314" s="8"/>
      <c r="MYH314" s="8"/>
      <c r="MYI314" s="8"/>
      <c r="MYJ314" s="8"/>
      <c r="MYK314" s="8"/>
      <c r="MYL314" s="8"/>
      <c r="MYM314" s="8"/>
      <c r="MYN314" s="8"/>
      <c r="MYO314" s="8"/>
      <c r="MYP314" s="8"/>
      <c r="MYQ314" s="8"/>
      <c r="MYR314" s="8"/>
      <c r="MYS314" s="8"/>
      <c r="MYT314" s="8"/>
      <c r="MYU314" s="8"/>
      <c r="MYV314" s="8"/>
      <c r="MYW314" s="8"/>
      <c r="MYX314" s="8"/>
      <c r="MYY314" s="8"/>
      <c r="MYZ314" s="8"/>
      <c r="MZA314" s="8"/>
      <c r="MZB314" s="8"/>
      <c r="MZC314" s="8"/>
      <c r="MZD314" s="8"/>
      <c r="MZE314" s="8"/>
      <c r="MZF314" s="8"/>
      <c r="MZG314" s="8"/>
      <c r="MZH314" s="8"/>
      <c r="MZI314" s="8"/>
      <c r="MZJ314" s="8"/>
      <c r="MZK314" s="8"/>
      <c r="MZL314" s="8"/>
      <c r="MZM314" s="8"/>
      <c r="MZN314" s="8"/>
      <c r="MZO314" s="8"/>
      <c r="MZP314" s="8"/>
      <c r="MZQ314" s="8"/>
      <c r="MZR314" s="8"/>
      <c r="MZS314" s="8"/>
      <c r="MZT314" s="8"/>
      <c r="MZU314" s="8"/>
      <c r="MZV314" s="8"/>
      <c r="MZW314" s="8"/>
      <c r="MZX314" s="8"/>
      <c r="MZY314" s="8"/>
      <c r="MZZ314" s="8"/>
      <c r="NAA314" s="8"/>
      <c r="NAB314" s="8"/>
      <c r="NAC314" s="8"/>
      <c r="NAD314" s="8"/>
      <c r="NAE314" s="8"/>
      <c r="NAF314" s="8"/>
      <c r="NAG314" s="8"/>
      <c r="NAH314" s="8"/>
      <c r="NAI314" s="8"/>
      <c r="NAJ314" s="8"/>
      <c r="NAK314" s="8"/>
      <c r="NAL314" s="8"/>
      <c r="NAM314" s="8"/>
      <c r="NAN314" s="8"/>
      <c r="NAO314" s="8"/>
      <c r="NAP314" s="8"/>
      <c r="NAQ314" s="8"/>
      <c r="NAR314" s="8"/>
      <c r="NAS314" s="8"/>
      <c r="NAT314" s="8"/>
      <c r="NAU314" s="8"/>
      <c r="NAV314" s="8"/>
      <c r="NAW314" s="8"/>
      <c r="NAX314" s="8"/>
      <c r="NAY314" s="8"/>
      <c r="NAZ314" s="8"/>
      <c r="NBA314" s="8"/>
      <c r="NBB314" s="8"/>
      <c r="NBC314" s="8"/>
      <c r="NBD314" s="8"/>
      <c r="NBE314" s="8"/>
      <c r="NBF314" s="8"/>
      <c r="NBG314" s="8"/>
      <c r="NBH314" s="8"/>
      <c r="NBI314" s="8"/>
      <c r="NBJ314" s="8"/>
      <c r="NBK314" s="8"/>
      <c r="NBL314" s="8"/>
      <c r="NBM314" s="8"/>
      <c r="NBN314" s="8"/>
      <c r="NBO314" s="8"/>
      <c r="NBP314" s="8"/>
      <c r="NBQ314" s="8"/>
      <c r="NBR314" s="8"/>
      <c r="NBS314" s="8"/>
      <c r="NBT314" s="8"/>
      <c r="NBU314" s="8"/>
      <c r="NBV314" s="8"/>
      <c r="NBW314" s="8"/>
      <c r="NBX314" s="8"/>
      <c r="NBY314" s="8"/>
      <c r="NBZ314" s="8"/>
      <c r="NCA314" s="8"/>
      <c r="NCB314" s="8"/>
      <c r="NCC314" s="8"/>
      <c r="NCD314" s="8"/>
      <c r="NCE314" s="8"/>
      <c r="NCF314" s="8"/>
      <c r="NCG314" s="8"/>
      <c r="NCH314" s="8"/>
      <c r="NCI314" s="8"/>
      <c r="NCJ314" s="8"/>
      <c r="NCK314" s="8"/>
      <c r="NCL314" s="8"/>
      <c r="NCM314" s="8"/>
      <c r="NCN314" s="8"/>
      <c r="NCO314" s="8"/>
      <c r="NCP314" s="8"/>
      <c r="NCQ314" s="8"/>
      <c r="NCR314" s="8"/>
      <c r="NCS314" s="8"/>
      <c r="NCT314" s="8"/>
      <c r="NCU314" s="8"/>
      <c r="NCV314" s="8"/>
      <c r="NCW314" s="8"/>
      <c r="NCX314" s="8"/>
      <c r="NCY314" s="8"/>
      <c r="NCZ314" s="8"/>
      <c r="NDA314" s="8"/>
      <c r="NDB314" s="8"/>
      <c r="NDC314" s="8"/>
      <c r="NDD314" s="8"/>
      <c r="NDE314" s="8"/>
      <c r="NDF314" s="8"/>
      <c r="NDG314" s="8"/>
      <c r="NDH314" s="8"/>
      <c r="NDI314" s="8"/>
      <c r="NDJ314" s="8"/>
      <c r="NDK314" s="8"/>
      <c r="NDL314" s="8"/>
      <c r="NDM314" s="8"/>
      <c r="NDN314" s="8"/>
      <c r="NDO314" s="8"/>
      <c r="NDP314" s="8"/>
      <c r="NDQ314" s="8"/>
      <c r="NDR314" s="8"/>
      <c r="NDS314" s="8"/>
      <c r="NDT314" s="8"/>
      <c r="NDU314" s="8"/>
      <c r="NDV314" s="8"/>
      <c r="NDW314" s="8"/>
      <c r="NDX314" s="8"/>
      <c r="NDY314" s="8"/>
      <c r="NDZ314" s="8"/>
      <c r="NEA314" s="8"/>
      <c r="NEB314" s="8"/>
      <c r="NEC314" s="8"/>
      <c r="NED314" s="8"/>
      <c r="NEE314" s="8"/>
      <c r="NEF314" s="8"/>
      <c r="NEG314" s="8"/>
      <c r="NEH314" s="8"/>
      <c r="NEI314" s="8"/>
      <c r="NEJ314" s="8"/>
      <c r="NEK314" s="8"/>
      <c r="NEL314" s="8"/>
      <c r="NEM314" s="8"/>
      <c r="NEN314" s="8"/>
      <c r="NEO314" s="8"/>
      <c r="NEP314" s="8"/>
      <c r="NEQ314" s="8"/>
      <c r="NER314" s="8"/>
      <c r="NES314" s="8"/>
      <c r="NET314" s="8"/>
      <c r="NEU314" s="8"/>
      <c r="NEV314" s="8"/>
      <c r="NEW314" s="8"/>
      <c r="NEX314" s="8"/>
      <c r="NEY314" s="8"/>
      <c r="NEZ314" s="8"/>
      <c r="NFA314" s="8"/>
      <c r="NFB314" s="8"/>
      <c r="NFC314" s="8"/>
      <c r="NFD314" s="8"/>
      <c r="NFE314" s="8"/>
      <c r="NFF314" s="8"/>
      <c r="NFG314" s="8"/>
      <c r="NFH314" s="8"/>
      <c r="NFI314" s="8"/>
      <c r="NFJ314" s="8"/>
      <c r="NFK314" s="8"/>
      <c r="NFL314" s="8"/>
      <c r="NFM314" s="8"/>
      <c r="NFN314" s="8"/>
      <c r="NFO314" s="8"/>
      <c r="NFP314" s="8"/>
      <c r="NFQ314" s="8"/>
      <c r="NFR314" s="8"/>
      <c r="NFS314" s="8"/>
      <c r="NFT314" s="8"/>
      <c r="NFU314" s="8"/>
      <c r="NFV314" s="8"/>
      <c r="NFW314" s="8"/>
      <c r="NFX314" s="8"/>
      <c r="NFY314" s="8"/>
      <c r="NFZ314" s="8"/>
      <c r="NGA314" s="8"/>
      <c r="NGB314" s="8"/>
      <c r="NGC314" s="8"/>
      <c r="NGD314" s="8"/>
      <c r="NGE314" s="8"/>
      <c r="NGF314" s="8"/>
      <c r="NGG314" s="8"/>
      <c r="NGH314" s="8"/>
      <c r="NGI314" s="8"/>
      <c r="NGJ314" s="8"/>
      <c r="NGK314" s="8"/>
      <c r="NGL314" s="8"/>
      <c r="NGM314" s="8"/>
      <c r="NGN314" s="8"/>
      <c r="NGO314" s="8"/>
      <c r="NGP314" s="8"/>
      <c r="NGQ314" s="8"/>
      <c r="NGR314" s="8"/>
      <c r="NGS314" s="8"/>
      <c r="NGT314" s="8"/>
      <c r="NGU314" s="8"/>
      <c r="NGV314" s="8"/>
      <c r="NGW314" s="8"/>
      <c r="NGX314" s="8"/>
      <c r="NGY314" s="8"/>
      <c r="NGZ314" s="8"/>
      <c r="NHA314" s="8"/>
      <c r="NHB314" s="8"/>
      <c r="NHC314" s="8"/>
      <c r="NHD314" s="8"/>
      <c r="NHE314" s="8"/>
      <c r="NHF314" s="8"/>
      <c r="NHG314" s="8"/>
      <c r="NHH314" s="8"/>
      <c r="NHI314" s="8"/>
      <c r="NHJ314" s="8"/>
      <c r="NHK314" s="8"/>
      <c r="NHL314" s="8"/>
      <c r="NHM314" s="8"/>
      <c r="NHN314" s="8"/>
      <c r="NHO314" s="8"/>
      <c r="NHP314" s="8"/>
      <c r="NHQ314" s="8"/>
      <c r="NHR314" s="8"/>
      <c r="NHS314" s="8"/>
      <c r="NHT314" s="8"/>
      <c r="NHU314" s="8"/>
      <c r="NHV314" s="8"/>
      <c r="NHW314" s="8"/>
      <c r="NHX314" s="8"/>
      <c r="NHY314" s="8"/>
      <c r="NHZ314" s="8"/>
      <c r="NIA314" s="8"/>
      <c r="NIB314" s="8"/>
      <c r="NIC314" s="8"/>
      <c r="NID314" s="8"/>
      <c r="NIE314" s="8"/>
      <c r="NIF314" s="8"/>
      <c r="NIG314" s="8"/>
      <c r="NIH314" s="8"/>
      <c r="NII314" s="8"/>
      <c r="NIJ314" s="8"/>
      <c r="NIK314" s="8"/>
      <c r="NIL314" s="8"/>
      <c r="NIM314" s="8"/>
      <c r="NIN314" s="8"/>
      <c r="NIO314" s="8"/>
      <c r="NIP314" s="8"/>
      <c r="NIQ314" s="8"/>
      <c r="NIR314" s="8"/>
      <c r="NIS314" s="8"/>
      <c r="NIT314" s="8"/>
      <c r="NIU314" s="8"/>
      <c r="NIV314" s="8"/>
      <c r="NIW314" s="8"/>
      <c r="NIX314" s="8"/>
      <c r="NIY314" s="8"/>
      <c r="NIZ314" s="8"/>
      <c r="NJA314" s="8"/>
      <c r="NJB314" s="8"/>
      <c r="NJC314" s="8"/>
      <c r="NJD314" s="8"/>
      <c r="NJE314" s="8"/>
      <c r="NJF314" s="8"/>
      <c r="NJG314" s="8"/>
      <c r="NJH314" s="8"/>
      <c r="NJI314" s="8"/>
      <c r="NJJ314" s="8"/>
      <c r="NJK314" s="8"/>
      <c r="NJL314" s="8"/>
      <c r="NJM314" s="8"/>
      <c r="NJN314" s="8"/>
      <c r="NJO314" s="8"/>
      <c r="NJP314" s="8"/>
      <c r="NJQ314" s="8"/>
      <c r="NJR314" s="8"/>
      <c r="NJS314" s="8"/>
      <c r="NJT314" s="8"/>
      <c r="NJU314" s="8"/>
      <c r="NJV314" s="8"/>
      <c r="NJW314" s="8"/>
      <c r="NJX314" s="8"/>
      <c r="NJY314" s="8"/>
      <c r="NJZ314" s="8"/>
      <c r="NKA314" s="8"/>
      <c r="NKB314" s="8"/>
      <c r="NKC314" s="8"/>
      <c r="NKD314" s="8"/>
      <c r="NKE314" s="8"/>
      <c r="NKF314" s="8"/>
      <c r="NKG314" s="8"/>
      <c r="NKH314" s="8"/>
      <c r="NKI314" s="8"/>
      <c r="NKJ314" s="8"/>
      <c r="NKK314" s="8"/>
      <c r="NKL314" s="8"/>
      <c r="NKM314" s="8"/>
      <c r="NKN314" s="8"/>
      <c r="NKO314" s="8"/>
      <c r="NKP314" s="8"/>
      <c r="NKQ314" s="8"/>
      <c r="NKR314" s="8"/>
      <c r="NKS314" s="8"/>
      <c r="NKT314" s="8"/>
      <c r="NKU314" s="8"/>
      <c r="NKV314" s="8"/>
      <c r="NKW314" s="8"/>
      <c r="NKX314" s="8"/>
      <c r="NKY314" s="8"/>
      <c r="NKZ314" s="8"/>
      <c r="NLA314" s="8"/>
      <c r="NLB314" s="8"/>
      <c r="NLC314" s="8"/>
      <c r="NLD314" s="8"/>
      <c r="NLE314" s="8"/>
      <c r="NLF314" s="8"/>
      <c r="NLG314" s="8"/>
      <c r="NLH314" s="8"/>
      <c r="NLI314" s="8"/>
      <c r="NLJ314" s="8"/>
      <c r="NLK314" s="8"/>
      <c r="NLL314" s="8"/>
      <c r="NLM314" s="8"/>
      <c r="NLN314" s="8"/>
      <c r="NLO314" s="8"/>
      <c r="NLP314" s="8"/>
      <c r="NLQ314" s="8"/>
      <c r="NLR314" s="8"/>
      <c r="NLS314" s="8"/>
      <c r="NLT314" s="8"/>
      <c r="NLU314" s="8"/>
      <c r="NLV314" s="8"/>
      <c r="NLW314" s="8"/>
      <c r="NLX314" s="8"/>
      <c r="NLY314" s="8"/>
      <c r="NLZ314" s="8"/>
      <c r="NMA314" s="8"/>
      <c r="NMB314" s="8"/>
      <c r="NMC314" s="8"/>
      <c r="NMD314" s="8"/>
      <c r="NME314" s="8"/>
      <c r="NMF314" s="8"/>
      <c r="NMG314" s="8"/>
      <c r="NMH314" s="8"/>
      <c r="NMI314" s="8"/>
      <c r="NMJ314" s="8"/>
      <c r="NMK314" s="8"/>
      <c r="NML314" s="8"/>
      <c r="NMM314" s="8"/>
      <c r="NMN314" s="8"/>
      <c r="NMO314" s="8"/>
      <c r="NMP314" s="8"/>
      <c r="NMQ314" s="8"/>
      <c r="NMR314" s="8"/>
      <c r="NMS314" s="8"/>
      <c r="NMT314" s="8"/>
      <c r="NMU314" s="8"/>
      <c r="NMV314" s="8"/>
      <c r="NMW314" s="8"/>
      <c r="NMX314" s="8"/>
      <c r="NMY314" s="8"/>
      <c r="NMZ314" s="8"/>
      <c r="NNA314" s="8"/>
      <c r="NNB314" s="8"/>
      <c r="NNC314" s="8"/>
      <c r="NND314" s="8"/>
      <c r="NNE314" s="8"/>
      <c r="NNF314" s="8"/>
      <c r="NNG314" s="8"/>
      <c r="NNH314" s="8"/>
      <c r="NNI314" s="8"/>
      <c r="NNJ314" s="8"/>
      <c r="NNK314" s="8"/>
      <c r="NNL314" s="8"/>
      <c r="NNM314" s="8"/>
      <c r="NNN314" s="8"/>
      <c r="NNO314" s="8"/>
      <c r="NNP314" s="8"/>
      <c r="NNQ314" s="8"/>
      <c r="NNR314" s="8"/>
      <c r="NNS314" s="8"/>
      <c r="NNT314" s="8"/>
      <c r="NNU314" s="8"/>
      <c r="NNV314" s="8"/>
      <c r="NNW314" s="8"/>
      <c r="NNX314" s="8"/>
      <c r="NNY314" s="8"/>
      <c r="NNZ314" s="8"/>
      <c r="NOA314" s="8"/>
      <c r="NOB314" s="8"/>
      <c r="NOC314" s="8"/>
      <c r="NOD314" s="8"/>
      <c r="NOE314" s="8"/>
      <c r="NOF314" s="8"/>
      <c r="NOG314" s="8"/>
      <c r="NOH314" s="8"/>
      <c r="NOI314" s="8"/>
      <c r="NOJ314" s="8"/>
      <c r="NOK314" s="8"/>
      <c r="NOL314" s="8"/>
      <c r="NOM314" s="8"/>
      <c r="NON314" s="8"/>
      <c r="NOO314" s="8"/>
      <c r="NOP314" s="8"/>
      <c r="NOQ314" s="8"/>
      <c r="NOR314" s="8"/>
      <c r="NOS314" s="8"/>
      <c r="NOT314" s="8"/>
      <c r="NOU314" s="8"/>
      <c r="NOV314" s="8"/>
      <c r="NOW314" s="8"/>
      <c r="NOX314" s="8"/>
      <c r="NOY314" s="8"/>
      <c r="NOZ314" s="8"/>
      <c r="NPA314" s="8"/>
      <c r="NPB314" s="8"/>
      <c r="NPC314" s="8"/>
      <c r="NPD314" s="8"/>
      <c r="NPE314" s="8"/>
      <c r="NPF314" s="8"/>
      <c r="NPG314" s="8"/>
      <c r="NPH314" s="8"/>
      <c r="NPI314" s="8"/>
      <c r="NPJ314" s="8"/>
      <c r="NPK314" s="8"/>
      <c r="NPL314" s="8"/>
      <c r="NPM314" s="8"/>
      <c r="NPN314" s="8"/>
      <c r="NPO314" s="8"/>
      <c r="NPP314" s="8"/>
      <c r="NPQ314" s="8"/>
      <c r="NPR314" s="8"/>
      <c r="NPS314" s="8"/>
      <c r="NPT314" s="8"/>
      <c r="NPU314" s="8"/>
      <c r="NPV314" s="8"/>
      <c r="NPW314" s="8"/>
      <c r="NPX314" s="8"/>
      <c r="NPY314" s="8"/>
      <c r="NPZ314" s="8"/>
      <c r="NQA314" s="8"/>
      <c r="NQB314" s="8"/>
      <c r="NQC314" s="8"/>
      <c r="NQD314" s="8"/>
      <c r="NQE314" s="8"/>
      <c r="NQF314" s="8"/>
      <c r="NQG314" s="8"/>
      <c r="NQH314" s="8"/>
      <c r="NQI314" s="8"/>
      <c r="NQJ314" s="8"/>
      <c r="NQK314" s="8"/>
      <c r="NQL314" s="8"/>
      <c r="NQM314" s="8"/>
      <c r="NQN314" s="8"/>
      <c r="NQO314" s="8"/>
      <c r="NQP314" s="8"/>
      <c r="NQQ314" s="8"/>
      <c r="NQR314" s="8"/>
      <c r="NQS314" s="8"/>
      <c r="NQT314" s="8"/>
      <c r="NQU314" s="8"/>
      <c r="NQV314" s="8"/>
      <c r="NQW314" s="8"/>
      <c r="NQX314" s="8"/>
      <c r="NQY314" s="8"/>
      <c r="NQZ314" s="8"/>
      <c r="NRA314" s="8"/>
      <c r="NRB314" s="8"/>
      <c r="NRC314" s="8"/>
      <c r="NRD314" s="8"/>
      <c r="NRE314" s="8"/>
      <c r="NRF314" s="8"/>
      <c r="NRG314" s="8"/>
      <c r="NRH314" s="8"/>
      <c r="NRI314" s="8"/>
      <c r="NRJ314" s="8"/>
      <c r="NRK314" s="8"/>
      <c r="NRL314" s="8"/>
      <c r="NRM314" s="8"/>
      <c r="NRN314" s="8"/>
      <c r="NRO314" s="8"/>
      <c r="NRP314" s="8"/>
      <c r="NRQ314" s="8"/>
      <c r="NRR314" s="8"/>
      <c r="NRS314" s="8"/>
      <c r="NRT314" s="8"/>
      <c r="NRU314" s="8"/>
      <c r="NRV314" s="8"/>
      <c r="NRW314" s="8"/>
      <c r="NRX314" s="8"/>
      <c r="NRY314" s="8"/>
      <c r="NRZ314" s="8"/>
      <c r="NSA314" s="8"/>
      <c r="NSB314" s="8"/>
      <c r="NSC314" s="8"/>
      <c r="NSD314" s="8"/>
      <c r="NSE314" s="8"/>
      <c r="NSF314" s="8"/>
      <c r="NSG314" s="8"/>
      <c r="NSH314" s="8"/>
      <c r="NSI314" s="8"/>
      <c r="NSJ314" s="8"/>
      <c r="NSK314" s="8"/>
      <c r="NSL314" s="8"/>
      <c r="NSM314" s="8"/>
      <c r="NSN314" s="8"/>
      <c r="NSO314" s="8"/>
      <c r="NSP314" s="8"/>
      <c r="NSQ314" s="8"/>
      <c r="NSR314" s="8"/>
      <c r="NSS314" s="8"/>
      <c r="NST314" s="8"/>
      <c r="NSU314" s="8"/>
      <c r="NSV314" s="8"/>
      <c r="NSW314" s="8"/>
      <c r="NSX314" s="8"/>
      <c r="NSY314" s="8"/>
      <c r="NSZ314" s="8"/>
      <c r="NTA314" s="8"/>
      <c r="NTB314" s="8"/>
      <c r="NTC314" s="8"/>
      <c r="NTD314" s="8"/>
      <c r="NTE314" s="8"/>
      <c r="NTF314" s="8"/>
      <c r="NTG314" s="8"/>
      <c r="NTH314" s="8"/>
      <c r="NTI314" s="8"/>
      <c r="NTJ314" s="8"/>
      <c r="NTK314" s="8"/>
      <c r="NTL314" s="8"/>
      <c r="NTM314" s="8"/>
      <c r="NTN314" s="8"/>
      <c r="NTO314" s="8"/>
      <c r="NTP314" s="8"/>
      <c r="NTQ314" s="8"/>
      <c r="NTR314" s="8"/>
      <c r="NTS314" s="8"/>
      <c r="NTT314" s="8"/>
      <c r="NTU314" s="8"/>
      <c r="NTV314" s="8"/>
      <c r="NTW314" s="8"/>
      <c r="NTX314" s="8"/>
      <c r="NTY314" s="8"/>
      <c r="NTZ314" s="8"/>
      <c r="NUA314" s="8"/>
      <c r="NUB314" s="8"/>
      <c r="NUC314" s="8"/>
      <c r="NUD314" s="8"/>
      <c r="NUE314" s="8"/>
      <c r="NUF314" s="8"/>
      <c r="NUG314" s="8"/>
      <c r="NUH314" s="8"/>
      <c r="NUI314" s="8"/>
      <c r="NUJ314" s="8"/>
      <c r="NUK314" s="8"/>
      <c r="NUL314" s="8"/>
      <c r="NUM314" s="8"/>
      <c r="NUN314" s="8"/>
      <c r="NUO314" s="8"/>
      <c r="NUP314" s="8"/>
      <c r="NUQ314" s="8"/>
      <c r="NUR314" s="8"/>
      <c r="NUS314" s="8"/>
      <c r="NUT314" s="8"/>
      <c r="NUU314" s="8"/>
      <c r="NUV314" s="8"/>
      <c r="NUW314" s="8"/>
      <c r="NUX314" s="8"/>
      <c r="NUY314" s="8"/>
      <c r="NUZ314" s="8"/>
      <c r="NVA314" s="8"/>
      <c r="NVB314" s="8"/>
      <c r="NVC314" s="8"/>
      <c r="NVD314" s="8"/>
      <c r="NVE314" s="8"/>
      <c r="NVF314" s="8"/>
      <c r="NVG314" s="8"/>
      <c r="NVH314" s="8"/>
      <c r="NVI314" s="8"/>
      <c r="NVJ314" s="8"/>
      <c r="NVK314" s="8"/>
      <c r="NVL314" s="8"/>
      <c r="NVM314" s="8"/>
      <c r="NVN314" s="8"/>
      <c r="NVO314" s="8"/>
      <c r="NVP314" s="8"/>
      <c r="NVQ314" s="8"/>
      <c r="NVR314" s="8"/>
      <c r="NVS314" s="8"/>
      <c r="NVT314" s="8"/>
      <c r="NVU314" s="8"/>
      <c r="NVV314" s="8"/>
      <c r="NVW314" s="8"/>
      <c r="NVX314" s="8"/>
      <c r="NVY314" s="8"/>
      <c r="NVZ314" s="8"/>
      <c r="NWA314" s="8"/>
      <c r="NWB314" s="8"/>
      <c r="NWC314" s="8"/>
      <c r="NWD314" s="8"/>
      <c r="NWE314" s="8"/>
      <c r="NWF314" s="8"/>
      <c r="NWG314" s="8"/>
      <c r="NWH314" s="8"/>
      <c r="NWI314" s="8"/>
      <c r="NWJ314" s="8"/>
      <c r="NWK314" s="8"/>
      <c r="NWL314" s="8"/>
      <c r="NWM314" s="8"/>
      <c r="NWN314" s="8"/>
      <c r="NWO314" s="8"/>
      <c r="NWP314" s="8"/>
      <c r="NWQ314" s="8"/>
      <c r="NWR314" s="8"/>
      <c r="NWS314" s="8"/>
      <c r="NWT314" s="8"/>
      <c r="NWU314" s="8"/>
      <c r="NWV314" s="8"/>
      <c r="NWW314" s="8"/>
      <c r="NWX314" s="8"/>
      <c r="NWY314" s="8"/>
      <c r="NWZ314" s="8"/>
      <c r="NXA314" s="8"/>
      <c r="NXB314" s="8"/>
      <c r="NXC314" s="8"/>
      <c r="NXD314" s="8"/>
      <c r="NXE314" s="8"/>
      <c r="NXF314" s="8"/>
      <c r="NXG314" s="8"/>
      <c r="NXH314" s="8"/>
      <c r="NXI314" s="8"/>
      <c r="NXJ314" s="8"/>
      <c r="NXK314" s="8"/>
      <c r="NXL314" s="8"/>
      <c r="NXM314" s="8"/>
      <c r="NXN314" s="8"/>
      <c r="NXO314" s="8"/>
      <c r="NXP314" s="8"/>
      <c r="NXQ314" s="8"/>
      <c r="NXR314" s="8"/>
      <c r="NXS314" s="8"/>
      <c r="NXT314" s="8"/>
      <c r="NXU314" s="8"/>
      <c r="NXV314" s="8"/>
      <c r="NXW314" s="8"/>
      <c r="NXX314" s="8"/>
      <c r="NXY314" s="8"/>
      <c r="NXZ314" s="8"/>
      <c r="NYA314" s="8"/>
      <c r="NYB314" s="8"/>
      <c r="NYC314" s="8"/>
      <c r="NYD314" s="8"/>
      <c r="NYE314" s="8"/>
      <c r="NYF314" s="8"/>
      <c r="NYG314" s="8"/>
      <c r="NYH314" s="8"/>
      <c r="NYI314" s="8"/>
      <c r="NYJ314" s="8"/>
      <c r="NYK314" s="8"/>
      <c r="NYL314" s="8"/>
      <c r="NYM314" s="8"/>
      <c r="NYN314" s="8"/>
      <c r="NYO314" s="8"/>
      <c r="NYP314" s="8"/>
      <c r="NYQ314" s="8"/>
      <c r="NYR314" s="8"/>
      <c r="NYS314" s="8"/>
      <c r="NYT314" s="8"/>
      <c r="NYU314" s="8"/>
      <c r="NYV314" s="8"/>
      <c r="NYW314" s="8"/>
      <c r="NYX314" s="8"/>
      <c r="NYY314" s="8"/>
      <c r="NYZ314" s="8"/>
      <c r="NZA314" s="8"/>
      <c r="NZB314" s="8"/>
      <c r="NZC314" s="8"/>
      <c r="NZD314" s="8"/>
      <c r="NZE314" s="8"/>
      <c r="NZF314" s="8"/>
      <c r="NZG314" s="8"/>
      <c r="NZH314" s="8"/>
      <c r="NZI314" s="8"/>
      <c r="NZJ314" s="8"/>
      <c r="NZK314" s="8"/>
      <c r="NZL314" s="8"/>
      <c r="NZM314" s="8"/>
      <c r="NZN314" s="8"/>
      <c r="NZO314" s="8"/>
      <c r="NZP314" s="8"/>
      <c r="NZQ314" s="8"/>
      <c r="NZR314" s="8"/>
      <c r="NZS314" s="8"/>
      <c r="NZT314" s="8"/>
      <c r="NZU314" s="8"/>
      <c r="NZV314" s="8"/>
      <c r="NZW314" s="8"/>
      <c r="NZX314" s="8"/>
      <c r="NZY314" s="8"/>
      <c r="NZZ314" s="8"/>
      <c r="OAA314" s="8"/>
      <c r="OAB314" s="8"/>
      <c r="OAC314" s="8"/>
      <c r="OAD314" s="8"/>
      <c r="OAE314" s="8"/>
      <c r="OAF314" s="8"/>
      <c r="OAG314" s="8"/>
      <c r="OAH314" s="8"/>
      <c r="OAI314" s="8"/>
      <c r="OAJ314" s="8"/>
      <c r="OAK314" s="8"/>
      <c r="OAL314" s="8"/>
      <c r="OAM314" s="8"/>
      <c r="OAN314" s="8"/>
      <c r="OAO314" s="8"/>
      <c r="OAP314" s="8"/>
      <c r="OAQ314" s="8"/>
      <c r="OAR314" s="8"/>
      <c r="OAS314" s="8"/>
      <c r="OAT314" s="8"/>
      <c r="OAU314" s="8"/>
      <c r="OAV314" s="8"/>
      <c r="OAW314" s="8"/>
      <c r="OAX314" s="8"/>
      <c r="OAY314" s="8"/>
      <c r="OAZ314" s="8"/>
      <c r="OBA314" s="8"/>
      <c r="OBB314" s="8"/>
      <c r="OBC314" s="8"/>
      <c r="OBD314" s="8"/>
      <c r="OBE314" s="8"/>
      <c r="OBF314" s="8"/>
      <c r="OBG314" s="8"/>
      <c r="OBH314" s="8"/>
      <c r="OBI314" s="8"/>
      <c r="OBJ314" s="8"/>
      <c r="OBK314" s="8"/>
      <c r="OBL314" s="8"/>
      <c r="OBM314" s="8"/>
      <c r="OBN314" s="8"/>
      <c r="OBO314" s="8"/>
      <c r="OBP314" s="8"/>
      <c r="OBQ314" s="8"/>
      <c r="OBR314" s="8"/>
      <c r="OBS314" s="8"/>
      <c r="OBT314" s="8"/>
      <c r="OBU314" s="8"/>
      <c r="OBV314" s="8"/>
      <c r="OBW314" s="8"/>
      <c r="OBX314" s="8"/>
      <c r="OBY314" s="8"/>
      <c r="OBZ314" s="8"/>
      <c r="OCA314" s="8"/>
      <c r="OCB314" s="8"/>
      <c r="OCC314" s="8"/>
      <c r="OCD314" s="8"/>
      <c r="OCE314" s="8"/>
      <c r="OCF314" s="8"/>
      <c r="OCG314" s="8"/>
      <c r="OCH314" s="8"/>
      <c r="OCI314" s="8"/>
      <c r="OCJ314" s="8"/>
      <c r="OCK314" s="8"/>
      <c r="OCL314" s="8"/>
      <c r="OCM314" s="8"/>
      <c r="OCN314" s="8"/>
      <c r="OCO314" s="8"/>
      <c r="OCP314" s="8"/>
      <c r="OCQ314" s="8"/>
      <c r="OCR314" s="8"/>
      <c r="OCS314" s="8"/>
      <c r="OCT314" s="8"/>
      <c r="OCU314" s="8"/>
      <c r="OCV314" s="8"/>
      <c r="OCW314" s="8"/>
      <c r="OCX314" s="8"/>
      <c r="OCY314" s="8"/>
      <c r="OCZ314" s="8"/>
      <c r="ODA314" s="8"/>
      <c r="ODB314" s="8"/>
      <c r="ODC314" s="8"/>
      <c r="ODD314" s="8"/>
      <c r="ODE314" s="8"/>
      <c r="ODF314" s="8"/>
      <c r="ODG314" s="8"/>
      <c r="ODH314" s="8"/>
      <c r="ODI314" s="8"/>
      <c r="ODJ314" s="8"/>
      <c r="ODK314" s="8"/>
      <c r="ODL314" s="8"/>
      <c r="ODM314" s="8"/>
      <c r="ODN314" s="8"/>
      <c r="ODO314" s="8"/>
      <c r="ODP314" s="8"/>
      <c r="ODQ314" s="8"/>
      <c r="ODR314" s="8"/>
      <c r="ODS314" s="8"/>
      <c r="ODT314" s="8"/>
      <c r="ODU314" s="8"/>
      <c r="ODV314" s="8"/>
      <c r="ODW314" s="8"/>
      <c r="ODX314" s="8"/>
      <c r="ODY314" s="8"/>
      <c r="ODZ314" s="8"/>
      <c r="OEA314" s="8"/>
      <c r="OEB314" s="8"/>
      <c r="OEC314" s="8"/>
      <c r="OED314" s="8"/>
      <c r="OEE314" s="8"/>
      <c r="OEF314" s="8"/>
      <c r="OEG314" s="8"/>
      <c r="OEH314" s="8"/>
      <c r="OEI314" s="8"/>
      <c r="OEJ314" s="8"/>
      <c r="OEK314" s="8"/>
      <c r="OEL314" s="8"/>
      <c r="OEM314" s="8"/>
      <c r="OEN314" s="8"/>
      <c r="OEO314" s="8"/>
      <c r="OEP314" s="8"/>
      <c r="OEQ314" s="8"/>
      <c r="OER314" s="8"/>
      <c r="OES314" s="8"/>
      <c r="OET314" s="8"/>
      <c r="OEU314" s="8"/>
      <c r="OEV314" s="8"/>
      <c r="OEW314" s="8"/>
      <c r="OEX314" s="8"/>
      <c r="OEY314" s="8"/>
      <c r="OEZ314" s="8"/>
      <c r="OFA314" s="8"/>
      <c r="OFB314" s="8"/>
      <c r="OFC314" s="8"/>
      <c r="OFD314" s="8"/>
      <c r="OFE314" s="8"/>
      <c r="OFF314" s="8"/>
      <c r="OFG314" s="8"/>
      <c r="OFH314" s="8"/>
      <c r="OFI314" s="8"/>
      <c r="OFJ314" s="8"/>
      <c r="OFK314" s="8"/>
      <c r="OFL314" s="8"/>
      <c r="OFM314" s="8"/>
      <c r="OFN314" s="8"/>
      <c r="OFO314" s="8"/>
      <c r="OFP314" s="8"/>
      <c r="OFQ314" s="8"/>
      <c r="OFR314" s="8"/>
      <c r="OFS314" s="8"/>
      <c r="OFT314" s="8"/>
      <c r="OFU314" s="8"/>
      <c r="OFV314" s="8"/>
      <c r="OFW314" s="8"/>
      <c r="OFX314" s="8"/>
      <c r="OFY314" s="8"/>
      <c r="OFZ314" s="8"/>
      <c r="OGA314" s="8"/>
      <c r="OGB314" s="8"/>
      <c r="OGC314" s="8"/>
      <c r="OGD314" s="8"/>
      <c r="OGE314" s="8"/>
      <c r="OGF314" s="8"/>
      <c r="OGG314" s="8"/>
      <c r="OGH314" s="8"/>
      <c r="OGI314" s="8"/>
      <c r="OGJ314" s="8"/>
      <c r="OGK314" s="8"/>
      <c r="OGL314" s="8"/>
      <c r="OGM314" s="8"/>
      <c r="OGN314" s="8"/>
      <c r="OGO314" s="8"/>
      <c r="OGP314" s="8"/>
      <c r="OGQ314" s="8"/>
      <c r="OGR314" s="8"/>
      <c r="OGS314" s="8"/>
      <c r="OGT314" s="8"/>
      <c r="OGU314" s="8"/>
      <c r="OGV314" s="8"/>
      <c r="OGW314" s="8"/>
      <c r="OGX314" s="8"/>
      <c r="OGY314" s="8"/>
      <c r="OGZ314" s="8"/>
      <c r="OHA314" s="8"/>
      <c r="OHB314" s="8"/>
      <c r="OHC314" s="8"/>
      <c r="OHD314" s="8"/>
      <c r="OHE314" s="8"/>
      <c r="OHF314" s="8"/>
      <c r="OHG314" s="8"/>
      <c r="OHH314" s="8"/>
      <c r="OHI314" s="8"/>
      <c r="OHJ314" s="8"/>
      <c r="OHK314" s="8"/>
      <c r="OHL314" s="8"/>
      <c r="OHM314" s="8"/>
      <c r="OHN314" s="8"/>
      <c r="OHO314" s="8"/>
      <c r="OHP314" s="8"/>
      <c r="OHQ314" s="8"/>
      <c r="OHR314" s="8"/>
      <c r="OHS314" s="8"/>
      <c r="OHT314" s="8"/>
      <c r="OHU314" s="8"/>
      <c r="OHV314" s="8"/>
      <c r="OHW314" s="8"/>
      <c r="OHX314" s="8"/>
      <c r="OHY314" s="8"/>
      <c r="OHZ314" s="8"/>
      <c r="OIA314" s="8"/>
      <c r="OIB314" s="8"/>
      <c r="OIC314" s="8"/>
      <c r="OID314" s="8"/>
      <c r="OIE314" s="8"/>
      <c r="OIF314" s="8"/>
      <c r="OIG314" s="8"/>
      <c r="OIH314" s="8"/>
      <c r="OII314" s="8"/>
      <c r="OIJ314" s="8"/>
      <c r="OIK314" s="8"/>
      <c r="OIL314" s="8"/>
      <c r="OIM314" s="8"/>
      <c r="OIN314" s="8"/>
      <c r="OIO314" s="8"/>
      <c r="OIP314" s="8"/>
      <c r="OIQ314" s="8"/>
      <c r="OIR314" s="8"/>
      <c r="OIS314" s="8"/>
      <c r="OIT314" s="8"/>
      <c r="OIU314" s="8"/>
      <c r="OIV314" s="8"/>
      <c r="OIW314" s="8"/>
      <c r="OIX314" s="8"/>
      <c r="OIY314" s="8"/>
      <c r="OIZ314" s="8"/>
      <c r="OJA314" s="8"/>
      <c r="OJB314" s="8"/>
      <c r="OJC314" s="8"/>
      <c r="OJD314" s="8"/>
      <c r="OJE314" s="8"/>
      <c r="OJF314" s="8"/>
      <c r="OJG314" s="8"/>
      <c r="OJH314" s="8"/>
      <c r="OJI314" s="8"/>
      <c r="OJJ314" s="8"/>
      <c r="OJK314" s="8"/>
      <c r="OJL314" s="8"/>
      <c r="OJM314" s="8"/>
      <c r="OJN314" s="8"/>
      <c r="OJO314" s="8"/>
      <c r="OJP314" s="8"/>
      <c r="OJQ314" s="8"/>
      <c r="OJR314" s="8"/>
      <c r="OJS314" s="8"/>
      <c r="OJT314" s="8"/>
      <c r="OJU314" s="8"/>
      <c r="OJV314" s="8"/>
      <c r="OJW314" s="8"/>
      <c r="OJX314" s="8"/>
      <c r="OJY314" s="8"/>
      <c r="OJZ314" s="8"/>
      <c r="OKA314" s="8"/>
      <c r="OKB314" s="8"/>
      <c r="OKC314" s="8"/>
      <c r="OKD314" s="8"/>
      <c r="OKE314" s="8"/>
      <c r="OKF314" s="8"/>
      <c r="OKG314" s="8"/>
      <c r="OKH314" s="8"/>
      <c r="OKI314" s="8"/>
      <c r="OKJ314" s="8"/>
      <c r="OKK314" s="8"/>
      <c r="OKL314" s="8"/>
      <c r="OKM314" s="8"/>
      <c r="OKN314" s="8"/>
      <c r="OKO314" s="8"/>
      <c r="OKP314" s="8"/>
      <c r="OKQ314" s="8"/>
      <c r="OKR314" s="8"/>
      <c r="OKS314" s="8"/>
      <c r="OKT314" s="8"/>
      <c r="OKU314" s="8"/>
      <c r="OKV314" s="8"/>
      <c r="OKW314" s="8"/>
      <c r="OKX314" s="8"/>
      <c r="OKY314" s="8"/>
      <c r="OKZ314" s="8"/>
      <c r="OLA314" s="8"/>
      <c r="OLB314" s="8"/>
      <c r="OLC314" s="8"/>
      <c r="OLD314" s="8"/>
      <c r="OLE314" s="8"/>
      <c r="OLF314" s="8"/>
      <c r="OLG314" s="8"/>
      <c r="OLH314" s="8"/>
      <c r="OLI314" s="8"/>
      <c r="OLJ314" s="8"/>
      <c r="OLK314" s="8"/>
      <c r="OLL314" s="8"/>
      <c r="OLM314" s="8"/>
      <c r="OLN314" s="8"/>
      <c r="OLO314" s="8"/>
      <c r="OLP314" s="8"/>
      <c r="OLQ314" s="8"/>
      <c r="OLR314" s="8"/>
      <c r="OLS314" s="8"/>
      <c r="OLT314" s="8"/>
      <c r="OLU314" s="8"/>
      <c r="OLV314" s="8"/>
      <c r="OLW314" s="8"/>
      <c r="OLX314" s="8"/>
      <c r="OLY314" s="8"/>
      <c r="OLZ314" s="8"/>
      <c r="OMA314" s="8"/>
      <c r="OMB314" s="8"/>
      <c r="OMC314" s="8"/>
      <c r="OMD314" s="8"/>
      <c r="OME314" s="8"/>
      <c r="OMF314" s="8"/>
      <c r="OMG314" s="8"/>
      <c r="OMH314" s="8"/>
      <c r="OMI314" s="8"/>
      <c r="OMJ314" s="8"/>
      <c r="OMK314" s="8"/>
      <c r="OML314" s="8"/>
      <c r="OMM314" s="8"/>
      <c r="OMN314" s="8"/>
      <c r="OMO314" s="8"/>
      <c r="OMP314" s="8"/>
      <c r="OMQ314" s="8"/>
      <c r="OMR314" s="8"/>
      <c r="OMS314" s="8"/>
      <c r="OMT314" s="8"/>
      <c r="OMU314" s="8"/>
      <c r="OMV314" s="8"/>
      <c r="OMW314" s="8"/>
      <c r="OMX314" s="8"/>
      <c r="OMY314" s="8"/>
      <c r="OMZ314" s="8"/>
      <c r="ONA314" s="8"/>
      <c r="ONB314" s="8"/>
      <c r="ONC314" s="8"/>
      <c r="OND314" s="8"/>
      <c r="ONE314" s="8"/>
      <c r="ONF314" s="8"/>
      <c r="ONG314" s="8"/>
      <c r="ONH314" s="8"/>
      <c r="ONI314" s="8"/>
      <c r="ONJ314" s="8"/>
      <c r="ONK314" s="8"/>
      <c r="ONL314" s="8"/>
      <c r="ONM314" s="8"/>
      <c r="ONN314" s="8"/>
      <c r="ONO314" s="8"/>
      <c r="ONP314" s="8"/>
      <c r="ONQ314" s="8"/>
      <c r="ONR314" s="8"/>
      <c r="ONS314" s="8"/>
      <c r="ONT314" s="8"/>
      <c r="ONU314" s="8"/>
      <c r="ONV314" s="8"/>
      <c r="ONW314" s="8"/>
      <c r="ONX314" s="8"/>
      <c r="ONY314" s="8"/>
      <c r="ONZ314" s="8"/>
      <c r="OOA314" s="8"/>
      <c r="OOB314" s="8"/>
      <c r="OOC314" s="8"/>
      <c r="OOD314" s="8"/>
      <c r="OOE314" s="8"/>
      <c r="OOF314" s="8"/>
      <c r="OOG314" s="8"/>
      <c r="OOH314" s="8"/>
      <c r="OOI314" s="8"/>
      <c r="OOJ314" s="8"/>
      <c r="OOK314" s="8"/>
      <c r="OOL314" s="8"/>
      <c r="OOM314" s="8"/>
      <c r="OON314" s="8"/>
      <c r="OOO314" s="8"/>
      <c r="OOP314" s="8"/>
      <c r="OOQ314" s="8"/>
      <c r="OOR314" s="8"/>
      <c r="OOS314" s="8"/>
      <c r="OOT314" s="8"/>
      <c r="OOU314" s="8"/>
      <c r="OOV314" s="8"/>
      <c r="OOW314" s="8"/>
      <c r="OOX314" s="8"/>
      <c r="OOY314" s="8"/>
      <c r="OOZ314" s="8"/>
      <c r="OPA314" s="8"/>
      <c r="OPB314" s="8"/>
      <c r="OPC314" s="8"/>
      <c r="OPD314" s="8"/>
      <c r="OPE314" s="8"/>
      <c r="OPF314" s="8"/>
      <c r="OPG314" s="8"/>
      <c r="OPH314" s="8"/>
      <c r="OPI314" s="8"/>
      <c r="OPJ314" s="8"/>
      <c r="OPK314" s="8"/>
      <c r="OPL314" s="8"/>
      <c r="OPM314" s="8"/>
      <c r="OPN314" s="8"/>
      <c r="OPO314" s="8"/>
      <c r="OPP314" s="8"/>
      <c r="OPQ314" s="8"/>
      <c r="OPR314" s="8"/>
      <c r="OPS314" s="8"/>
      <c r="OPT314" s="8"/>
      <c r="OPU314" s="8"/>
      <c r="OPV314" s="8"/>
      <c r="OPW314" s="8"/>
      <c r="OPX314" s="8"/>
      <c r="OPY314" s="8"/>
      <c r="OPZ314" s="8"/>
      <c r="OQA314" s="8"/>
      <c r="OQB314" s="8"/>
      <c r="OQC314" s="8"/>
      <c r="OQD314" s="8"/>
      <c r="OQE314" s="8"/>
      <c r="OQF314" s="8"/>
      <c r="OQG314" s="8"/>
      <c r="OQH314" s="8"/>
      <c r="OQI314" s="8"/>
      <c r="OQJ314" s="8"/>
      <c r="OQK314" s="8"/>
      <c r="OQL314" s="8"/>
      <c r="OQM314" s="8"/>
      <c r="OQN314" s="8"/>
      <c r="OQO314" s="8"/>
      <c r="OQP314" s="8"/>
      <c r="OQQ314" s="8"/>
      <c r="OQR314" s="8"/>
      <c r="OQS314" s="8"/>
      <c r="OQT314" s="8"/>
      <c r="OQU314" s="8"/>
      <c r="OQV314" s="8"/>
      <c r="OQW314" s="8"/>
      <c r="OQX314" s="8"/>
      <c r="OQY314" s="8"/>
      <c r="OQZ314" s="8"/>
      <c r="ORA314" s="8"/>
      <c r="ORB314" s="8"/>
      <c r="ORC314" s="8"/>
      <c r="ORD314" s="8"/>
      <c r="ORE314" s="8"/>
      <c r="ORF314" s="8"/>
      <c r="ORG314" s="8"/>
      <c r="ORH314" s="8"/>
      <c r="ORI314" s="8"/>
      <c r="ORJ314" s="8"/>
      <c r="ORK314" s="8"/>
      <c r="ORL314" s="8"/>
      <c r="ORM314" s="8"/>
      <c r="ORN314" s="8"/>
      <c r="ORO314" s="8"/>
      <c r="ORP314" s="8"/>
      <c r="ORQ314" s="8"/>
      <c r="ORR314" s="8"/>
      <c r="ORS314" s="8"/>
      <c r="ORT314" s="8"/>
      <c r="ORU314" s="8"/>
      <c r="ORV314" s="8"/>
      <c r="ORW314" s="8"/>
      <c r="ORX314" s="8"/>
      <c r="ORY314" s="8"/>
      <c r="ORZ314" s="8"/>
      <c r="OSA314" s="8"/>
      <c r="OSB314" s="8"/>
      <c r="OSC314" s="8"/>
      <c r="OSD314" s="8"/>
      <c r="OSE314" s="8"/>
      <c r="OSF314" s="8"/>
      <c r="OSG314" s="8"/>
      <c r="OSH314" s="8"/>
      <c r="OSI314" s="8"/>
      <c r="OSJ314" s="8"/>
      <c r="OSK314" s="8"/>
      <c r="OSL314" s="8"/>
      <c r="OSM314" s="8"/>
      <c r="OSN314" s="8"/>
      <c r="OSO314" s="8"/>
      <c r="OSP314" s="8"/>
      <c r="OSQ314" s="8"/>
      <c r="OSR314" s="8"/>
      <c r="OSS314" s="8"/>
      <c r="OST314" s="8"/>
      <c r="OSU314" s="8"/>
      <c r="OSV314" s="8"/>
      <c r="OSW314" s="8"/>
      <c r="OSX314" s="8"/>
      <c r="OSY314" s="8"/>
      <c r="OSZ314" s="8"/>
      <c r="OTA314" s="8"/>
      <c r="OTB314" s="8"/>
      <c r="OTC314" s="8"/>
      <c r="OTD314" s="8"/>
      <c r="OTE314" s="8"/>
      <c r="OTF314" s="8"/>
      <c r="OTG314" s="8"/>
      <c r="OTH314" s="8"/>
      <c r="OTI314" s="8"/>
      <c r="OTJ314" s="8"/>
      <c r="OTK314" s="8"/>
      <c r="OTL314" s="8"/>
      <c r="OTM314" s="8"/>
      <c r="OTN314" s="8"/>
      <c r="OTO314" s="8"/>
      <c r="OTP314" s="8"/>
      <c r="OTQ314" s="8"/>
      <c r="OTR314" s="8"/>
      <c r="OTS314" s="8"/>
      <c r="OTT314" s="8"/>
      <c r="OTU314" s="8"/>
      <c r="OTV314" s="8"/>
      <c r="OTW314" s="8"/>
      <c r="OTX314" s="8"/>
      <c r="OTY314" s="8"/>
      <c r="OTZ314" s="8"/>
      <c r="OUA314" s="8"/>
      <c r="OUB314" s="8"/>
      <c r="OUC314" s="8"/>
      <c r="OUD314" s="8"/>
      <c r="OUE314" s="8"/>
      <c r="OUF314" s="8"/>
      <c r="OUG314" s="8"/>
      <c r="OUH314" s="8"/>
      <c r="OUI314" s="8"/>
      <c r="OUJ314" s="8"/>
      <c r="OUK314" s="8"/>
      <c r="OUL314" s="8"/>
      <c r="OUM314" s="8"/>
      <c r="OUN314" s="8"/>
      <c r="OUO314" s="8"/>
      <c r="OUP314" s="8"/>
      <c r="OUQ314" s="8"/>
      <c r="OUR314" s="8"/>
      <c r="OUS314" s="8"/>
      <c r="OUT314" s="8"/>
      <c r="OUU314" s="8"/>
      <c r="OUV314" s="8"/>
      <c r="OUW314" s="8"/>
      <c r="OUX314" s="8"/>
      <c r="OUY314" s="8"/>
      <c r="OUZ314" s="8"/>
      <c r="OVA314" s="8"/>
      <c r="OVB314" s="8"/>
      <c r="OVC314" s="8"/>
      <c r="OVD314" s="8"/>
      <c r="OVE314" s="8"/>
      <c r="OVF314" s="8"/>
      <c r="OVG314" s="8"/>
      <c r="OVH314" s="8"/>
      <c r="OVI314" s="8"/>
      <c r="OVJ314" s="8"/>
      <c r="OVK314" s="8"/>
      <c r="OVL314" s="8"/>
      <c r="OVM314" s="8"/>
      <c r="OVN314" s="8"/>
      <c r="OVO314" s="8"/>
      <c r="OVP314" s="8"/>
      <c r="OVQ314" s="8"/>
      <c r="OVR314" s="8"/>
      <c r="OVS314" s="8"/>
      <c r="OVT314" s="8"/>
      <c r="OVU314" s="8"/>
      <c r="OVV314" s="8"/>
      <c r="OVW314" s="8"/>
      <c r="OVX314" s="8"/>
      <c r="OVY314" s="8"/>
      <c r="OVZ314" s="8"/>
      <c r="OWA314" s="8"/>
      <c r="OWB314" s="8"/>
      <c r="OWC314" s="8"/>
      <c r="OWD314" s="8"/>
      <c r="OWE314" s="8"/>
      <c r="OWF314" s="8"/>
      <c r="OWG314" s="8"/>
      <c r="OWH314" s="8"/>
      <c r="OWI314" s="8"/>
      <c r="OWJ314" s="8"/>
      <c r="OWK314" s="8"/>
      <c r="OWL314" s="8"/>
      <c r="OWM314" s="8"/>
      <c r="OWN314" s="8"/>
      <c r="OWO314" s="8"/>
      <c r="OWP314" s="8"/>
      <c r="OWQ314" s="8"/>
      <c r="OWR314" s="8"/>
      <c r="OWS314" s="8"/>
      <c r="OWT314" s="8"/>
      <c r="OWU314" s="8"/>
      <c r="OWV314" s="8"/>
      <c r="OWW314" s="8"/>
      <c r="OWX314" s="8"/>
      <c r="OWY314" s="8"/>
      <c r="OWZ314" s="8"/>
      <c r="OXA314" s="8"/>
      <c r="OXB314" s="8"/>
      <c r="OXC314" s="8"/>
      <c r="OXD314" s="8"/>
      <c r="OXE314" s="8"/>
      <c r="OXF314" s="8"/>
      <c r="OXG314" s="8"/>
      <c r="OXH314" s="8"/>
      <c r="OXI314" s="8"/>
      <c r="OXJ314" s="8"/>
      <c r="OXK314" s="8"/>
      <c r="OXL314" s="8"/>
      <c r="OXM314" s="8"/>
      <c r="OXN314" s="8"/>
      <c r="OXO314" s="8"/>
      <c r="OXP314" s="8"/>
      <c r="OXQ314" s="8"/>
      <c r="OXR314" s="8"/>
      <c r="OXS314" s="8"/>
      <c r="OXT314" s="8"/>
      <c r="OXU314" s="8"/>
      <c r="OXV314" s="8"/>
      <c r="OXW314" s="8"/>
      <c r="OXX314" s="8"/>
      <c r="OXY314" s="8"/>
      <c r="OXZ314" s="8"/>
      <c r="OYA314" s="8"/>
      <c r="OYB314" s="8"/>
      <c r="OYC314" s="8"/>
      <c r="OYD314" s="8"/>
      <c r="OYE314" s="8"/>
      <c r="OYF314" s="8"/>
      <c r="OYG314" s="8"/>
      <c r="OYH314" s="8"/>
      <c r="OYI314" s="8"/>
      <c r="OYJ314" s="8"/>
      <c r="OYK314" s="8"/>
      <c r="OYL314" s="8"/>
      <c r="OYM314" s="8"/>
      <c r="OYN314" s="8"/>
      <c r="OYO314" s="8"/>
      <c r="OYP314" s="8"/>
      <c r="OYQ314" s="8"/>
      <c r="OYR314" s="8"/>
      <c r="OYS314" s="8"/>
      <c r="OYT314" s="8"/>
      <c r="OYU314" s="8"/>
      <c r="OYV314" s="8"/>
      <c r="OYW314" s="8"/>
      <c r="OYX314" s="8"/>
      <c r="OYY314" s="8"/>
      <c r="OYZ314" s="8"/>
      <c r="OZA314" s="8"/>
      <c r="OZB314" s="8"/>
      <c r="OZC314" s="8"/>
      <c r="OZD314" s="8"/>
      <c r="OZE314" s="8"/>
      <c r="OZF314" s="8"/>
      <c r="OZG314" s="8"/>
      <c r="OZH314" s="8"/>
      <c r="OZI314" s="8"/>
      <c r="OZJ314" s="8"/>
      <c r="OZK314" s="8"/>
      <c r="OZL314" s="8"/>
      <c r="OZM314" s="8"/>
      <c r="OZN314" s="8"/>
      <c r="OZO314" s="8"/>
      <c r="OZP314" s="8"/>
      <c r="OZQ314" s="8"/>
      <c r="OZR314" s="8"/>
      <c r="OZS314" s="8"/>
      <c r="OZT314" s="8"/>
      <c r="OZU314" s="8"/>
      <c r="OZV314" s="8"/>
      <c r="OZW314" s="8"/>
      <c r="OZX314" s="8"/>
      <c r="OZY314" s="8"/>
      <c r="OZZ314" s="8"/>
      <c r="PAA314" s="8"/>
      <c r="PAB314" s="8"/>
      <c r="PAC314" s="8"/>
      <c r="PAD314" s="8"/>
      <c r="PAE314" s="8"/>
      <c r="PAF314" s="8"/>
      <c r="PAG314" s="8"/>
      <c r="PAH314" s="8"/>
      <c r="PAI314" s="8"/>
      <c r="PAJ314" s="8"/>
      <c r="PAK314" s="8"/>
      <c r="PAL314" s="8"/>
      <c r="PAM314" s="8"/>
      <c r="PAN314" s="8"/>
      <c r="PAO314" s="8"/>
      <c r="PAP314" s="8"/>
      <c r="PAQ314" s="8"/>
      <c r="PAR314" s="8"/>
      <c r="PAS314" s="8"/>
      <c r="PAT314" s="8"/>
      <c r="PAU314" s="8"/>
      <c r="PAV314" s="8"/>
      <c r="PAW314" s="8"/>
      <c r="PAX314" s="8"/>
      <c r="PAY314" s="8"/>
      <c r="PAZ314" s="8"/>
      <c r="PBA314" s="8"/>
      <c r="PBB314" s="8"/>
      <c r="PBC314" s="8"/>
      <c r="PBD314" s="8"/>
      <c r="PBE314" s="8"/>
      <c r="PBF314" s="8"/>
      <c r="PBG314" s="8"/>
      <c r="PBH314" s="8"/>
      <c r="PBI314" s="8"/>
      <c r="PBJ314" s="8"/>
      <c r="PBK314" s="8"/>
      <c r="PBL314" s="8"/>
      <c r="PBM314" s="8"/>
      <c r="PBN314" s="8"/>
      <c r="PBO314" s="8"/>
      <c r="PBP314" s="8"/>
      <c r="PBQ314" s="8"/>
      <c r="PBR314" s="8"/>
      <c r="PBS314" s="8"/>
      <c r="PBT314" s="8"/>
      <c r="PBU314" s="8"/>
      <c r="PBV314" s="8"/>
      <c r="PBW314" s="8"/>
      <c r="PBX314" s="8"/>
      <c r="PBY314" s="8"/>
      <c r="PBZ314" s="8"/>
      <c r="PCA314" s="8"/>
      <c r="PCB314" s="8"/>
      <c r="PCC314" s="8"/>
      <c r="PCD314" s="8"/>
      <c r="PCE314" s="8"/>
      <c r="PCF314" s="8"/>
      <c r="PCG314" s="8"/>
      <c r="PCH314" s="8"/>
      <c r="PCI314" s="8"/>
      <c r="PCJ314" s="8"/>
      <c r="PCK314" s="8"/>
      <c r="PCL314" s="8"/>
      <c r="PCM314" s="8"/>
      <c r="PCN314" s="8"/>
      <c r="PCO314" s="8"/>
      <c r="PCP314" s="8"/>
      <c r="PCQ314" s="8"/>
      <c r="PCR314" s="8"/>
      <c r="PCS314" s="8"/>
      <c r="PCT314" s="8"/>
      <c r="PCU314" s="8"/>
      <c r="PCV314" s="8"/>
      <c r="PCW314" s="8"/>
      <c r="PCX314" s="8"/>
      <c r="PCY314" s="8"/>
      <c r="PCZ314" s="8"/>
      <c r="PDA314" s="8"/>
      <c r="PDB314" s="8"/>
      <c r="PDC314" s="8"/>
      <c r="PDD314" s="8"/>
      <c r="PDE314" s="8"/>
      <c r="PDF314" s="8"/>
      <c r="PDG314" s="8"/>
      <c r="PDH314" s="8"/>
      <c r="PDI314" s="8"/>
      <c r="PDJ314" s="8"/>
      <c r="PDK314" s="8"/>
      <c r="PDL314" s="8"/>
      <c r="PDM314" s="8"/>
      <c r="PDN314" s="8"/>
      <c r="PDO314" s="8"/>
      <c r="PDP314" s="8"/>
      <c r="PDQ314" s="8"/>
      <c r="PDR314" s="8"/>
      <c r="PDS314" s="8"/>
      <c r="PDT314" s="8"/>
      <c r="PDU314" s="8"/>
      <c r="PDV314" s="8"/>
      <c r="PDW314" s="8"/>
      <c r="PDX314" s="8"/>
      <c r="PDY314" s="8"/>
      <c r="PDZ314" s="8"/>
      <c r="PEA314" s="8"/>
      <c r="PEB314" s="8"/>
      <c r="PEC314" s="8"/>
      <c r="PED314" s="8"/>
      <c r="PEE314" s="8"/>
      <c r="PEF314" s="8"/>
      <c r="PEG314" s="8"/>
      <c r="PEH314" s="8"/>
      <c r="PEI314" s="8"/>
      <c r="PEJ314" s="8"/>
      <c r="PEK314" s="8"/>
      <c r="PEL314" s="8"/>
      <c r="PEM314" s="8"/>
      <c r="PEN314" s="8"/>
      <c r="PEO314" s="8"/>
      <c r="PEP314" s="8"/>
      <c r="PEQ314" s="8"/>
      <c r="PER314" s="8"/>
      <c r="PES314" s="8"/>
      <c r="PET314" s="8"/>
      <c r="PEU314" s="8"/>
      <c r="PEV314" s="8"/>
      <c r="PEW314" s="8"/>
      <c r="PEX314" s="8"/>
      <c r="PEY314" s="8"/>
      <c r="PEZ314" s="8"/>
      <c r="PFA314" s="8"/>
      <c r="PFB314" s="8"/>
      <c r="PFC314" s="8"/>
      <c r="PFD314" s="8"/>
      <c r="PFE314" s="8"/>
      <c r="PFF314" s="8"/>
      <c r="PFG314" s="8"/>
      <c r="PFH314" s="8"/>
      <c r="PFI314" s="8"/>
      <c r="PFJ314" s="8"/>
      <c r="PFK314" s="8"/>
      <c r="PFL314" s="8"/>
      <c r="PFM314" s="8"/>
      <c r="PFN314" s="8"/>
      <c r="PFO314" s="8"/>
      <c r="PFP314" s="8"/>
      <c r="PFQ314" s="8"/>
      <c r="PFR314" s="8"/>
      <c r="PFS314" s="8"/>
      <c r="PFT314" s="8"/>
      <c r="PFU314" s="8"/>
      <c r="PFV314" s="8"/>
      <c r="PFW314" s="8"/>
      <c r="PFX314" s="8"/>
      <c r="PFY314" s="8"/>
      <c r="PFZ314" s="8"/>
      <c r="PGA314" s="8"/>
      <c r="PGB314" s="8"/>
      <c r="PGC314" s="8"/>
      <c r="PGD314" s="8"/>
      <c r="PGE314" s="8"/>
      <c r="PGF314" s="8"/>
      <c r="PGG314" s="8"/>
      <c r="PGH314" s="8"/>
      <c r="PGI314" s="8"/>
      <c r="PGJ314" s="8"/>
      <c r="PGK314" s="8"/>
      <c r="PGL314" s="8"/>
      <c r="PGM314" s="8"/>
      <c r="PGN314" s="8"/>
      <c r="PGO314" s="8"/>
      <c r="PGP314" s="8"/>
      <c r="PGQ314" s="8"/>
      <c r="PGR314" s="8"/>
      <c r="PGS314" s="8"/>
      <c r="PGT314" s="8"/>
      <c r="PGU314" s="8"/>
      <c r="PGV314" s="8"/>
      <c r="PGW314" s="8"/>
      <c r="PGX314" s="8"/>
      <c r="PGY314" s="8"/>
      <c r="PGZ314" s="8"/>
      <c r="PHA314" s="8"/>
      <c r="PHB314" s="8"/>
      <c r="PHC314" s="8"/>
      <c r="PHD314" s="8"/>
      <c r="PHE314" s="8"/>
      <c r="PHF314" s="8"/>
      <c r="PHG314" s="8"/>
      <c r="PHH314" s="8"/>
      <c r="PHI314" s="8"/>
      <c r="PHJ314" s="8"/>
      <c r="PHK314" s="8"/>
      <c r="PHL314" s="8"/>
      <c r="PHM314" s="8"/>
      <c r="PHN314" s="8"/>
      <c r="PHO314" s="8"/>
      <c r="PHP314" s="8"/>
      <c r="PHQ314" s="8"/>
      <c r="PHR314" s="8"/>
      <c r="PHS314" s="8"/>
      <c r="PHT314" s="8"/>
      <c r="PHU314" s="8"/>
      <c r="PHV314" s="8"/>
      <c r="PHW314" s="8"/>
      <c r="PHX314" s="8"/>
      <c r="PHY314" s="8"/>
      <c r="PHZ314" s="8"/>
      <c r="PIA314" s="8"/>
      <c r="PIB314" s="8"/>
      <c r="PIC314" s="8"/>
      <c r="PID314" s="8"/>
      <c r="PIE314" s="8"/>
      <c r="PIF314" s="8"/>
      <c r="PIG314" s="8"/>
      <c r="PIH314" s="8"/>
      <c r="PII314" s="8"/>
      <c r="PIJ314" s="8"/>
      <c r="PIK314" s="8"/>
      <c r="PIL314" s="8"/>
      <c r="PIM314" s="8"/>
      <c r="PIN314" s="8"/>
      <c r="PIO314" s="8"/>
      <c r="PIP314" s="8"/>
      <c r="PIQ314" s="8"/>
      <c r="PIR314" s="8"/>
      <c r="PIS314" s="8"/>
      <c r="PIT314" s="8"/>
      <c r="PIU314" s="8"/>
      <c r="PIV314" s="8"/>
      <c r="PIW314" s="8"/>
      <c r="PIX314" s="8"/>
      <c r="PIY314" s="8"/>
      <c r="PIZ314" s="8"/>
      <c r="PJA314" s="8"/>
      <c r="PJB314" s="8"/>
      <c r="PJC314" s="8"/>
      <c r="PJD314" s="8"/>
      <c r="PJE314" s="8"/>
      <c r="PJF314" s="8"/>
      <c r="PJG314" s="8"/>
      <c r="PJH314" s="8"/>
      <c r="PJI314" s="8"/>
      <c r="PJJ314" s="8"/>
      <c r="PJK314" s="8"/>
      <c r="PJL314" s="8"/>
      <c r="PJM314" s="8"/>
      <c r="PJN314" s="8"/>
      <c r="PJO314" s="8"/>
      <c r="PJP314" s="8"/>
      <c r="PJQ314" s="8"/>
      <c r="PJR314" s="8"/>
      <c r="PJS314" s="8"/>
      <c r="PJT314" s="8"/>
      <c r="PJU314" s="8"/>
      <c r="PJV314" s="8"/>
      <c r="PJW314" s="8"/>
      <c r="PJX314" s="8"/>
      <c r="PJY314" s="8"/>
      <c r="PJZ314" s="8"/>
      <c r="PKA314" s="8"/>
      <c r="PKB314" s="8"/>
      <c r="PKC314" s="8"/>
      <c r="PKD314" s="8"/>
      <c r="PKE314" s="8"/>
      <c r="PKF314" s="8"/>
      <c r="PKG314" s="8"/>
      <c r="PKH314" s="8"/>
      <c r="PKI314" s="8"/>
      <c r="PKJ314" s="8"/>
      <c r="PKK314" s="8"/>
      <c r="PKL314" s="8"/>
      <c r="PKM314" s="8"/>
      <c r="PKN314" s="8"/>
      <c r="PKO314" s="8"/>
      <c r="PKP314" s="8"/>
      <c r="PKQ314" s="8"/>
      <c r="PKR314" s="8"/>
      <c r="PKS314" s="8"/>
      <c r="PKT314" s="8"/>
      <c r="PKU314" s="8"/>
      <c r="PKV314" s="8"/>
      <c r="PKW314" s="8"/>
      <c r="PKX314" s="8"/>
      <c r="PKY314" s="8"/>
      <c r="PKZ314" s="8"/>
      <c r="PLA314" s="8"/>
      <c r="PLB314" s="8"/>
      <c r="PLC314" s="8"/>
      <c r="PLD314" s="8"/>
      <c r="PLE314" s="8"/>
      <c r="PLF314" s="8"/>
      <c r="PLG314" s="8"/>
      <c r="PLH314" s="8"/>
      <c r="PLI314" s="8"/>
      <c r="PLJ314" s="8"/>
      <c r="PLK314" s="8"/>
      <c r="PLL314" s="8"/>
      <c r="PLM314" s="8"/>
      <c r="PLN314" s="8"/>
      <c r="PLO314" s="8"/>
      <c r="PLP314" s="8"/>
      <c r="PLQ314" s="8"/>
      <c r="PLR314" s="8"/>
      <c r="PLS314" s="8"/>
      <c r="PLT314" s="8"/>
      <c r="PLU314" s="8"/>
      <c r="PLV314" s="8"/>
      <c r="PLW314" s="8"/>
      <c r="PLX314" s="8"/>
      <c r="PLY314" s="8"/>
      <c r="PLZ314" s="8"/>
      <c r="PMA314" s="8"/>
      <c r="PMB314" s="8"/>
      <c r="PMC314" s="8"/>
      <c r="PMD314" s="8"/>
      <c r="PME314" s="8"/>
      <c r="PMF314" s="8"/>
      <c r="PMG314" s="8"/>
      <c r="PMH314" s="8"/>
      <c r="PMI314" s="8"/>
      <c r="PMJ314" s="8"/>
      <c r="PMK314" s="8"/>
      <c r="PML314" s="8"/>
      <c r="PMM314" s="8"/>
      <c r="PMN314" s="8"/>
      <c r="PMO314" s="8"/>
      <c r="PMP314" s="8"/>
      <c r="PMQ314" s="8"/>
      <c r="PMR314" s="8"/>
      <c r="PMS314" s="8"/>
      <c r="PMT314" s="8"/>
      <c r="PMU314" s="8"/>
      <c r="PMV314" s="8"/>
      <c r="PMW314" s="8"/>
      <c r="PMX314" s="8"/>
      <c r="PMY314" s="8"/>
      <c r="PMZ314" s="8"/>
      <c r="PNA314" s="8"/>
      <c r="PNB314" s="8"/>
      <c r="PNC314" s="8"/>
      <c r="PND314" s="8"/>
      <c r="PNE314" s="8"/>
      <c r="PNF314" s="8"/>
      <c r="PNG314" s="8"/>
      <c r="PNH314" s="8"/>
      <c r="PNI314" s="8"/>
      <c r="PNJ314" s="8"/>
      <c r="PNK314" s="8"/>
      <c r="PNL314" s="8"/>
      <c r="PNM314" s="8"/>
      <c r="PNN314" s="8"/>
      <c r="PNO314" s="8"/>
      <c r="PNP314" s="8"/>
      <c r="PNQ314" s="8"/>
      <c r="PNR314" s="8"/>
      <c r="PNS314" s="8"/>
      <c r="PNT314" s="8"/>
      <c r="PNU314" s="8"/>
      <c r="PNV314" s="8"/>
      <c r="PNW314" s="8"/>
      <c r="PNX314" s="8"/>
      <c r="PNY314" s="8"/>
      <c r="PNZ314" s="8"/>
      <c r="POA314" s="8"/>
      <c r="POB314" s="8"/>
      <c r="POC314" s="8"/>
      <c r="POD314" s="8"/>
      <c r="POE314" s="8"/>
      <c r="POF314" s="8"/>
      <c r="POG314" s="8"/>
      <c r="POH314" s="8"/>
      <c r="POI314" s="8"/>
      <c r="POJ314" s="8"/>
      <c r="POK314" s="8"/>
      <c r="POL314" s="8"/>
      <c r="POM314" s="8"/>
      <c r="PON314" s="8"/>
      <c r="POO314" s="8"/>
      <c r="POP314" s="8"/>
      <c r="POQ314" s="8"/>
      <c r="POR314" s="8"/>
      <c r="POS314" s="8"/>
      <c r="POT314" s="8"/>
      <c r="POU314" s="8"/>
      <c r="POV314" s="8"/>
      <c r="POW314" s="8"/>
      <c r="POX314" s="8"/>
      <c r="POY314" s="8"/>
      <c r="POZ314" s="8"/>
      <c r="PPA314" s="8"/>
      <c r="PPB314" s="8"/>
      <c r="PPC314" s="8"/>
      <c r="PPD314" s="8"/>
      <c r="PPE314" s="8"/>
      <c r="PPF314" s="8"/>
      <c r="PPG314" s="8"/>
      <c r="PPH314" s="8"/>
      <c r="PPI314" s="8"/>
      <c r="PPJ314" s="8"/>
      <c r="PPK314" s="8"/>
      <c r="PPL314" s="8"/>
      <c r="PPM314" s="8"/>
      <c r="PPN314" s="8"/>
      <c r="PPO314" s="8"/>
      <c r="PPP314" s="8"/>
      <c r="PPQ314" s="8"/>
      <c r="PPR314" s="8"/>
      <c r="PPS314" s="8"/>
      <c r="PPT314" s="8"/>
      <c r="PPU314" s="8"/>
      <c r="PPV314" s="8"/>
      <c r="PPW314" s="8"/>
      <c r="PPX314" s="8"/>
      <c r="PPY314" s="8"/>
      <c r="PPZ314" s="8"/>
      <c r="PQA314" s="8"/>
      <c r="PQB314" s="8"/>
      <c r="PQC314" s="8"/>
      <c r="PQD314" s="8"/>
      <c r="PQE314" s="8"/>
      <c r="PQF314" s="8"/>
      <c r="PQG314" s="8"/>
      <c r="PQH314" s="8"/>
      <c r="PQI314" s="8"/>
      <c r="PQJ314" s="8"/>
      <c r="PQK314" s="8"/>
      <c r="PQL314" s="8"/>
      <c r="PQM314" s="8"/>
      <c r="PQN314" s="8"/>
      <c r="PQO314" s="8"/>
      <c r="PQP314" s="8"/>
      <c r="PQQ314" s="8"/>
      <c r="PQR314" s="8"/>
      <c r="PQS314" s="8"/>
      <c r="PQT314" s="8"/>
      <c r="PQU314" s="8"/>
      <c r="PQV314" s="8"/>
      <c r="PQW314" s="8"/>
      <c r="PQX314" s="8"/>
      <c r="PQY314" s="8"/>
      <c r="PQZ314" s="8"/>
      <c r="PRA314" s="8"/>
      <c r="PRB314" s="8"/>
      <c r="PRC314" s="8"/>
      <c r="PRD314" s="8"/>
      <c r="PRE314" s="8"/>
      <c r="PRF314" s="8"/>
      <c r="PRG314" s="8"/>
      <c r="PRH314" s="8"/>
      <c r="PRI314" s="8"/>
      <c r="PRJ314" s="8"/>
      <c r="PRK314" s="8"/>
      <c r="PRL314" s="8"/>
      <c r="PRM314" s="8"/>
      <c r="PRN314" s="8"/>
      <c r="PRO314" s="8"/>
      <c r="PRP314" s="8"/>
      <c r="PRQ314" s="8"/>
      <c r="PRR314" s="8"/>
      <c r="PRS314" s="8"/>
      <c r="PRT314" s="8"/>
      <c r="PRU314" s="8"/>
      <c r="PRV314" s="8"/>
      <c r="PRW314" s="8"/>
      <c r="PRX314" s="8"/>
      <c r="PRY314" s="8"/>
      <c r="PRZ314" s="8"/>
      <c r="PSA314" s="8"/>
      <c r="PSB314" s="8"/>
      <c r="PSC314" s="8"/>
      <c r="PSD314" s="8"/>
      <c r="PSE314" s="8"/>
      <c r="PSF314" s="8"/>
      <c r="PSG314" s="8"/>
      <c r="PSH314" s="8"/>
      <c r="PSI314" s="8"/>
      <c r="PSJ314" s="8"/>
      <c r="PSK314" s="8"/>
      <c r="PSL314" s="8"/>
      <c r="PSM314" s="8"/>
      <c r="PSN314" s="8"/>
      <c r="PSO314" s="8"/>
      <c r="PSP314" s="8"/>
      <c r="PSQ314" s="8"/>
      <c r="PSR314" s="8"/>
      <c r="PSS314" s="8"/>
      <c r="PST314" s="8"/>
      <c r="PSU314" s="8"/>
      <c r="PSV314" s="8"/>
      <c r="PSW314" s="8"/>
      <c r="PSX314" s="8"/>
      <c r="PSY314" s="8"/>
      <c r="PSZ314" s="8"/>
      <c r="PTA314" s="8"/>
      <c r="PTB314" s="8"/>
      <c r="PTC314" s="8"/>
      <c r="PTD314" s="8"/>
      <c r="PTE314" s="8"/>
      <c r="PTF314" s="8"/>
      <c r="PTG314" s="8"/>
      <c r="PTH314" s="8"/>
      <c r="PTI314" s="8"/>
      <c r="PTJ314" s="8"/>
      <c r="PTK314" s="8"/>
      <c r="PTL314" s="8"/>
      <c r="PTM314" s="8"/>
      <c r="PTN314" s="8"/>
      <c r="PTO314" s="8"/>
      <c r="PTP314" s="8"/>
      <c r="PTQ314" s="8"/>
      <c r="PTR314" s="8"/>
      <c r="PTS314" s="8"/>
      <c r="PTT314" s="8"/>
      <c r="PTU314" s="8"/>
      <c r="PTV314" s="8"/>
      <c r="PTW314" s="8"/>
      <c r="PTX314" s="8"/>
      <c r="PTY314" s="8"/>
      <c r="PTZ314" s="8"/>
      <c r="PUA314" s="8"/>
      <c r="PUB314" s="8"/>
      <c r="PUC314" s="8"/>
      <c r="PUD314" s="8"/>
      <c r="PUE314" s="8"/>
      <c r="PUF314" s="8"/>
      <c r="PUG314" s="8"/>
      <c r="PUH314" s="8"/>
      <c r="PUI314" s="8"/>
      <c r="PUJ314" s="8"/>
      <c r="PUK314" s="8"/>
      <c r="PUL314" s="8"/>
      <c r="PUM314" s="8"/>
      <c r="PUN314" s="8"/>
      <c r="PUO314" s="8"/>
      <c r="PUP314" s="8"/>
      <c r="PUQ314" s="8"/>
      <c r="PUR314" s="8"/>
      <c r="PUS314" s="8"/>
      <c r="PUT314" s="8"/>
      <c r="PUU314" s="8"/>
      <c r="PUV314" s="8"/>
      <c r="PUW314" s="8"/>
      <c r="PUX314" s="8"/>
      <c r="PUY314" s="8"/>
      <c r="PUZ314" s="8"/>
      <c r="PVA314" s="8"/>
      <c r="PVB314" s="8"/>
      <c r="PVC314" s="8"/>
      <c r="PVD314" s="8"/>
      <c r="PVE314" s="8"/>
      <c r="PVF314" s="8"/>
      <c r="PVG314" s="8"/>
      <c r="PVH314" s="8"/>
      <c r="PVI314" s="8"/>
      <c r="PVJ314" s="8"/>
      <c r="PVK314" s="8"/>
      <c r="PVL314" s="8"/>
      <c r="PVM314" s="8"/>
      <c r="PVN314" s="8"/>
      <c r="PVO314" s="8"/>
      <c r="PVP314" s="8"/>
      <c r="PVQ314" s="8"/>
      <c r="PVR314" s="8"/>
      <c r="PVS314" s="8"/>
      <c r="PVT314" s="8"/>
      <c r="PVU314" s="8"/>
      <c r="PVV314" s="8"/>
      <c r="PVW314" s="8"/>
      <c r="PVX314" s="8"/>
      <c r="PVY314" s="8"/>
      <c r="PVZ314" s="8"/>
      <c r="PWA314" s="8"/>
      <c r="PWB314" s="8"/>
      <c r="PWC314" s="8"/>
      <c r="PWD314" s="8"/>
      <c r="PWE314" s="8"/>
      <c r="PWF314" s="8"/>
      <c r="PWG314" s="8"/>
      <c r="PWH314" s="8"/>
      <c r="PWI314" s="8"/>
      <c r="PWJ314" s="8"/>
      <c r="PWK314" s="8"/>
      <c r="PWL314" s="8"/>
      <c r="PWM314" s="8"/>
      <c r="PWN314" s="8"/>
      <c r="PWO314" s="8"/>
      <c r="PWP314" s="8"/>
      <c r="PWQ314" s="8"/>
      <c r="PWR314" s="8"/>
      <c r="PWS314" s="8"/>
      <c r="PWT314" s="8"/>
      <c r="PWU314" s="8"/>
      <c r="PWV314" s="8"/>
      <c r="PWW314" s="8"/>
      <c r="PWX314" s="8"/>
      <c r="PWY314" s="8"/>
      <c r="PWZ314" s="8"/>
      <c r="PXA314" s="8"/>
      <c r="PXB314" s="8"/>
      <c r="PXC314" s="8"/>
      <c r="PXD314" s="8"/>
      <c r="PXE314" s="8"/>
      <c r="PXF314" s="8"/>
      <c r="PXG314" s="8"/>
      <c r="PXH314" s="8"/>
      <c r="PXI314" s="8"/>
      <c r="PXJ314" s="8"/>
      <c r="PXK314" s="8"/>
      <c r="PXL314" s="8"/>
      <c r="PXM314" s="8"/>
      <c r="PXN314" s="8"/>
      <c r="PXO314" s="8"/>
      <c r="PXP314" s="8"/>
      <c r="PXQ314" s="8"/>
      <c r="PXR314" s="8"/>
      <c r="PXS314" s="8"/>
      <c r="PXT314" s="8"/>
      <c r="PXU314" s="8"/>
      <c r="PXV314" s="8"/>
      <c r="PXW314" s="8"/>
      <c r="PXX314" s="8"/>
      <c r="PXY314" s="8"/>
      <c r="PXZ314" s="8"/>
      <c r="PYA314" s="8"/>
      <c r="PYB314" s="8"/>
      <c r="PYC314" s="8"/>
      <c r="PYD314" s="8"/>
      <c r="PYE314" s="8"/>
      <c r="PYF314" s="8"/>
      <c r="PYG314" s="8"/>
      <c r="PYH314" s="8"/>
      <c r="PYI314" s="8"/>
      <c r="PYJ314" s="8"/>
      <c r="PYK314" s="8"/>
      <c r="PYL314" s="8"/>
      <c r="PYM314" s="8"/>
      <c r="PYN314" s="8"/>
      <c r="PYO314" s="8"/>
      <c r="PYP314" s="8"/>
      <c r="PYQ314" s="8"/>
      <c r="PYR314" s="8"/>
      <c r="PYS314" s="8"/>
      <c r="PYT314" s="8"/>
      <c r="PYU314" s="8"/>
      <c r="PYV314" s="8"/>
      <c r="PYW314" s="8"/>
      <c r="PYX314" s="8"/>
      <c r="PYY314" s="8"/>
      <c r="PYZ314" s="8"/>
      <c r="PZA314" s="8"/>
      <c r="PZB314" s="8"/>
      <c r="PZC314" s="8"/>
      <c r="PZD314" s="8"/>
      <c r="PZE314" s="8"/>
      <c r="PZF314" s="8"/>
      <c r="PZG314" s="8"/>
      <c r="PZH314" s="8"/>
      <c r="PZI314" s="8"/>
      <c r="PZJ314" s="8"/>
      <c r="PZK314" s="8"/>
      <c r="PZL314" s="8"/>
      <c r="PZM314" s="8"/>
      <c r="PZN314" s="8"/>
      <c r="PZO314" s="8"/>
      <c r="PZP314" s="8"/>
      <c r="PZQ314" s="8"/>
      <c r="PZR314" s="8"/>
      <c r="PZS314" s="8"/>
      <c r="PZT314" s="8"/>
      <c r="PZU314" s="8"/>
      <c r="PZV314" s="8"/>
      <c r="PZW314" s="8"/>
      <c r="PZX314" s="8"/>
      <c r="PZY314" s="8"/>
      <c r="PZZ314" s="8"/>
      <c r="QAA314" s="8"/>
      <c r="QAB314" s="8"/>
      <c r="QAC314" s="8"/>
      <c r="QAD314" s="8"/>
      <c r="QAE314" s="8"/>
      <c r="QAF314" s="8"/>
      <c r="QAG314" s="8"/>
      <c r="QAH314" s="8"/>
      <c r="QAI314" s="8"/>
      <c r="QAJ314" s="8"/>
      <c r="QAK314" s="8"/>
      <c r="QAL314" s="8"/>
      <c r="QAM314" s="8"/>
      <c r="QAN314" s="8"/>
      <c r="QAO314" s="8"/>
      <c r="QAP314" s="8"/>
      <c r="QAQ314" s="8"/>
      <c r="QAR314" s="8"/>
      <c r="QAS314" s="8"/>
      <c r="QAT314" s="8"/>
      <c r="QAU314" s="8"/>
      <c r="QAV314" s="8"/>
      <c r="QAW314" s="8"/>
      <c r="QAX314" s="8"/>
      <c r="QAY314" s="8"/>
      <c r="QAZ314" s="8"/>
      <c r="QBA314" s="8"/>
      <c r="QBB314" s="8"/>
      <c r="QBC314" s="8"/>
      <c r="QBD314" s="8"/>
      <c r="QBE314" s="8"/>
      <c r="QBF314" s="8"/>
      <c r="QBG314" s="8"/>
      <c r="QBH314" s="8"/>
      <c r="QBI314" s="8"/>
      <c r="QBJ314" s="8"/>
      <c r="QBK314" s="8"/>
      <c r="QBL314" s="8"/>
      <c r="QBM314" s="8"/>
      <c r="QBN314" s="8"/>
      <c r="QBO314" s="8"/>
      <c r="QBP314" s="8"/>
      <c r="QBQ314" s="8"/>
      <c r="QBR314" s="8"/>
      <c r="QBS314" s="8"/>
      <c r="QBT314" s="8"/>
      <c r="QBU314" s="8"/>
      <c r="QBV314" s="8"/>
      <c r="QBW314" s="8"/>
      <c r="QBX314" s="8"/>
      <c r="QBY314" s="8"/>
      <c r="QBZ314" s="8"/>
      <c r="QCA314" s="8"/>
      <c r="QCB314" s="8"/>
      <c r="QCC314" s="8"/>
      <c r="QCD314" s="8"/>
      <c r="QCE314" s="8"/>
      <c r="QCF314" s="8"/>
      <c r="QCG314" s="8"/>
      <c r="QCH314" s="8"/>
      <c r="QCI314" s="8"/>
      <c r="QCJ314" s="8"/>
      <c r="QCK314" s="8"/>
      <c r="QCL314" s="8"/>
      <c r="QCM314" s="8"/>
      <c r="QCN314" s="8"/>
      <c r="QCO314" s="8"/>
      <c r="QCP314" s="8"/>
      <c r="QCQ314" s="8"/>
      <c r="QCR314" s="8"/>
      <c r="QCS314" s="8"/>
      <c r="QCT314" s="8"/>
      <c r="QCU314" s="8"/>
      <c r="QCV314" s="8"/>
      <c r="QCW314" s="8"/>
      <c r="QCX314" s="8"/>
      <c r="QCY314" s="8"/>
      <c r="QCZ314" s="8"/>
      <c r="QDA314" s="8"/>
      <c r="QDB314" s="8"/>
      <c r="QDC314" s="8"/>
      <c r="QDD314" s="8"/>
      <c r="QDE314" s="8"/>
      <c r="QDF314" s="8"/>
      <c r="QDG314" s="8"/>
      <c r="QDH314" s="8"/>
      <c r="QDI314" s="8"/>
      <c r="QDJ314" s="8"/>
      <c r="QDK314" s="8"/>
      <c r="QDL314" s="8"/>
      <c r="QDM314" s="8"/>
      <c r="QDN314" s="8"/>
      <c r="QDO314" s="8"/>
      <c r="QDP314" s="8"/>
      <c r="QDQ314" s="8"/>
      <c r="QDR314" s="8"/>
      <c r="QDS314" s="8"/>
      <c r="QDT314" s="8"/>
      <c r="QDU314" s="8"/>
      <c r="QDV314" s="8"/>
      <c r="QDW314" s="8"/>
      <c r="QDX314" s="8"/>
      <c r="QDY314" s="8"/>
      <c r="QDZ314" s="8"/>
      <c r="QEA314" s="8"/>
      <c r="QEB314" s="8"/>
      <c r="QEC314" s="8"/>
      <c r="QED314" s="8"/>
      <c r="QEE314" s="8"/>
      <c r="QEF314" s="8"/>
      <c r="QEG314" s="8"/>
      <c r="QEH314" s="8"/>
      <c r="QEI314" s="8"/>
      <c r="QEJ314" s="8"/>
      <c r="QEK314" s="8"/>
      <c r="QEL314" s="8"/>
      <c r="QEM314" s="8"/>
      <c r="QEN314" s="8"/>
      <c r="QEO314" s="8"/>
      <c r="QEP314" s="8"/>
      <c r="QEQ314" s="8"/>
      <c r="QER314" s="8"/>
      <c r="QES314" s="8"/>
      <c r="QET314" s="8"/>
      <c r="QEU314" s="8"/>
      <c r="QEV314" s="8"/>
      <c r="QEW314" s="8"/>
      <c r="QEX314" s="8"/>
      <c r="QEY314" s="8"/>
      <c r="QEZ314" s="8"/>
      <c r="QFA314" s="8"/>
      <c r="QFB314" s="8"/>
      <c r="QFC314" s="8"/>
      <c r="QFD314" s="8"/>
      <c r="QFE314" s="8"/>
      <c r="QFF314" s="8"/>
      <c r="QFG314" s="8"/>
      <c r="QFH314" s="8"/>
      <c r="QFI314" s="8"/>
      <c r="QFJ314" s="8"/>
      <c r="QFK314" s="8"/>
      <c r="QFL314" s="8"/>
      <c r="QFM314" s="8"/>
      <c r="QFN314" s="8"/>
      <c r="QFO314" s="8"/>
      <c r="QFP314" s="8"/>
      <c r="QFQ314" s="8"/>
      <c r="QFR314" s="8"/>
      <c r="QFS314" s="8"/>
      <c r="QFT314" s="8"/>
      <c r="QFU314" s="8"/>
      <c r="QFV314" s="8"/>
      <c r="QFW314" s="8"/>
      <c r="QFX314" s="8"/>
      <c r="QFY314" s="8"/>
      <c r="QFZ314" s="8"/>
      <c r="QGA314" s="8"/>
      <c r="QGB314" s="8"/>
      <c r="QGC314" s="8"/>
      <c r="QGD314" s="8"/>
      <c r="QGE314" s="8"/>
      <c r="QGF314" s="8"/>
      <c r="QGG314" s="8"/>
      <c r="QGH314" s="8"/>
      <c r="QGI314" s="8"/>
      <c r="QGJ314" s="8"/>
      <c r="QGK314" s="8"/>
      <c r="QGL314" s="8"/>
      <c r="QGM314" s="8"/>
      <c r="QGN314" s="8"/>
      <c r="QGO314" s="8"/>
      <c r="QGP314" s="8"/>
      <c r="QGQ314" s="8"/>
      <c r="QGR314" s="8"/>
      <c r="QGS314" s="8"/>
      <c r="QGT314" s="8"/>
      <c r="QGU314" s="8"/>
      <c r="QGV314" s="8"/>
      <c r="QGW314" s="8"/>
      <c r="QGX314" s="8"/>
      <c r="QGY314" s="8"/>
      <c r="QGZ314" s="8"/>
      <c r="QHA314" s="8"/>
      <c r="QHB314" s="8"/>
      <c r="QHC314" s="8"/>
      <c r="QHD314" s="8"/>
      <c r="QHE314" s="8"/>
      <c r="QHF314" s="8"/>
      <c r="QHG314" s="8"/>
      <c r="QHH314" s="8"/>
      <c r="QHI314" s="8"/>
      <c r="QHJ314" s="8"/>
      <c r="QHK314" s="8"/>
      <c r="QHL314" s="8"/>
      <c r="QHM314" s="8"/>
      <c r="QHN314" s="8"/>
      <c r="QHO314" s="8"/>
      <c r="QHP314" s="8"/>
      <c r="QHQ314" s="8"/>
      <c r="QHR314" s="8"/>
      <c r="QHS314" s="8"/>
      <c r="QHT314" s="8"/>
      <c r="QHU314" s="8"/>
      <c r="QHV314" s="8"/>
      <c r="QHW314" s="8"/>
      <c r="QHX314" s="8"/>
      <c r="QHY314" s="8"/>
      <c r="QHZ314" s="8"/>
      <c r="QIA314" s="8"/>
      <c r="QIB314" s="8"/>
      <c r="QIC314" s="8"/>
      <c r="QID314" s="8"/>
      <c r="QIE314" s="8"/>
      <c r="QIF314" s="8"/>
      <c r="QIG314" s="8"/>
      <c r="QIH314" s="8"/>
      <c r="QII314" s="8"/>
      <c r="QIJ314" s="8"/>
      <c r="QIK314" s="8"/>
      <c r="QIL314" s="8"/>
      <c r="QIM314" s="8"/>
      <c r="QIN314" s="8"/>
      <c r="QIO314" s="8"/>
      <c r="QIP314" s="8"/>
      <c r="QIQ314" s="8"/>
      <c r="QIR314" s="8"/>
      <c r="QIS314" s="8"/>
      <c r="QIT314" s="8"/>
      <c r="QIU314" s="8"/>
      <c r="QIV314" s="8"/>
      <c r="QIW314" s="8"/>
      <c r="QIX314" s="8"/>
      <c r="QIY314" s="8"/>
      <c r="QIZ314" s="8"/>
      <c r="QJA314" s="8"/>
      <c r="QJB314" s="8"/>
      <c r="QJC314" s="8"/>
      <c r="QJD314" s="8"/>
      <c r="QJE314" s="8"/>
      <c r="QJF314" s="8"/>
      <c r="QJG314" s="8"/>
      <c r="QJH314" s="8"/>
      <c r="QJI314" s="8"/>
      <c r="QJJ314" s="8"/>
      <c r="QJK314" s="8"/>
      <c r="QJL314" s="8"/>
      <c r="QJM314" s="8"/>
      <c r="QJN314" s="8"/>
      <c r="QJO314" s="8"/>
      <c r="QJP314" s="8"/>
      <c r="QJQ314" s="8"/>
      <c r="QJR314" s="8"/>
      <c r="QJS314" s="8"/>
      <c r="QJT314" s="8"/>
      <c r="QJU314" s="8"/>
      <c r="QJV314" s="8"/>
      <c r="QJW314" s="8"/>
      <c r="QJX314" s="8"/>
      <c r="QJY314" s="8"/>
      <c r="QJZ314" s="8"/>
      <c r="QKA314" s="8"/>
      <c r="QKB314" s="8"/>
      <c r="QKC314" s="8"/>
      <c r="QKD314" s="8"/>
      <c r="QKE314" s="8"/>
      <c r="QKF314" s="8"/>
      <c r="QKG314" s="8"/>
      <c r="QKH314" s="8"/>
      <c r="QKI314" s="8"/>
      <c r="QKJ314" s="8"/>
      <c r="QKK314" s="8"/>
      <c r="QKL314" s="8"/>
      <c r="QKM314" s="8"/>
      <c r="QKN314" s="8"/>
      <c r="QKO314" s="8"/>
      <c r="QKP314" s="8"/>
      <c r="QKQ314" s="8"/>
      <c r="QKR314" s="8"/>
      <c r="QKS314" s="8"/>
      <c r="QKT314" s="8"/>
      <c r="QKU314" s="8"/>
      <c r="QKV314" s="8"/>
      <c r="QKW314" s="8"/>
      <c r="QKX314" s="8"/>
      <c r="QKY314" s="8"/>
      <c r="QKZ314" s="8"/>
      <c r="QLA314" s="8"/>
      <c r="QLB314" s="8"/>
      <c r="QLC314" s="8"/>
      <c r="QLD314" s="8"/>
      <c r="QLE314" s="8"/>
      <c r="QLF314" s="8"/>
      <c r="QLG314" s="8"/>
      <c r="QLH314" s="8"/>
      <c r="QLI314" s="8"/>
      <c r="QLJ314" s="8"/>
      <c r="QLK314" s="8"/>
      <c r="QLL314" s="8"/>
      <c r="QLM314" s="8"/>
      <c r="QLN314" s="8"/>
      <c r="QLO314" s="8"/>
      <c r="QLP314" s="8"/>
      <c r="QLQ314" s="8"/>
      <c r="QLR314" s="8"/>
      <c r="QLS314" s="8"/>
      <c r="QLT314" s="8"/>
      <c r="QLU314" s="8"/>
      <c r="QLV314" s="8"/>
      <c r="QLW314" s="8"/>
      <c r="QLX314" s="8"/>
      <c r="QLY314" s="8"/>
      <c r="QLZ314" s="8"/>
      <c r="QMA314" s="8"/>
      <c r="QMB314" s="8"/>
      <c r="QMC314" s="8"/>
      <c r="QMD314" s="8"/>
      <c r="QME314" s="8"/>
      <c r="QMF314" s="8"/>
      <c r="QMG314" s="8"/>
      <c r="QMH314" s="8"/>
      <c r="QMI314" s="8"/>
      <c r="QMJ314" s="8"/>
      <c r="QMK314" s="8"/>
      <c r="QML314" s="8"/>
      <c r="QMM314" s="8"/>
      <c r="QMN314" s="8"/>
      <c r="QMO314" s="8"/>
      <c r="QMP314" s="8"/>
      <c r="QMQ314" s="8"/>
      <c r="QMR314" s="8"/>
      <c r="QMS314" s="8"/>
      <c r="QMT314" s="8"/>
      <c r="QMU314" s="8"/>
      <c r="QMV314" s="8"/>
      <c r="QMW314" s="8"/>
      <c r="QMX314" s="8"/>
      <c r="QMY314" s="8"/>
      <c r="QMZ314" s="8"/>
      <c r="QNA314" s="8"/>
      <c r="QNB314" s="8"/>
      <c r="QNC314" s="8"/>
      <c r="QND314" s="8"/>
      <c r="QNE314" s="8"/>
      <c r="QNF314" s="8"/>
      <c r="QNG314" s="8"/>
      <c r="QNH314" s="8"/>
      <c r="QNI314" s="8"/>
      <c r="QNJ314" s="8"/>
      <c r="QNK314" s="8"/>
      <c r="QNL314" s="8"/>
      <c r="QNM314" s="8"/>
      <c r="QNN314" s="8"/>
      <c r="QNO314" s="8"/>
      <c r="QNP314" s="8"/>
      <c r="QNQ314" s="8"/>
      <c r="QNR314" s="8"/>
      <c r="QNS314" s="8"/>
      <c r="QNT314" s="8"/>
      <c r="QNU314" s="8"/>
      <c r="QNV314" s="8"/>
      <c r="QNW314" s="8"/>
      <c r="QNX314" s="8"/>
      <c r="QNY314" s="8"/>
      <c r="QNZ314" s="8"/>
      <c r="QOA314" s="8"/>
      <c r="QOB314" s="8"/>
      <c r="QOC314" s="8"/>
      <c r="QOD314" s="8"/>
      <c r="QOE314" s="8"/>
      <c r="QOF314" s="8"/>
      <c r="QOG314" s="8"/>
      <c r="QOH314" s="8"/>
      <c r="QOI314" s="8"/>
      <c r="QOJ314" s="8"/>
      <c r="QOK314" s="8"/>
      <c r="QOL314" s="8"/>
      <c r="QOM314" s="8"/>
      <c r="QON314" s="8"/>
      <c r="QOO314" s="8"/>
      <c r="QOP314" s="8"/>
      <c r="QOQ314" s="8"/>
      <c r="QOR314" s="8"/>
      <c r="QOS314" s="8"/>
      <c r="QOT314" s="8"/>
      <c r="QOU314" s="8"/>
      <c r="QOV314" s="8"/>
      <c r="QOW314" s="8"/>
      <c r="QOX314" s="8"/>
      <c r="QOY314" s="8"/>
      <c r="QOZ314" s="8"/>
      <c r="QPA314" s="8"/>
      <c r="QPB314" s="8"/>
      <c r="QPC314" s="8"/>
      <c r="QPD314" s="8"/>
      <c r="QPE314" s="8"/>
      <c r="QPF314" s="8"/>
      <c r="QPG314" s="8"/>
      <c r="QPH314" s="8"/>
      <c r="QPI314" s="8"/>
      <c r="QPJ314" s="8"/>
      <c r="QPK314" s="8"/>
      <c r="QPL314" s="8"/>
      <c r="QPM314" s="8"/>
      <c r="QPN314" s="8"/>
      <c r="QPO314" s="8"/>
      <c r="QPP314" s="8"/>
      <c r="QPQ314" s="8"/>
      <c r="QPR314" s="8"/>
      <c r="QPS314" s="8"/>
      <c r="QPT314" s="8"/>
      <c r="QPU314" s="8"/>
      <c r="QPV314" s="8"/>
      <c r="QPW314" s="8"/>
      <c r="QPX314" s="8"/>
      <c r="QPY314" s="8"/>
      <c r="QPZ314" s="8"/>
      <c r="QQA314" s="8"/>
      <c r="QQB314" s="8"/>
      <c r="QQC314" s="8"/>
      <c r="QQD314" s="8"/>
      <c r="QQE314" s="8"/>
      <c r="QQF314" s="8"/>
      <c r="QQG314" s="8"/>
      <c r="QQH314" s="8"/>
      <c r="QQI314" s="8"/>
      <c r="QQJ314" s="8"/>
      <c r="QQK314" s="8"/>
      <c r="QQL314" s="8"/>
      <c r="QQM314" s="8"/>
      <c r="QQN314" s="8"/>
      <c r="QQO314" s="8"/>
      <c r="QQP314" s="8"/>
      <c r="QQQ314" s="8"/>
      <c r="QQR314" s="8"/>
      <c r="QQS314" s="8"/>
      <c r="QQT314" s="8"/>
      <c r="QQU314" s="8"/>
      <c r="QQV314" s="8"/>
      <c r="QQW314" s="8"/>
      <c r="QQX314" s="8"/>
      <c r="QQY314" s="8"/>
      <c r="QQZ314" s="8"/>
      <c r="QRA314" s="8"/>
      <c r="QRB314" s="8"/>
      <c r="QRC314" s="8"/>
      <c r="QRD314" s="8"/>
      <c r="QRE314" s="8"/>
      <c r="QRF314" s="8"/>
      <c r="QRG314" s="8"/>
      <c r="QRH314" s="8"/>
      <c r="QRI314" s="8"/>
      <c r="QRJ314" s="8"/>
      <c r="QRK314" s="8"/>
      <c r="QRL314" s="8"/>
      <c r="QRM314" s="8"/>
      <c r="QRN314" s="8"/>
      <c r="QRO314" s="8"/>
      <c r="QRP314" s="8"/>
      <c r="QRQ314" s="8"/>
      <c r="QRR314" s="8"/>
      <c r="QRS314" s="8"/>
      <c r="QRT314" s="8"/>
      <c r="QRU314" s="8"/>
      <c r="QRV314" s="8"/>
      <c r="QRW314" s="8"/>
      <c r="QRX314" s="8"/>
      <c r="QRY314" s="8"/>
      <c r="QRZ314" s="8"/>
      <c r="QSA314" s="8"/>
      <c r="QSB314" s="8"/>
      <c r="QSC314" s="8"/>
      <c r="QSD314" s="8"/>
      <c r="QSE314" s="8"/>
      <c r="QSF314" s="8"/>
      <c r="QSG314" s="8"/>
      <c r="QSH314" s="8"/>
      <c r="QSI314" s="8"/>
      <c r="QSJ314" s="8"/>
      <c r="QSK314" s="8"/>
      <c r="QSL314" s="8"/>
      <c r="QSM314" s="8"/>
      <c r="QSN314" s="8"/>
      <c r="QSO314" s="8"/>
      <c r="QSP314" s="8"/>
      <c r="QSQ314" s="8"/>
      <c r="QSR314" s="8"/>
      <c r="QSS314" s="8"/>
      <c r="QST314" s="8"/>
      <c r="QSU314" s="8"/>
      <c r="QSV314" s="8"/>
      <c r="QSW314" s="8"/>
      <c r="QSX314" s="8"/>
      <c r="QSY314" s="8"/>
      <c r="QSZ314" s="8"/>
      <c r="QTA314" s="8"/>
      <c r="QTB314" s="8"/>
      <c r="QTC314" s="8"/>
      <c r="QTD314" s="8"/>
      <c r="QTE314" s="8"/>
      <c r="QTF314" s="8"/>
      <c r="QTG314" s="8"/>
      <c r="QTH314" s="8"/>
      <c r="QTI314" s="8"/>
      <c r="QTJ314" s="8"/>
      <c r="QTK314" s="8"/>
      <c r="QTL314" s="8"/>
      <c r="QTM314" s="8"/>
      <c r="QTN314" s="8"/>
      <c r="QTO314" s="8"/>
      <c r="QTP314" s="8"/>
      <c r="QTQ314" s="8"/>
      <c r="QTR314" s="8"/>
      <c r="QTS314" s="8"/>
      <c r="QTT314" s="8"/>
      <c r="QTU314" s="8"/>
      <c r="QTV314" s="8"/>
      <c r="QTW314" s="8"/>
      <c r="QTX314" s="8"/>
      <c r="QTY314" s="8"/>
      <c r="QTZ314" s="8"/>
      <c r="QUA314" s="8"/>
      <c r="QUB314" s="8"/>
      <c r="QUC314" s="8"/>
      <c r="QUD314" s="8"/>
      <c r="QUE314" s="8"/>
      <c r="QUF314" s="8"/>
      <c r="QUG314" s="8"/>
      <c r="QUH314" s="8"/>
      <c r="QUI314" s="8"/>
      <c r="QUJ314" s="8"/>
      <c r="QUK314" s="8"/>
      <c r="QUL314" s="8"/>
      <c r="QUM314" s="8"/>
      <c r="QUN314" s="8"/>
      <c r="QUO314" s="8"/>
      <c r="QUP314" s="8"/>
      <c r="QUQ314" s="8"/>
      <c r="QUR314" s="8"/>
      <c r="QUS314" s="8"/>
      <c r="QUT314" s="8"/>
      <c r="QUU314" s="8"/>
      <c r="QUV314" s="8"/>
      <c r="QUW314" s="8"/>
      <c r="QUX314" s="8"/>
      <c r="QUY314" s="8"/>
      <c r="QUZ314" s="8"/>
      <c r="QVA314" s="8"/>
      <c r="QVB314" s="8"/>
      <c r="QVC314" s="8"/>
      <c r="QVD314" s="8"/>
      <c r="QVE314" s="8"/>
      <c r="QVF314" s="8"/>
      <c r="QVG314" s="8"/>
      <c r="QVH314" s="8"/>
      <c r="QVI314" s="8"/>
      <c r="QVJ314" s="8"/>
      <c r="QVK314" s="8"/>
      <c r="QVL314" s="8"/>
      <c r="QVM314" s="8"/>
      <c r="QVN314" s="8"/>
      <c r="QVO314" s="8"/>
      <c r="QVP314" s="8"/>
      <c r="QVQ314" s="8"/>
      <c r="QVR314" s="8"/>
      <c r="QVS314" s="8"/>
      <c r="QVT314" s="8"/>
      <c r="QVU314" s="8"/>
      <c r="QVV314" s="8"/>
      <c r="QVW314" s="8"/>
      <c r="QVX314" s="8"/>
      <c r="QVY314" s="8"/>
      <c r="QVZ314" s="8"/>
      <c r="QWA314" s="8"/>
      <c r="QWB314" s="8"/>
      <c r="QWC314" s="8"/>
      <c r="QWD314" s="8"/>
      <c r="QWE314" s="8"/>
      <c r="QWF314" s="8"/>
      <c r="QWG314" s="8"/>
      <c r="QWH314" s="8"/>
      <c r="QWI314" s="8"/>
      <c r="QWJ314" s="8"/>
      <c r="QWK314" s="8"/>
      <c r="QWL314" s="8"/>
      <c r="QWM314" s="8"/>
      <c r="QWN314" s="8"/>
      <c r="QWO314" s="8"/>
      <c r="QWP314" s="8"/>
      <c r="QWQ314" s="8"/>
      <c r="QWR314" s="8"/>
      <c r="QWS314" s="8"/>
      <c r="QWT314" s="8"/>
      <c r="QWU314" s="8"/>
      <c r="QWV314" s="8"/>
      <c r="QWW314" s="8"/>
      <c r="QWX314" s="8"/>
      <c r="QWY314" s="8"/>
      <c r="QWZ314" s="8"/>
      <c r="QXA314" s="8"/>
      <c r="QXB314" s="8"/>
      <c r="QXC314" s="8"/>
      <c r="QXD314" s="8"/>
      <c r="QXE314" s="8"/>
      <c r="QXF314" s="8"/>
      <c r="QXG314" s="8"/>
      <c r="QXH314" s="8"/>
      <c r="QXI314" s="8"/>
      <c r="QXJ314" s="8"/>
      <c r="QXK314" s="8"/>
      <c r="QXL314" s="8"/>
      <c r="QXM314" s="8"/>
      <c r="QXN314" s="8"/>
      <c r="QXO314" s="8"/>
      <c r="QXP314" s="8"/>
      <c r="QXQ314" s="8"/>
      <c r="QXR314" s="8"/>
      <c r="QXS314" s="8"/>
      <c r="QXT314" s="8"/>
      <c r="QXU314" s="8"/>
      <c r="QXV314" s="8"/>
      <c r="QXW314" s="8"/>
      <c r="QXX314" s="8"/>
      <c r="QXY314" s="8"/>
      <c r="QXZ314" s="8"/>
      <c r="QYA314" s="8"/>
      <c r="QYB314" s="8"/>
      <c r="QYC314" s="8"/>
      <c r="QYD314" s="8"/>
      <c r="QYE314" s="8"/>
      <c r="QYF314" s="8"/>
      <c r="QYG314" s="8"/>
      <c r="QYH314" s="8"/>
      <c r="QYI314" s="8"/>
      <c r="QYJ314" s="8"/>
      <c r="QYK314" s="8"/>
      <c r="QYL314" s="8"/>
      <c r="QYM314" s="8"/>
      <c r="QYN314" s="8"/>
      <c r="QYO314" s="8"/>
      <c r="QYP314" s="8"/>
      <c r="QYQ314" s="8"/>
      <c r="QYR314" s="8"/>
      <c r="QYS314" s="8"/>
      <c r="QYT314" s="8"/>
      <c r="QYU314" s="8"/>
      <c r="QYV314" s="8"/>
      <c r="QYW314" s="8"/>
      <c r="QYX314" s="8"/>
      <c r="QYY314" s="8"/>
      <c r="QYZ314" s="8"/>
      <c r="QZA314" s="8"/>
      <c r="QZB314" s="8"/>
      <c r="QZC314" s="8"/>
      <c r="QZD314" s="8"/>
      <c r="QZE314" s="8"/>
      <c r="QZF314" s="8"/>
      <c r="QZG314" s="8"/>
      <c r="QZH314" s="8"/>
      <c r="QZI314" s="8"/>
      <c r="QZJ314" s="8"/>
      <c r="QZK314" s="8"/>
      <c r="QZL314" s="8"/>
      <c r="QZM314" s="8"/>
      <c r="QZN314" s="8"/>
      <c r="QZO314" s="8"/>
      <c r="QZP314" s="8"/>
      <c r="QZQ314" s="8"/>
      <c r="QZR314" s="8"/>
      <c r="QZS314" s="8"/>
      <c r="QZT314" s="8"/>
      <c r="QZU314" s="8"/>
      <c r="QZV314" s="8"/>
      <c r="QZW314" s="8"/>
      <c r="QZX314" s="8"/>
      <c r="QZY314" s="8"/>
      <c r="QZZ314" s="8"/>
      <c r="RAA314" s="8"/>
      <c r="RAB314" s="8"/>
      <c r="RAC314" s="8"/>
      <c r="RAD314" s="8"/>
      <c r="RAE314" s="8"/>
      <c r="RAF314" s="8"/>
      <c r="RAG314" s="8"/>
      <c r="RAH314" s="8"/>
      <c r="RAI314" s="8"/>
      <c r="RAJ314" s="8"/>
      <c r="RAK314" s="8"/>
      <c r="RAL314" s="8"/>
      <c r="RAM314" s="8"/>
      <c r="RAN314" s="8"/>
      <c r="RAO314" s="8"/>
      <c r="RAP314" s="8"/>
      <c r="RAQ314" s="8"/>
      <c r="RAR314" s="8"/>
      <c r="RAS314" s="8"/>
      <c r="RAT314" s="8"/>
      <c r="RAU314" s="8"/>
      <c r="RAV314" s="8"/>
      <c r="RAW314" s="8"/>
      <c r="RAX314" s="8"/>
      <c r="RAY314" s="8"/>
      <c r="RAZ314" s="8"/>
      <c r="RBA314" s="8"/>
      <c r="RBB314" s="8"/>
      <c r="RBC314" s="8"/>
      <c r="RBD314" s="8"/>
      <c r="RBE314" s="8"/>
      <c r="RBF314" s="8"/>
      <c r="RBG314" s="8"/>
      <c r="RBH314" s="8"/>
      <c r="RBI314" s="8"/>
      <c r="RBJ314" s="8"/>
      <c r="RBK314" s="8"/>
      <c r="RBL314" s="8"/>
      <c r="RBM314" s="8"/>
      <c r="RBN314" s="8"/>
      <c r="RBO314" s="8"/>
      <c r="RBP314" s="8"/>
      <c r="RBQ314" s="8"/>
      <c r="RBR314" s="8"/>
      <c r="RBS314" s="8"/>
      <c r="RBT314" s="8"/>
      <c r="RBU314" s="8"/>
      <c r="RBV314" s="8"/>
      <c r="RBW314" s="8"/>
      <c r="RBX314" s="8"/>
      <c r="RBY314" s="8"/>
      <c r="RBZ314" s="8"/>
      <c r="RCA314" s="8"/>
      <c r="RCB314" s="8"/>
      <c r="RCC314" s="8"/>
      <c r="RCD314" s="8"/>
      <c r="RCE314" s="8"/>
      <c r="RCF314" s="8"/>
      <c r="RCG314" s="8"/>
      <c r="RCH314" s="8"/>
      <c r="RCI314" s="8"/>
      <c r="RCJ314" s="8"/>
      <c r="RCK314" s="8"/>
      <c r="RCL314" s="8"/>
      <c r="RCM314" s="8"/>
      <c r="RCN314" s="8"/>
      <c r="RCO314" s="8"/>
      <c r="RCP314" s="8"/>
      <c r="RCQ314" s="8"/>
      <c r="RCR314" s="8"/>
      <c r="RCS314" s="8"/>
      <c r="RCT314" s="8"/>
      <c r="RCU314" s="8"/>
      <c r="RCV314" s="8"/>
      <c r="RCW314" s="8"/>
      <c r="RCX314" s="8"/>
      <c r="RCY314" s="8"/>
      <c r="RCZ314" s="8"/>
      <c r="RDA314" s="8"/>
      <c r="RDB314" s="8"/>
      <c r="RDC314" s="8"/>
      <c r="RDD314" s="8"/>
      <c r="RDE314" s="8"/>
      <c r="RDF314" s="8"/>
      <c r="RDG314" s="8"/>
      <c r="RDH314" s="8"/>
      <c r="RDI314" s="8"/>
      <c r="RDJ314" s="8"/>
      <c r="RDK314" s="8"/>
      <c r="RDL314" s="8"/>
      <c r="RDM314" s="8"/>
      <c r="RDN314" s="8"/>
      <c r="RDO314" s="8"/>
      <c r="RDP314" s="8"/>
      <c r="RDQ314" s="8"/>
      <c r="RDR314" s="8"/>
      <c r="RDS314" s="8"/>
      <c r="RDT314" s="8"/>
      <c r="RDU314" s="8"/>
      <c r="RDV314" s="8"/>
      <c r="RDW314" s="8"/>
      <c r="RDX314" s="8"/>
      <c r="RDY314" s="8"/>
      <c r="RDZ314" s="8"/>
      <c r="REA314" s="8"/>
      <c r="REB314" s="8"/>
      <c r="REC314" s="8"/>
      <c r="RED314" s="8"/>
      <c r="REE314" s="8"/>
      <c r="REF314" s="8"/>
      <c r="REG314" s="8"/>
      <c r="REH314" s="8"/>
      <c r="REI314" s="8"/>
      <c r="REJ314" s="8"/>
      <c r="REK314" s="8"/>
      <c r="REL314" s="8"/>
      <c r="REM314" s="8"/>
      <c r="REN314" s="8"/>
      <c r="REO314" s="8"/>
      <c r="REP314" s="8"/>
      <c r="REQ314" s="8"/>
      <c r="RER314" s="8"/>
      <c r="RES314" s="8"/>
      <c r="RET314" s="8"/>
      <c r="REU314" s="8"/>
      <c r="REV314" s="8"/>
      <c r="REW314" s="8"/>
      <c r="REX314" s="8"/>
      <c r="REY314" s="8"/>
      <c r="REZ314" s="8"/>
      <c r="RFA314" s="8"/>
      <c r="RFB314" s="8"/>
      <c r="RFC314" s="8"/>
      <c r="RFD314" s="8"/>
      <c r="RFE314" s="8"/>
      <c r="RFF314" s="8"/>
      <c r="RFG314" s="8"/>
      <c r="RFH314" s="8"/>
      <c r="RFI314" s="8"/>
      <c r="RFJ314" s="8"/>
      <c r="RFK314" s="8"/>
      <c r="RFL314" s="8"/>
      <c r="RFM314" s="8"/>
      <c r="RFN314" s="8"/>
      <c r="RFO314" s="8"/>
      <c r="RFP314" s="8"/>
      <c r="RFQ314" s="8"/>
      <c r="RFR314" s="8"/>
      <c r="RFS314" s="8"/>
      <c r="RFT314" s="8"/>
      <c r="RFU314" s="8"/>
      <c r="RFV314" s="8"/>
      <c r="RFW314" s="8"/>
      <c r="RFX314" s="8"/>
      <c r="RFY314" s="8"/>
      <c r="RFZ314" s="8"/>
      <c r="RGA314" s="8"/>
      <c r="RGB314" s="8"/>
      <c r="RGC314" s="8"/>
      <c r="RGD314" s="8"/>
      <c r="RGE314" s="8"/>
      <c r="RGF314" s="8"/>
      <c r="RGG314" s="8"/>
      <c r="RGH314" s="8"/>
      <c r="RGI314" s="8"/>
      <c r="RGJ314" s="8"/>
      <c r="RGK314" s="8"/>
      <c r="RGL314" s="8"/>
      <c r="RGM314" s="8"/>
      <c r="RGN314" s="8"/>
      <c r="RGO314" s="8"/>
      <c r="RGP314" s="8"/>
      <c r="RGQ314" s="8"/>
      <c r="RGR314" s="8"/>
      <c r="RGS314" s="8"/>
      <c r="RGT314" s="8"/>
      <c r="RGU314" s="8"/>
      <c r="RGV314" s="8"/>
      <c r="RGW314" s="8"/>
      <c r="RGX314" s="8"/>
      <c r="RGY314" s="8"/>
      <c r="RGZ314" s="8"/>
      <c r="RHA314" s="8"/>
      <c r="RHB314" s="8"/>
      <c r="RHC314" s="8"/>
      <c r="RHD314" s="8"/>
      <c r="RHE314" s="8"/>
      <c r="RHF314" s="8"/>
      <c r="RHG314" s="8"/>
      <c r="RHH314" s="8"/>
      <c r="RHI314" s="8"/>
      <c r="RHJ314" s="8"/>
      <c r="RHK314" s="8"/>
      <c r="RHL314" s="8"/>
      <c r="RHM314" s="8"/>
      <c r="RHN314" s="8"/>
      <c r="RHO314" s="8"/>
      <c r="RHP314" s="8"/>
      <c r="RHQ314" s="8"/>
      <c r="RHR314" s="8"/>
      <c r="RHS314" s="8"/>
      <c r="RHT314" s="8"/>
      <c r="RHU314" s="8"/>
      <c r="RHV314" s="8"/>
      <c r="RHW314" s="8"/>
      <c r="RHX314" s="8"/>
      <c r="RHY314" s="8"/>
      <c r="RHZ314" s="8"/>
      <c r="RIA314" s="8"/>
      <c r="RIB314" s="8"/>
      <c r="RIC314" s="8"/>
      <c r="RID314" s="8"/>
      <c r="RIE314" s="8"/>
      <c r="RIF314" s="8"/>
      <c r="RIG314" s="8"/>
      <c r="RIH314" s="8"/>
      <c r="RII314" s="8"/>
      <c r="RIJ314" s="8"/>
      <c r="RIK314" s="8"/>
      <c r="RIL314" s="8"/>
      <c r="RIM314" s="8"/>
      <c r="RIN314" s="8"/>
      <c r="RIO314" s="8"/>
      <c r="RIP314" s="8"/>
      <c r="RIQ314" s="8"/>
      <c r="RIR314" s="8"/>
      <c r="RIS314" s="8"/>
      <c r="RIT314" s="8"/>
      <c r="RIU314" s="8"/>
      <c r="RIV314" s="8"/>
      <c r="RIW314" s="8"/>
      <c r="RIX314" s="8"/>
      <c r="RIY314" s="8"/>
      <c r="RIZ314" s="8"/>
      <c r="RJA314" s="8"/>
      <c r="RJB314" s="8"/>
      <c r="RJC314" s="8"/>
      <c r="RJD314" s="8"/>
      <c r="RJE314" s="8"/>
      <c r="RJF314" s="8"/>
      <c r="RJG314" s="8"/>
      <c r="RJH314" s="8"/>
      <c r="RJI314" s="8"/>
      <c r="RJJ314" s="8"/>
      <c r="RJK314" s="8"/>
      <c r="RJL314" s="8"/>
      <c r="RJM314" s="8"/>
      <c r="RJN314" s="8"/>
      <c r="RJO314" s="8"/>
      <c r="RJP314" s="8"/>
      <c r="RJQ314" s="8"/>
      <c r="RJR314" s="8"/>
      <c r="RJS314" s="8"/>
      <c r="RJT314" s="8"/>
      <c r="RJU314" s="8"/>
      <c r="RJV314" s="8"/>
      <c r="RJW314" s="8"/>
      <c r="RJX314" s="8"/>
      <c r="RJY314" s="8"/>
      <c r="RJZ314" s="8"/>
      <c r="RKA314" s="8"/>
      <c r="RKB314" s="8"/>
      <c r="RKC314" s="8"/>
      <c r="RKD314" s="8"/>
      <c r="RKE314" s="8"/>
      <c r="RKF314" s="8"/>
      <c r="RKG314" s="8"/>
      <c r="RKH314" s="8"/>
      <c r="RKI314" s="8"/>
      <c r="RKJ314" s="8"/>
      <c r="RKK314" s="8"/>
      <c r="RKL314" s="8"/>
      <c r="RKM314" s="8"/>
      <c r="RKN314" s="8"/>
      <c r="RKO314" s="8"/>
      <c r="RKP314" s="8"/>
      <c r="RKQ314" s="8"/>
      <c r="RKR314" s="8"/>
      <c r="RKS314" s="8"/>
      <c r="RKT314" s="8"/>
      <c r="RKU314" s="8"/>
      <c r="RKV314" s="8"/>
      <c r="RKW314" s="8"/>
      <c r="RKX314" s="8"/>
      <c r="RKY314" s="8"/>
      <c r="RKZ314" s="8"/>
      <c r="RLA314" s="8"/>
      <c r="RLB314" s="8"/>
      <c r="RLC314" s="8"/>
      <c r="RLD314" s="8"/>
      <c r="RLE314" s="8"/>
      <c r="RLF314" s="8"/>
      <c r="RLG314" s="8"/>
      <c r="RLH314" s="8"/>
      <c r="RLI314" s="8"/>
      <c r="RLJ314" s="8"/>
      <c r="RLK314" s="8"/>
      <c r="RLL314" s="8"/>
      <c r="RLM314" s="8"/>
      <c r="RLN314" s="8"/>
      <c r="RLO314" s="8"/>
      <c r="RLP314" s="8"/>
      <c r="RLQ314" s="8"/>
      <c r="RLR314" s="8"/>
      <c r="RLS314" s="8"/>
      <c r="RLT314" s="8"/>
      <c r="RLU314" s="8"/>
      <c r="RLV314" s="8"/>
      <c r="RLW314" s="8"/>
      <c r="RLX314" s="8"/>
      <c r="RLY314" s="8"/>
      <c r="RLZ314" s="8"/>
      <c r="RMA314" s="8"/>
      <c r="RMB314" s="8"/>
      <c r="RMC314" s="8"/>
      <c r="RMD314" s="8"/>
      <c r="RME314" s="8"/>
      <c r="RMF314" s="8"/>
      <c r="RMG314" s="8"/>
      <c r="RMH314" s="8"/>
      <c r="RMI314" s="8"/>
      <c r="RMJ314" s="8"/>
      <c r="RMK314" s="8"/>
      <c r="RML314" s="8"/>
      <c r="RMM314" s="8"/>
      <c r="RMN314" s="8"/>
      <c r="RMO314" s="8"/>
      <c r="RMP314" s="8"/>
      <c r="RMQ314" s="8"/>
      <c r="RMR314" s="8"/>
      <c r="RMS314" s="8"/>
      <c r="RMT314" s="8"/>
      <c r="RMU314" s="8"/>
      <c r="RMV314" s="8"/>
      <c r="RMW314" s="8"/>
      <c r="RMX314" s="8"/>
      <c r="RMY314" s="8"/>
      <c r="RMZ314" s="8"/>
      <c r="RNA314" s="8"/>
      <c r="RNB314" s="8"/>
      <c r="RNC314" s="8"/>
      <c r="RND314" s="8"/>
      <c r="RNE314" s="8"/>
      <c r="RNF314" s="8"/>
      <c r="RNG314" s="8"/>
      <c r="RNH314" s="8"/>
      <c r="RNI314" s="8"/>
      <c r="RNJ314" s="8"/>
      <c r="RNK314" s="8"/>
      <c r="RNL314" s="8"/>
      <c r="RNM314" s="8"/>
      <c r="RNN314" s="8"/>
      <c r="RNO314" s="8"/>
      <c r="RNP314" s="8"/>
      <c r="RNQ314" s="8"/>
      <c r="RNR314" s="8"/>
      <c r="RNS314" s="8"/>
      <c r="RNT314" s="8"/>
      <c r="RNU314" s="8"/>
      <c r="RNV314" s="8"/>
      <c r="RNW314" s="8"/>
      <c r="RNX314" s="8"/>
      <c r="RNY314" s="8"/>
      <c r="RNZ314" s="8"/>
      <c r="ROA314" s="8"/>
      <c r="ROB314" s="8"/>
      <c r="ROC314" s="8"/>
      <c r="ROD314" s="8"/>
      <c r="ROE314" s="8"/>
      <c r="ROF314" s="8"/>
      <c r="ROG314" s="8"/>
      <c r="ROH314" s="8"/>
      <c r="ROI314" s="8"/>
      <c r="ROJ314" s="8"/>
      <c r="ROK314" s="8"/>
      <c r="ROL314" s="8"/>
      <c r="ROM314" s="8"/>
      <c r="RON314" s="8"/>
      <c r="ROO314" s="8"/>
      <c r="ROP314" s="8"/>
      <c r="ROQ314" s="8"/>
      <c r="ROR314" s="8"/>
      <c r="ROS314" s="8"/>
      <c r="ROT314" s="8"/>
      <c r="ROU314" s="8"/>
      <c r="ROV314" s="8"/>
      <c r="ROW314" s="8"/>
      <c r="ROX314" s="8"/>
      <c r="ROY314" s="8"/>
      <c r="ROZ314" s="8"/>
      <c r="RPA314" s="8"/>
      <c r="RPB314" s="8"/>
      <c r="RPC314" s="8"/>
      <c r="RPD314" s="8"/>
      <c r="RPE314" s="8"/>
      <c r="RPF314" s="8"/>
      <c r="RPG314" s="8"/>
      <c r="RPH314" s="8"/>
      <c r="RPI314" s="8"/>
      <c r="RPJ314" s="8"/>
      <c r="RPK314" s="8"/>
      <c r="RPL314" s="8"/>
      <c r="RPM314" s="8"/>
      <c r="RPN314" s="8"/>
      <c r="RPO314" s="8"/>
      <c r="RPP314" s="8"/>
      <c r="RPQ314" s="8"/>
      <c r="RPR314" s="8"/>
      <c r="RPS314" s="8"/>
      <c r="RPT314" s="8"/>
      <c r="RPU314" s="8"/>
      <c r="RPV314" s="8"/>
      <c r="RPW314" s="8"/>
      <c r="RPX314" s="8"/>
      <c r="RPY314" s="8"/>
      <c r="RPZ314" s="8"/>
      <c r="RQA314" s="8"/>
      <c r="RQB314" s="8"/>
      <c r="RQC314" s="8"/>
      <c r="RQD314" s="8"/>
      <c r="RQE314" s="8"/>
      <c r="RQF314" s="8"/>
      <c r="RQG314" s="8"/>
      <c r="RQH314" s="8"/>
      <c r="RQI314" s="8"/>
      <c r="RQJ314" s="8"/>
      <c r="RQK314" s="8"/>
      <c r="RQL314" s="8"/>
      <c r="RQM314" s="8"/>
      <c r="RQN314" s="8"/>
      <c r="RQO314" s="8"/>
      <c r="RQP314" s="8"/>
      <c r="RQQ314" s="8"/>
      <c r="RQR314" s="8"/>
      <c r="RQS314" s="8"/>
      <c r="RQT314" s="8"/>
      <c r="RQU314" s="8"/>
      <c r="RQV314" s="8"/>
      <c r="RQW314" s="8"/>
      <c r="RQX314" s="8"/>
      <c r="RQY314" s="8"/>
      <c r="RQZ314" s="8"/>
      <c r="RRA314" s="8"/>
      <c r="RRB314" s="8"/>
      <c r="RRC314" s="8"/>
      <c r="RRD314" s="8"/>
      <c r="RRE314" s="8"/>
      <c r="RRF314" s="8"/>
      <c r="RRG314" s="8"/>
      <c r="RRH314" s="8"/>
      <c r="RRI314" s="8"/>
      <c r="RRJ314" s="8"/>
      <c r="RRK314" s="8"/>
      <c r="RRL314" s="8"/>
      <c r="RRM314" s="8"/>
      <c r="RRN314" s="8"/>
      <c r="RRO314" s="8"/>
      <c r="RRP314" s="8"/>
      <c r="RRQ314" s="8"/>
      <c r="RRR314" s="8"/>
      <c r="RRS314" s="8"/>
      <c r="RRT314" s="8"/>
      <c r="RRU314" s="8"/>
      <c r="RRV314" s="8"/>
      <c r="RRW314" s="8"/>
      <c r="RRX314" s="8"/>
      <c r="RRY314" s="8"/>
      <c r="RRZ314" s="8"/>
      <c r="RSA314" s="8"/>
      <c r="RSB314" s="8"/>
      <c r="RSC314" s="8"/>
      <c r="RSD314" s="8"/>
      <c r="RSE314" s="8"/>
      <c r="RSF314" s="8"/>
      <c r="RSG314" s="8"/>
      <c r="RSH314" s="8"/>
      <c r="RSI314" s="8"/>
      <c r="RSJ314" s="8"/>
      <c r="RSK314" s="8"/>
      <c r="RSL314" s="8"/>
      <c r="RSM314" s="8"/>
      <c r="RSN314" s="8"/>
      <c r="RSO314" s="8"/>
      <c r="RSP314" s="8"/>
      <c r="RSQ314" s="8"/>
      <c r="RSR314" s="8"/>
      <c r="RSS314" s="8"/>
      <c r="RST314" s="8"/>
      <c r="RSU314" s="8"/>
      <c r="RSV314" s="8"/>
      <c r="RSW314" s="8"/>
      <c r="RSX314" s="8"/>
      <c r="RSY314" s="8"/>
      <c r="RSZ314" s="8"/>
      <c r="RTA314" s="8"/>
      <c r="RTB314" s="8"/>
      <c r="RTC314" s="8"/>
      <c r="RTD314" s="8"/>
      <c r="RTE314" s="8"/>
      <c r="RTF314" s="8"/>
      <c r="RTG314" s="8"/>
      <c r="RTH314" s="8"/>
      <c r="RTI314" s="8"/>
      <c r="RTJ314" s="8"/>
      <c r="RTK314" s="8"/>
      <c r="RTL314" s="8"/>
      <c r="RTM314" s="8"/>
      <c r="RTN314" s="8"/>
      <c r="RTO314" s="8"/>
      <c r="RTP314" s="8"/>
      <c r="RTQ314" s="8"/>
      <c r="RTR314" s="8"/>
      <c r="RTS314" s="8"/>
      <c r="RTT314" s="8"/>
      <c r="RTU314" s="8"/>
      <c r="RTV314" s="8"/>
      <c r="RTW314" s="8"/>
      <c r="RTX314" s="8"/>
      <c r="RTY314" s="8"/>
      <c r="RTZ314" s="8"/>
      <c r="RUA314" s="8"/>
      <c r="RUB314" s="8"/>
      <c r="RUC314" s="8"/>
      <c r="RUD314" s="8"/>
      <c r="RUE314" s="8"/>
      <c r="RUF314" s="8"/>
      <c r="RUG314" s="8"/>
      <c r="RUH314" s="8"/>
      <c r="RUI314" s="8"/>
      <c r="RUJ314" s="8"/>
      <c r="RUK314" s="8"/>
      <c r="RUL314" s="8"/>
      <c r="RUM314" s="8"/>
      <c r="RUN314" s="8"/>
      <c r="RUO314" s="8"/>
      <c r="RUP314" s="8"/>
      <c r="RUQ314" s="8"/>
      <c r="RUR314" s="8"/>
      <c r="RUS314" s="8"/>
      <c r="RUT314" s="8"/>
      <c r="RUU314" s="8"/>
      <c r="RUV314" s="8"/>
      <c r="RUW314" s="8"/>
      <c r="RUX314" s="8"/>
      <c r="RUY314" s="8"/>
      <c r="RUZ314" s="8"/>
      <c r="RVA314" s="8"/>
      <c r="RVB314" s="8"/>
      <c r="RVC314" s="8"/>
      <c r="RVD314" s="8"/>
      <c r="RVE314" s="8"/>
      <c r="RVF314" s="8"/>
      <c r="RVG314" s="8"/>
      <c r="RVH314" s="8"/>
      <c r="RVI314" s="8"/>
      <c r="RVJ314" s="8"/>
      <c r="RVK314" s="8"/>
      <c r="RVL314" s="8"/>
      <c r="RVM314" s="8"/>
      <c r="RVN314" s="8"/>
      <c r="RVO314" s="8"/>
      <c r="RVP314" s="8"/>
      <c r="RVQ314" s="8"/>
      <c r="RVR314" s="8"/>
      <c r="RVS314" s="8"/>
      <c r="RVT314" s="8"/>
      <c r="RVU314" s="8"/>
      <c r="RVV314" s="8"/>
      <c r="RVW314" s="8"/>
      <c r="RVX314" s="8"/>
      <c r="RVY314" s="8"/>
      <c r="RVZ314" s="8"/>
      <c r="RWA314" s="8"/>
      <c r="RWB314" s="8"/>
      <c r="RWC314" s="8"/>
      <c r="RWD314" s="8"/>
      <c r="RWE314" s="8"/>
      <c r="RWF314" s="8"/>
      <c r="RWG314" s="8"/>
      <c r="RWH314" s="8"/>
      <c r="RWI314" s="8"/>
      <c r="RWJ314" s="8"/>
      <c r="RWK314" s="8"/>
      <c r="RWL314" s="8"/>
      <c r="RWM314" s="8"/>
      <c r="RWN314" s="8"/>
      <c r="RWO314" s="8"/>
      <c r="RWP314" s="8"/>
      <c r="RWQ314" s="8"/>
      <c r="RWR314" s="8"/>
      <c r="RWS314" s="8"/>
      <c r="RWT314" s="8"/>
      <c r="RWU314" s="8"/>
      <c r="RWV314" s="8"/>
      <c r="RWW314" s="8"/>
      <c r="RWX314" s="8"/>
      <c r="RWY314" s="8"/>
      <c r="RWZ314" s="8"/>
      <c r="RXA314" s="8"/>
      <c r="RXB314" s="8"/>
      <c r="RXC314" s="8"/>
      <c r="RXD314" s="8"/>
      <c r="RXE314" s="8"/>
      <c r="RXF314" s="8"/>
      <c r="RXG314" s="8"/>
      <c r="RXH314" s="8"/>
      <c r="RXI314" s="8"/>
      <c r="RXJ314" s="8"/>
      <c r="RXK314" s="8"/>
      <c r="RXL314" s="8"/>
      <c r="RXM314" s="8"/>
      <c r="RXN314" s="8"/>
      <c r="RXO314" s="8"/>
      <c r="RXP314" s="8"/>
      <c r="RXQ314" s="8"/>
      <c r="RXR314" s="8"/>
      <c r="RXS314" s="8"/>
      <c r="RXT314" s="8"/>
      <c r="RXU314" s="8"/>
      <c r="RXV314" s="8"/>
      <c r="RXW314" s="8"/>
      <c r="RXX314" s="8"/>
      <c r="RXY314" s="8"/>
      <c r="RXZ314" s="8"/>
      <c r="RYA314" s="8"/>
      <c r="RYB314" s="8"/>
      <c r="RYC314" s="8"/>
      <c r="RYD314" s="8"/>
      <c r="RYE314" s="8"/>
      <c r="RYF314" s="8"/>
      <c r="RYG314" s="8"/>
      <c r="RYH314" s="8"/>
      <c r="RYI314" s="8"/>
      <c r="RYJ314" s="8"/>
      <c r="RYK314" s="8"/>
      <c r="RYL314" s="8"/>
      <c r="RYM314" s="8"/>
      <c r="RYN314" s="8"/>
      <c r="RYO314" s="8"/>
      <c r="RYP314" s="8"/>
      <c r="RYQ314" s="8"/>
      <c r="RYR314" s="8"/>
      <c r="RYS314" s="8"/>
      <c r="RYT314" s="8"/>
      <c r="RYU314" s="8"/>
      <c r="RYV314" s="8"/>
      <c r="RYW314" s="8"/>
      <c r="RYX314" s="8"/>
      <c r="RYY314" s="8"/>
      <c r="RYZ314" s="8"/>
      <c r="RZA314" s="8"/>
      <c r="RZB314" s="8"/>
      <c r="RZC314" s="8"/>
      <c r="RZD314" s="8"/>
      <c r="RZE314" s="8"/>
      <c r="RZF314" s="8"/>
      <c r="RZG314" s="8"/>
      <c r="RZH314" s="8"/>
      <c r="RZI314" s="8"/>
      <c r="RZJ314" s="8"/>
      <c r="RZK314" s="8"/>
      <c r="RZL314" s="8"/>
      <c r="RZM314" s="8"/>
      <c r="RZN314" s="8"/>
      <c r="RZO314" s="8"/>
      <c r="RZP314" s="8"/>
      <c r="RZQ314" s="8"/>
      <c r="RZR314" s="8"/>
      <c r="RZS314" s="8"/>
      <c r="RZT314" s="8"/>
      <c r="RZU314" s="8"/>
      <c r="RZV314" s="8"/>
      <c r="RZW314" s="8"/>
      <c r="RZX314" s="8"/>
      <c r="RZY314" s="8"/>
      <c r="RZZ314" s="8"/>
      <c r="SAA314" s="8"/>
      <c r="SAB314" s="8"/>
      <c r="SAC314" s="8"/>
      <c r="SAD314" s="8"/>
      <c r="SAE314" s="8"/>
      <c r="SAF314" s="8"/>
      <c r="SAG314" s="8"/>
      <c r="SAH314" s="8"/>
      <c r="SAI314" s="8"/>
      <c r="SAJ314" s="8"/>
      <c r="SAK314" s="8"/>
      <c r="SAL314" s="8"/>
      <c r="SAM314" s="8"/>
      <c r="SAN314" s="8"/>
      <c r="SAO314" s="8"/>
      <c r="SAP314" s="8"/>
      <c r="SAQ314" s="8"/>
      <c r="SAR314" s="8"/>
      <c r="SAS314" s="8"/>
      <c r="SAT314" s="8"/>
      <c r="SAU314" s="8"/>
      <c r="SAV314" s="8"/>
      <c r="SAW314" s="8"/>
      <c r="SAX314" s="8"/>
      <c r="SAY314" s="8"/>
      <c r="SAZ314" s="8"/>
      <c r="SBA314" s="8"/>
      <c r="SBB314" s="8"/>
      <c r="SBC314" s="8"/>
      <c r="SBD314" s="8"/>
      <c r="SBE314" s="8"/>
      <c r="SBF314" s="8"/>
      <c r="SBG314" s="8"/>
      <c r="SBH314" s="8"/>
      <c r="SBI314" s="8"/>
      <c r="SBJ314" s="8"/>
      <c r="SBK314" s="8"/>
      <c r="SBL314" s="8"/>
      <c r="SBM314" s="8"/>
      <c r="SBN314" s="8"/>
      <c r="SBO314" s="8"/>
      <c r="SBP314" s="8"/>
      <c r="SBQ314" s="8"/>
      <c r="SBR314" s="8"/>
      <c r="SBS314" s="8"/>
      <c r="SBT314" s="8"/>
      <c r="SBU314" s="8"/>
      <c r="SBV314" s="8"/>
      <c r="SBW314" s="8"/>
      <c r="SBX314" s="8"/>
      <c r="SBY314" s="8"/>
      <c r="SBZ314" s="8"/>
      <c r="SCA314" s="8"/>
      <c r="SCB314" s="8"/>
      <c r="SCC314" s="8"/>
      <c r="SCD314" s="8"/>
      <c r="SCE314" s="8"/>
      <c r="SCF314" s="8"/>
      <c r="SCG314" s="8"/>
      <c r="SCH314" s="8"/>
      <c r="SCI314" s="8"/>
      <c r="SCJ314" s="8"/>
      <c r="SCK314" s="8"/>
      <c r="SCL314" s="8"/>
      <c r="SCM314" s="8"/>
      <c r="SCN314" s="8"/>
      <c r="SCO314" s="8"/>
      <c r="SCP314" s="8"/>
      <c r="SCQ314" s="8"/>
      <c r="SCR314" s="8"/>
      <c r="SCS314" s="8"/>
      <c r="SCT314" s="8"/>
      <c r="SCU314" s="8"/>
      <c r="SCV314" s="8"/>
      <c r="SCW314" s="8"/>
      <c r="SCX314" s="8"/>
      <c r="SCY314" s="8"/>
      <c r="SCZ314" s="8"/>
      <c r="SDA314" s="8"/>
      <c r="SDB314" s="8"/>
      <c r="SDC314" s="8"/>
      <c r="SDD314" s="8"/>
      <c r="SDE314" s="8"/>
      <c r="SDF314" s="8"/>
      <c r="SDG314" s="8"/>
      <c r="SDH314" s="8"/>
      <c r="SDI314" s="8"/>
      <c r="SDJ314" s="8"/>
      <c r="SDK314" s="8"/>
      <c r="SDL314" s="8"/>
      <c r="SDM314" s="8"/>
      <c r="SDN314" s="8"/>
      <c r="SDO314" s="8"/>
      <c r="SDP314" s="8"/>
      <c r="SDQ314" s="8"/>
      <c r="SDR314" s="8"/>
      <c r="SDS314" s="8"/>
      <c r="SDT314" s="8"/>
      <c r="SDU314" s="8"/>
      <c r="SDV314" s="8"/>
      <c r="SDW314" s="8"/>
      <c r="SDX314" s="8"/>
      <c r="SDY314" s="8"/>
      <c r="SDZ314" s="8"/>
      <c r="SEA314" s="8"/>
      <c r="SEB314" s="8"/>
      <c r="SEC314" s="8"/>
      <c r="SED314" s="8"/>
      <c r="SEE314" s="8"/>
      <c r="SEF314" s="8"/>
      <c r="SEG314" s="8"/>
      <c r="SEH314" s="8"/>
      <c r="SEI314" s="8"/>
      <c r="SEJ314" s="8"/>
      <c r="SEK314" s="8"/>
      <c r="SEL314" s="8"/>
      <c r="SEM314" s="8"/>
      <c r="SEN314" s="8"/>
      <c r="SEO314" s="8"/>
      <c r="SEP314" s="8"/>
      <c r="SEQ314" s="8"/>
      <c r="SER314" s="8"/>
      <c r="SES314" s="8"/>
      <c r="SET314" s="8"/>
      <c r="SEU314" s="8"/>
      <c r="SEV314" s="8"/>
      <c r="SEW314" s="8"/>
      <c r="SEX314" s="8"/>
      <c r="SEY314" s="8"/>
      <c r="SEZ314" s="8"/>
      <c r="SFA314" s="8"/>
      <c r="SFB314" s="8"/>
      <c r="SFC314" s="8"/>
      <c r="SFD314" s="8"/>
      <c r="SFE314" s="8"/>
      <c r="SFF314" s="8"/>
      <c r="SFG314" s="8"/>
      <c r="SFH314" s="8"/>
      <c r="SFI314" s="8"/>
      <c r="SFJ314" s="8"/>
      <c r="SFK314" s="8"/>
      <c r="SFL314" s="8"/>
      <c r="SFM314" s="8"/>
      <c r="SFN314" s="8"/>
      <c r="SFO314" s="8"/>
      <c r="SFP314" s="8"/>
      <c r="SFQ314" s="8"/>
      <c r="SFR314" s="8"/>
      <c r="SFS314" s="8"/>
      <c r="SFT314" s="8"/>
      <c r="SFU314" s="8"/>
      <c r="SFV314" s="8"/>
      <c r="SFW314" s="8"/>
      <c r="SFX314" s="8"/>
      <c r="SFY314" s="8"/>
      <c r="SFZ314" s="8"/>
      <c r="SGA314" s="8"/>
      <c r="SGB314" s="8"/>
      <c r="SGC314" s="8"/>
      <c r="SGD314" s="8"/>
      <c r="SGE314" s="8"/>
      <c r="SGF314" s="8"/>
      <c r="SGG314" s="8"/>
      <c r="SGH314" s="8"/>
      <c r="SGI314" s="8"/>
      <c r="SGJ314" s="8"/>
      <c r="SGK314" s="8"/>
      <c r="SGL314" s="8"/>
      <c r="SGM314" s="8"/>
      <c r="SGN314" s="8"/>
      <c r="SGO314" s="8"/>
      <c r="SGP314" s="8"/>
      <c r="SGQ314" s="8"/>
      <c r="SGR314" s="8"/>
      <c r="SGS314" s="8"/>
      <c r="SGT314" s="8"/>
      <c r="SGU314" s="8"/>
      <c r="SGV314" s="8"/>
      <c r="SGW314" s="8"/>
      <c r="SGX314" s="8"/>
      <c r="SGY314" s="8"/>
      <c r="SGZ314" s="8"/>
      <c r="SHA314" s="8"/>
      <c r="SHB314" s="8"/>
      <c r="SHC314" s="8"/>
      <c r="SHD314" s="8"/>
      <c r="SHE314" s="8"/>
      <c r="SHF314" s="8"/>
      <c r="SHG314" s="8"/>
      <c r="SHH314" s="8"/>
      <c r="SHI314" s="8"/>
      <c r="SHJ314" s="8"/>
      <c r="SHK314" s="8"/>
      <c r="SHL314" s="8"/>
      <c r="SHM314" s="8"/>
      <c r="SHN314" s="8"/>
      <c r="SHO314" s="8"/>
      <c r="SHP314" s="8"/>
      <c r="SHQ314" s="8"/>
      <c r="SHR314" s="8"/>
      <c r="SHS314" s="8"/>
      <c r="SHT314" s="8"/>
      <c r="SHU314" s="8"/>
      <c r="SHV314" s="8"/>
      <c r="SHW314" s="8"/>
      <c r="SHX314" s="8"/>
      <c r="SHY314" s="8"/>
      <c r="SHZ314" s="8"/>
      <c r="SIA314" s="8"/>
      <c r="SIB314" s="8"/>
      <c r="SIC314" s="8"/>
      <c r="SID314" s="8"/>
      <c r="SIE314" s="8"/>
      <c r="SIF314" s="8"/>
      <c r="SIG314" s="8"/>
      <c r="SIH314" s="8"/>
      <c r="SII314" s="8"/>
      <c r="SIJ314" s="8"/>
      <c r="SIK314" s="8"/>
      <c r="SIL314" s="8"/>
      <c r="SIM314" s="8"/>
      <c r="SIN314" s="8"/>
      <c r="SIO314" s="8"/>
      <c r="SIP314" s="8"/>
      <c r="SIQ314" s="8"/>
      <c r="SIR314" s="8"/>
      <c r="SIS314" s="8"/>
      <c r="SIT314" s="8"/>
      <c r="SIU314" s="8"/>
      <c r="SIV314" s="8"/>
      <c r="SIW314" s="8"/>
      <c r="SIX314" s="8"/>
      <c r="SIY314" s="8"/>
      <c r="SIZ314" s="8"/>
      <c r="SJA314" s="8"/>
      <c r="SJB314" s="8"/>
      <c r="SJC314" s="8"/>
      <c r="SJD314" s="8"/>
      <c r="SJE314" s="8"/>
      <c r="SJF314" s="8"/>
      <c r="SJG314" s="8"/>
      <c r="SJH314" s="8"/>
      <c r="SJI314" s="8"/>
      <c r="SJJ314" s="8"/>
      <c r="SJK314" s="8"/>
      <c r="SJL314" s="8"/>
      <c r="SJM314" s="8"/>
      <c r="SJN314" s="8"/>
      <c r="SJO314" s="8"/>
      <c r="SJP314" s="8"/>
      <c r="SJQ314" s="8"/>
      <c r="SJR314" s="8"/>
      <c r="SJS314" s="8"/>
      <c r="SJT314" s="8"/>
      <c r="SJU314" s="8"/>
      <c r="SJV314" s="8"/>
      <c r="SJW314" s="8"/>
      <c r="SJX314" s="8"/>
      <c r="SJY314" s="8"/>
      <c r="SJZ314" s="8"/>
      <c r="SKA314" s="8"/>
      <c r="SKB314" s="8"/>
      <c r="SKC314" s="8"/>
      <c r="SKD314" s="8"/>
      <c r="SKE314" s="8"/>
      <c r="SKF314" s="8"/>
      <c r="SKG314" s="8"/>
      <c r="SKH314" s="8"/>
      <c r="SKI314" s="8"/>
      <c r="SKJ314" s="8"/>
      <c r="SKK314" s="8"/>
      <c r="SKL314" s="8"/>
      <c r="SKM314" s="8"/>
      <c r="SKN314" s="8"/>
      <c r="SKO314" s="8"/>
      <c r="SKP314" s="8"/>
      <c r="SKQ314" s="8"/>
      <c r="SKR314" s="8"/>
      <c r="SKS314" s="8"/>
      <c r="SKT314" s="8"/>
      <c r="SKU314" s="8"/>
      <c r="SKV314" s="8"/>
      <c r="SKW314" s="8"/>
      <c r="SKX314" s="8"/>
      <c r="SKY314" s="8"/>
      <c r="SKZ314" s="8"/>
      <c r="SLA314" s="8"/>
      <c r="SLB314" s="8"/>
      <c r="SLC314" s="8"/>
      <c r="SLD314" s="8"/>
      <c r="SLE314" s="8"/>
      <c r="SLF314" s="8"/>
      <c r="SLG314" s="8"/>
      <c r="SLH314" s="8"/>
      <c r="SLI314" s="8"/>
      <c r="SLJ314" s="8"/>
      <c r="SLK314" s="8"/>
      <c r="SLL314" s="8"/>
      <c r="SLM314" s="8"/>
      <c r="SLN314" s="8"/>
      <c r="SLO314" s="8"/>
      <c r="SLP314" s="8"/>
      <c r="SLQ314" s="8"/>
      <c r="SLR314" s="8"/>
      <c r="SLS314" s="8"/>
      <c r="SLT314" s="8"/>
      <c r="SLU314" s="8"/>
      <c r="SLV314" s="8"/>
      <c r="SLW314" s="8"/>
      <c r="SLX314" s="8"/>
      <c r="SLY314" s="8"/>
      <c r="SLZ314" s="8"/>
      <c r="SMA314" s="8"/>
      <c r="SMB314" s="8"/>
      <c r="SMC314" s="8"/>
      <c r="SMD314" s="8"/>
      <c r="SME314" s="8"/>
      <c r="SMF314" s="8"/>
      <c r="SMG314" s="8"/>
      <c r="SMH314" s="8"/>
      <c r="SMI314" s="8"/>
      <c r="SMJ314" s="8"/>
      <c r="SMK314" s="8"/>
      <c r="SML314" s="8"/>
      <c r="SMM314" s="8"/>
      <c r="SMN314" s="8"/>
      <c r="SMO314" s="8"/>
      <c r="SMP314" s="8"/>
      <c r="SMQ314" s="8"/>
      <c r="SMR314" s="8"/>
      <c r="SMS314" s="8"/>
      <c r="SMT314" s="8"/>
      <c r="SMU314" s="8"/>
      <c r="SMV314" s="8"/>
      <c r="SMW314" s="8"/>
      <c r="SMX314" s="8"/>
      <c r="SMY314" s="8"/>
      <c r="SMZ314" s="8"/>
      <c r="SNA314" s="8"/>
      <c r="SNB314" s="8"/>
      <c r="SNC314" s="8"/>
      <c r="SND314" s="8"/>
      <c r="SNE314" s="8"/>
      <c r="SNF314" s="8"/>
      <c r="SNG314" s="8"/>
      <c r="SNH314" s="8"/>
      <c r="SNI314" s="8"/>
      <c r="SNJ314" s="8"/>
      <c r="SNK314" s="8"/>
      <c r="SNL314" s="8"/>
      <c r="SNM314" s="8"/>
      <c r="SNN314" s="8"/>
      <c r="SNO314" s="8"/>
      <c r="SNP314" s="8"/>
      <c r="SNQ314" s="8"/>
      <c r="SNR314" s="8"/>
      <c r="SNS314" s="8"/>
      <c r="SNT314" s="8"/>
      <c r="SNU314" s="8"/>
      <c r="SNV314" s="8"/>
      <c r="SNW314" s="8"/>
      <c r="SNX314" s="8"/>
      <c r="SNY314" s="8"/>
      <c r="SNZ314" s="8"/>
      <c r="SOA314" s="8"/>
      <c r="SOB314" s="8"/>
      <c r="SOC314" s="8"/>
      <c r="SOD314" s="8"/>
      <c r="SOE314" s="8"/>
      <c r="SOF314" s="8"/>
      <c r="SOG314" s="8"/>
      <c r="SOH314" s="8"/>
      <c r="SOI314" s="8"/>
      <c r="SOJ314" s="8"/>
      <c r="SOK314" s="8"/>
      <c r="SOL314" s="8"/>
      <c r="SOM314" s="8"/>
      <c r="SON314" s="8"/>
      <c r="SOO314" s="8"/>
      <c r="SOP314" s="8"/>
      <c r="SOQ314" s="8"/>
      <c r="SOR314" s="8"/>
      <c r="SOS314" s="8"/>
      <c r="SOT314" s="8"/>
      <c r="SOU314" s="8"/>
      <c r="SOV314" s="8"/>
      <c r="SOW314" s="8"/>
      <c r="SOX314" s="8"/>
      <c r="SOY314" s="8"/>
      <c r="SOZ314" s="8"/>
      <c r="SPA314" s="8"/>
      <c r="SPB314" s="8"/>
      <c r="SPC314" s="8"/>
      <c r="SPD314" s="8"/>
      <c r="SPE314" s="8"/>
      <c r="SPF314" s="8"/>
      <c r="SPG314" s="8"/>
      <c r="SPH314" s="8"/>
      <c r="SPI314" s="8"/>
      <c r="SPJ314" s="8"/>
      <c r="SPK314" s="8"/>
      <c r="SPL314" s="8"/>
      <c r="SPM314" s="8"/>
      <c r="SPN314" s="8"/>
      <c r="SPO314" s="8"/>
      <c r="SPP314" s="8"/>
      <c r="SPQ314" s="8"/>
      <c r="SPR314" s="8"/>
      <c r="SPS314" s="8"/>
      <c r="SPT314" s="8"/>
      <c r="SPU314" s="8"/>
      <c r="SPV314" s="8"/>
      <c r="SPW314" s="8"/>
      <c r="SPX314" s="8"/>
      <c r="SPY314" s="8"/>
      <c r="SPZ314" s="8"/>
      <c r="SQA314" s="8"/>
      <c r="SQB314" s="8"/>
      <c r="SQC314" s="8"/>
      <c r="SQD314" s="8"/>
      <c r="SQE314" s="8"/>
      <c r="SQF314" s="8"/>
      <c r="SQG314" s="8"/>
      <c r="SQH314" s="8"/>
      <c r="SQI314" s="8"/>
      <c r="SQJ314" s="8"/>
      <c r="SQK314" s="8"/>
      <c r="SQL314" s="8"/>
      <c r="SQM314" s="8"/>
      <c r="SQN314" s="8"/>
      <c r="SQO314" s="8"/>
      <c r="SQP314" s="8"/>
      <c r="SQQ314" s="8"/>
      <c r="SQR314" s="8"/>
      <c r="SQS314" s="8"/>
      <c r="SQT314" s="8"/>
      <c r="SQU314" s="8"/>
      <c r="SQV314" s="8"/>
      <c r="SQW314" s="8"/>
      <c r="SQX314" s="8"/>
      <c r="SQY314" s="8"/>
      <c r="SQZ314" s="8"/>
      <c r="SRA314" s="8"/>
      <c r="SRB314" s="8"/>
      <c r="SRC314" s="8"/>
      <c r="SRD314" s="8"/>
      <c r="SRE314" s="8"/>
      <c r="SRF314" s="8"/>
      <c r="SRG314" s="8"/>
      <c r="SRH314" s="8"/>
      <c r="SRI314" s="8"/>
      <c r="SRJ314" s="8"/>
      <c r="SRK314" s="8"/>
      <c r="SRL314" s="8"/>
      <c r="SRM314" s="8"/>
      <c r="SRN314" s="8"/>
      <c r="SRO314" s="8"/>
      <c r="SRP314" s="8"/>
      <c r="SRQ314" s="8"/>
      <c r="SRR314" s="8"/>
      <c r="SRS314" s="8"/>
      <c r="SRT314" s="8"/>
      <c r="SRU314" s="8"/>
      <c r="SRV314" s="8"/>
      <c r="SRW314" s="8"/>
      <c r="SRX314" s="8"/>
      <c r="SRY314" s="8"/>
      <c r="SRZ314" s="8"/>
      <c r="SSA314" s="8"/>
      <c r="SSB314" s="8"/>
      <c r="SSC314" s="8"/>
      <c r="SSD314" s="8"/>
      <c r="SSE314" s="8"/>
      <c r="SSF314" s="8"/>
      <c r="SSG314" s="8"/>
      <c r="SSH314" s="8"/>
      <c r="SSI314" s="8"/>
      <c r="SSJ314" s="8"/>
      <c r="SSK314" s="8"/>
      <c r="SSL314" s="8"/>
      <c r="SSM314" s="8"/>
      <c r="SSN314" s="8"/>
      <c r="SSO314" s="8"/>
      <c r="SSP314" s="8"/>
      <c r="SSQ314" s="8"/>
      <c r="SSR314" s="8"/>
      <c r="SSS314" s="8"/>
      <c r="SST314" s="8"/>
      <c r="SSU314" s="8"/>
      <c r="SSV314" s="8"/>
      <c r="SSW314" s="8"/>
      <c r="SSX314" s="8"/>
      <c r="SSY314" s="8"/>
      <c r="SSZ314" s="8"/>
      <c r="STA314" s="8"/>
      <c r="STB314" s="8"/>
      <c r="STC314" s="8"/>
      <c r="STD314" s="8"/>
      <c r="STE314" s="8"/>
      <c r="STF314" s="8"/>
      <c r="STG314" s="8"/>
      <c r="STH314" s="8"/>
      <c r="STI314" s="8"/>
      <c r="STJ314" s="8"/>
      <c r="STK314" s="8"/>
      <c r="STL314" s="8"/>
      <c r="STM314" s="8"/>
      <c r="STN314" s="8"/>
      <c r="STO314" s="8"/>
      <c r="STP314" s="8"/>
      <c r="STQ314" s="8"/>
      <c r="STR314" s="8"/>
      <c r="STS314" s="8"/>
      <c r="STT314" s="8"/>
      <c r="STU314" s="8"/>
      <c r="STV314" s="8"/>
      <c r="STW314" s="8"/>
      <c r="STX314" s="8"/>
      <c r="STY314" s="8"/>
      <c r="STZ314" s="8"/>
      <c r="SUA314" s="8"/>
      <c r="SUB314" s="8"/>
      <c r="SUC314" s="8"/>
      <c r="SUD314" s="8"/>
      <c r="SUE314" s="8"/>
      <c r="SUF314" s="8"/>
      <c r="SUG314" s="8"/>
      <c r="SUH314" s="8"/>
      <c r="SUI314" s="8"/>
      <c r="SUJ314" s="8"/>
      <c r="SUK314" s="8"/>
      <c r="SUL314" s="8"/>
      <c r="SUM314" s="8"/>
      <c r="SUN314" s="8"/>
      <c r="SUO314" s="8"/>
      <c r="SUP314" s="8"/>
      <c r="SUQ314" s="8"/>
      <c r="SUR314" s="8"/>
      <c r="SUS314" s="8"/>
      <c r="SUT314" s="8"/>
      <c r="SUU314" s="8"/>
      <c r="SUV314" s="8"/>
      <c r="SUW314" s="8"/>
      <c r="SUX314" s="8"/>
      <c r="SUY314" s="8"/>
      <c r="SUZ314" s="8"/>
      <c r="SVA314" s="8"/>
      <c r="SVB314" s="8"/>
      <c r="SVC314" s="8"/>
      <c r="SVD314" s="8"/>
      <c r="SVE314" s="8"/>
      <c r="SVF314" s="8"/>
      <c r="SVG314" s="8"/>
      <c r="SVH314" s="8"/>
      <c r="SVI314" s="8"/>
      <c r="SVJ314" s="8"/>
      <c r="SVK314" s="8"/>
      <c r="SVL314" s="8"/>
      <c r="SVM314" s="8"/>
      <c r="SVN314" s="8"/>
      <c r="SVO314" s="8"/>
      <c r="SVP314" s="8"/>
      <c r="SVQ314" s="8"/>
      <c r="SVR314" s="8"/>
      <c r="SVS314" s="8"/>
      <c r="SVT314" s="8"/>
      <c r="SVU314" s="8"/>
      <c r="SVV314" s="8"/>
      <c r="SVW314" s="8"/>
      <c r="SVX314" s="8"/>
      <c r="SVY314" s="8"/>
      <c r="SVZ314" s="8"/>
      <c r="SWA314" s="8"/>
      <c r="SWB314" s="8"/>
      <c r="SWC314" s="8"/>
      <c r="SWD314" s="8"/>
      <c r="SWE314" s="8"/>
      <c r="SWF314" s="8"/>
      <c r="SWG314" s="8"/>
      <c r="SWH314" s="8"/>
      <c r="SWI314" s="8"/>
      <c r="SWJ314" s="8"/>
      <c r="SWK314" s="8"/>
      <c r="SWL314" s="8"/>
      <c r="SWM314" s="8"/>
      <c r="SWN314" s="8"/>
      <c r="SWO314" s="8"/>
      <c r="SWP314" s="8"/>
      <c r="SWQ314" s="8"/>
      <c r="SWR314" s="8"/>
      <c r="SWS314" s="8"/>
      <c r="SWT314" s="8"/>
      <c r="SWU314" s="8"/>
      <c r="SWV314" s="8"/>
      <c r="SWW314" s="8"/>
      <c r="SWX314" s="8"/>
      <c r="SWY314" s="8"/>
      <c r="SWZ314" s="8"/>
      <c r="SXA314" s="8"/>
      <c r="SXB314" s="8"/>
      <c r="SXC314" s="8"/>
      <c r="SXD314" s="8"/>
      <c r="SXE314" s="8"/>
      <c r="SXF314" s="8"/>
      <c r="SXG314" s="8"/>
      <c r="SXH314" s="8"/>
      <c r="SXI314" s="8"/>
      <c r="SXJ314" s="8"/>
      <c r="SXK314" s="8"/>
      <c r="SXL314" s="8"/>
      <c r="SXM314" s="8"/>
      <c r="SXN314" s="8"/>
      <c r="SXO314" s="8"/>
      <c r="SXP314" s="8"/>
      <c r="SXQ314" s="8"/>
      <c r="SXR314" s="8"/>
      <c r="SXS314" s="8"/>
      <c r="SXT314" s="8"/>
      <c r="SXU314" s="8"/>
      <c r="SXV314" s="8"/>
      <c r="SXW314" s="8"/>
      <c r="SXX314" s="8"/>
      <c r="SXY314" s="8"/>
      <c r="SXZ314" s="8"/>
      <c r="SYA314" s="8"/>
      <c r="SYB314" s="8"/>
      <c r="SYC314" s="8"/>
      <c r="SYD314" s="8"/>
      <c r="SYE314" s="8"/>
      <c r="SYF314" s="8"/>
      <c r="SYG314" s="8"/>
      <c r="SYH314" s="8"/>
      <c r="SYI314" s="8"/>
      <c r="SYJ314" s="8"/>
      <c r="SYK314" s="8"/>
      <c r="SYL314" s="8"/>
      <c r="SYM314" s="8"/>
      <c r="SYN314" s="8"/>
      <c r="SYO314" s="8"/>
      <c r="SYP314" s="8"/>
      <c r="SYQ314" s="8"/>
      <c r="SYR314" s="8"/>
      <c r="SYS314" s="8"/>
      <c r="SYT314" s="8"/>
      <c r="SYU314" s="8"/>
      <c r="SYV314" s="8"/>
      <c r="SYW314" s="8"/>
      <c r="SYX314" s="8"/>
      <c r="SYY314" s="8"/>
      <c r="SYZ314" s="8"/>
      <c r="SZA314" s="8"/>
      <c r="SZB314" s="8"/>
      <c r="SZC314" s="8"/>
      <c r="SZD314" s="8"/>
      <c r="SZE314" s="8"/>
      <c r="SZF314" s="8"/>
      <c r="SZG314" s="8"/>
      <c r="SZH314" s="8"/>
      <c r="SZI314" s="8"/>
      <c r="SZJ314" s="8"/>
      <c r="SZK314" s="8"/>
      <c r="SZL314" s="8"/>
      <c r="SZM314" s="8"/>
      <c r="SZN314" s="8"/>
      <c r="SZO314" s="8"/>
      <c r="SZP314" s="8"/>
      <c r="SZQ314" s="8"/>
      <c r="SZR314" s="8"/>
      <c r="SZS314" s="8"/>
      <c r="SZT314" s="8"/>
      <c r="SZU314" s="8"/>
      <c r="SZV314" s="8"/>
      <c r="SZW314" s="8"/>
      <c r="SZX314" s="8"/>
      <c r="SZY314" s="8"/>
      <c r="SZZ314" s="8"/>
      <c r="TAA314" s="8"/>
      <c r="TAB314" s="8"/>
      <c r="TAC314" s="8"/>
      <c r="TAD314" s="8"/>
      <c r="TAE314" s="8"/>
      <c r="TAF314" s="8"/>
      <c r="TAG314" s="8"/>
      <c r="TAH314" s="8"/>
      <c r="TAI314" s="8"/>
      <c r="TAJ314" s="8"/>
      <c r="TAK314" s="8"/>
      <c r="TAL314" s="8"/>
      <c r="TAM314" s="8"/>
      <c r="TAN314" s="8"/>
      <c r="TAO314" s="8"/>
      <c r="TAP314" s="8"/>
      <c r="TAQ314" s="8"/>
      <c r="TAR314" s="8"/>
      <c r="TAS314" s="8"/>
      <c r="TAT314" s="8"/>
      <c r="TAU314" s="8"/>
      <c r="TAV314" s="8"/>
      <c r="TAW314" s="8"/>
      <c r="TAX314" s="8"/>
      <c r="TAY314" s="8"/>
      <c r="TAZ314" s="8"/>
      <c r="TBA314" s="8"/>
      <c r="TBB314" s="8"/>
      <c r="TBC314" s="8"/>
      <c r="TBD314" s="8"/>
      <c r="TBE314" s="8"/>
      <c r="TBF314" s="8"/>
      <c r="TBG314" s="8"/>
      <c r="TBH314" s="8"/>
      <c r="TBI314" s="8"/>
      <c r="TBJ314" s="8"/>
      <c r="TBK314" s="8"/>
      <c r="TBL314" s="8"/>
      <c r="TBM314" s="8"/>
      <c r="TBN314" s="8"/>
      <c r="TBO314" s="8"/>
      <c r="TBP314" s="8"/>
      <c r="TBQ314" s="8"/>
      <c r="TBR314" s="8"/>
      <c r="TBS314" s="8"/>
      <c r="TBT314" s="8"/>
      <c r="TBU314" s="8"/>
      <c r="TBV314" s="8"/>
      <c r="TBW314" s="8"/>
      <c r="TBX314" s="8"/>
      <c r="TBY314" s="8"/>
      <c r="TBZ314" s="8"/>
      <c r="TCA314" s="8"/>
      <c r="TCB314" s="8"/>
      <c r="TCC314" s="8"/>
      <c r="TCD314" s="8"/>
      <c r="TCE314" s="8"/>
      <c r="TCF314" s="8"/>
      <c r="TCG314" s="8"/>
      <c r="TCH314" s="8"/>
      <c r="TCI314" s="8"/>
      <c r="TCJ314" s="8"/>
      <c r="TCK314" s="8"/>
      <c r="TCL314" s="8"/>
      <c r="TCM314" s="8"/>
      <c r="TCN314" s="8"/>
      <c r="TCO314" s="8"/>
      <c r="TCP314" s="8"/>
      <c r="TCQ314" s="8"/>
      <c r="TCR314" s="8"/>
      <c r="TCS314" s="8"/>
      <c r="TCT314" s="8"/>
      <c r="TCU314" s="8"/>
      <c r="TCV314" s="8"/>
      <c r="TCW314" s="8"/>
      <c r="TCX314" s="8"/>
      <c r="TCY314" s="8"/>
      <c r="TCZ314" s="8"/>
      <c r="TDA314" s="8"/>
      <c r="TDB314" s="8"/>
      <c r="TDC314" s="8"/>
      <c r="TDD314" s="8"/>
      <c r="TDE314" s="8"/>
      <c r="TDF314" s="8"/>
      <c r="TDG314" s="8"/>
      <c r="TDH314" s="8"/>
      <c r="TDI314" s="8"/>
      <c r="TDJ314" s="8"/>
      <c r="TDK314" s="8"/>
      <c r="TDL314" s="8"/>
      <c r="TDM314" s="8"/>
      <c r="TDN314" s="8"/>
      <c r="TDO314" s="8"/>
      <c r="TDP314" s="8"/>
      <c r="TDQ314" s="8"/>
      <c r="TDR314" s="8"/>
      <c r="TDS314" s="8"/>
      <c r="TDT314" s="8"/>
      <c r="TDU314" s="8"/>
      <c r="TDV314" s="8"/>
      <c r="TDW314" s="8"/>
      <c r="TDX314" s="8"/>
      <c r="TDY314" s="8"/>
      <c r="TDZ314" s="8"/>
      <c r="TEA314" s="8"/>
      <c r="TEB314" s="8"/>
      <c r="TEC314" s="8"/>
      <c r="TED314" s="8"/>
      <c r="TEE314" s="8"/>
      <c r="TEF314" s="8"/>
      <c r="TEG314" s="8"/>
      <c r="TEH314" s="8"/>
      <c r="TEI314" s="8"/>
      <c r="TEJ314" s="8"/>
      <c r="TEK314" s="8"/>
      <c r="TEL314" s="8"/>
      <c r="TEM314" s="8"/>
      <c r="TEN314" s="8"/>
      <c r="TEO314" s="8"/>
      <c r="TEP314" s="8"/>
      <c r="TEQ314" s="8"/>
      <c r="TER314" s="8"/>
      <c r="TES314" s="8"/>
      <c r="TET314" s="8"/>
      <c r="TEU314" s="8"/>
      <c r="TEV314" s="8"/>
      <c r="TEW314" s="8"/>
      <c r="TEX314" s="8"/>
      <c r="TEY314" s="8"/>
      <c r="TEZ314" s="8"/>
      <c r="TFA314" s="8"/>
      <c r="TFB314" s="8"/>
      <c r="TFC314" s="8"/>
      <c r="TFD314" s="8"/>
      <c r="TFE314" s="8"/>
      <c r="TFF314" s="8"/>
      <c r="TFG314" s="8"/>
      <c r="TFH314" s="8"/>
      <c r="TFI314" s="8"/>
      <c r="TFJ314" s="8"/>
      <c r="TFK314" s="8"/>
      <c r="TFL314" s="8"/>
      <c r="TFM314" s="8"/>
      <c r="TFN314" s="8"/>
      <c r="TFO314" s="8"/>
      <c r="TFP314" s="8"/>
      <c r="TFQ314" s="8"/>
      <c r="TFR314" s="8"/>
      <c r="TFS314" s="8"/>
      <c r="TFT314" s="8"/>
      <c r="TFU314" s="8"/>
      <c r="TFV314" s="8"/>
      <c r="TFW314" s="8"/>
      <c r="TFX314" s="8"/>
      <c r="TFY314" s="8"/>
      <c r="TFZ314" s="8"/>
      <c r="TGA314" s="8"/>
      <c r="TGB314" s="8"/>
      <c r="TGC314" s="8"/>
      <c r="TGD314" s="8"/>
      <c r="TGE314" s="8"/>
      <c r="TGF314" s="8"/>
      <c r="TGG314" s="8"/>
      <c r="TGH314" s="8"/>
      <c r="TGI314" s="8"/>
      <c r="TGJ314" s="8"/>
      <c r="TGK314" s="8"/>
      <c r="TGL314" s="8"/>
      <c r="TGM314" s="8"/>
      <c r="TGN314" s="8"/>
      <c r="TGO314" s="8"/>
      <c r="TGP314" s="8"/>
      <c r="TGQ314" s="8"/>
      <c r="TGR314" s="8"/>
      <c r="TGS314" s="8"/>
      <c r="TGT314" s="8"/>
      <c r="TGU314" s="8"/>
      <c r="TGV314" s="8"/>
      <c r="TGW314" s="8"/>
      <c r="TGX314" s="8"/>
      <c r="TGY314" s="8"/>
      <c r="TGZ314" s="8"/>
      <c r="THA314" s="8"/>
      <c r="THB314" s="8"/>
      <c r="THC314" s="8"/>
      <c r="THD314" s="8"/>
      <c r="THE314" s="8"/>
      <c r="THF314" s="8"/>
      <c r="THG314" s="8"/>
      <c r="THH314" s="8"/>
      <c r="THI314" s="8"/>
      <c r="THJ314" s="8"/>
      <c r="THK314" s="8"/>
      <c r="THL314" s="8"/>
      <c r="THM314" s="8"/>
      <c r="THN314" s="8"/>
      <c r="THO314" s="8"/>
      <c r="THP314" s="8"/>
      <c r="THQ314" s="8"/>
      <c r="THR314" s="8"/>
      <c r="THS314" s="8"/>
      <c r="THT314" s="8"/>
      <c r="THU314" s="8"/>
      <c r="THV314" s="8"/>
      <c r="THW314" s="8"/>
      <c r="THX314" s="8"/>
      <c r="THY314" s="8"/>
      <c r="THZ314" s="8"/>
      <c r="TIA314" s="8"/>
      <c r="TIB314" s="8"/>
      <c r="TIC314" s="8"/>
      <c r="TID314" s="8"/>
      <c r="TIE314" s="8"/>
      <c r="TIF314" s="8"/>
      <c r="TIG314" s="8"/>
      <c r="TIH314" s="8"/>
      <c r="TII314" s="8"/>
      <c r="TIJ314" s="8"/>
      <c r="TIK314" s="8"/>
      <c r="TIL314" s="8"/>
      <c r="TIM314" s="8"/>
      <c r="TIN314" s="8"/>
      <c r="TIO314" s="8"/>
      <c r="TIP314" s="8"/>
      <c r="TIQ314" s="8"/>
      <c r="TIR314" s="8"/>
      <c r="TIS314" s="8"/>
      <c r="TIT314" s="8"/>
      <c r="TIU314" s="8"/>
      <c r="TIV314" s="8"/>
      <c r="TIW314" s="8"/>
      <c r="TIX314" s="8"/>
      <c r="TIY314" s="8"/>
      <c r="TIZ314" s="8"/>
      <c r="TJA314" s="8"/>
      <c r="TJB314" s="8"/>
      <c r="TJC314" s="8"/>
      <c r="TJD314" s="8"/>
      <c r="TJE314" s="8"/>
      <c r="TJF314" s="8"/>
      <c r="TJG314" s="8"/>
      <c r="TJH314" s="8"/>
      <c r="TJI314" s="8"/>
      <c r="TJJ314" s="8"/>
      <c r="TJK314" s="8"/>
      <c r="TJL314" s="8"/>
      <c r="TJM314" s="8"/>
      <c r="TJN314" s="8"/>
      <c r="TJO314" s="8"/>
      <c r="TJP314" s="8"/>
      <c r="TJQ314" s="8"/>
      <c r="TJR314" s="8"/>
      <c r="TJS314" s="8"/>
      <c r="TJT314" s="8"/>
      <c r="TJU314" s="8"/>
      <c r="TJV314" s="8"/>
      <c r="TJW314" s="8"/>
      <c r="TJX314" s="8"/>
      <c r="TJY314" s="8"/>
      <c r="TJZ314" s="8"/>
      <c r="TKA314" s="8"/>
      <c r="TKB314" s="8"/>
      <c r="TKC314" s="8"/>
      <c r="TKD314" s="8"/>
      <c r="TKE314" s="8"/>
      <c r="TKF314" s="8"/>
      <c r="TKG314" s="8"/>
      <c r="TKH314" s="8"/>
      <c r="TKI314" s="8"/>
      <c r="TKJ314" s="8"/>
      <c r="TKK314" s="8"/>
      <c r="TKL314" s="8"/>
      <c r="TKM314" s="8"/>
      <c r="TKN314" s="8"/>
      <c r="TKO314" s="8"/>
      <c r="TKP314" s="8"/>
      <c r="TKQ314" s="8"/>
      <c r="TKR314" s="8"/>
      <c r="TKS314" s="8"/>
      <c r="TKT314" s="8"/>
      <c r="TKU314" s="8"/>
      <c r="TKV314" s="8"/>
      <c r="TKW314" s="8"/>
      <c r="TKX314" s="8"/>
      <c r="TKY314" s="8"/>
      <c r="TKZ314" s="8"/>
      <c r="TLA314" s="8"/>
      <c r="TLB314" s="8"/>
      <c r="TLC314" s="8"/>
      <c r="TLD314" s="8"/>
      <c r="TLE314" s="8"/>
      <c r="TLF314" s="8"/>
      <c r="TLG314" s="8"/>
      <c r="TLH314" s="8"/>
      <c r="TLI314" s="8"/>
      <c r="TLJ314" s="8"/>
      <c r="TLK314" s="8"/>
      <c r="TLL314" s="8"/>
      <c r="TLM314" s="8"/>
      <c r="TLN314" s="8"/>
      <c r="TLO314" s="8"/>
      <c r="TLP314" s="8"/>
      <c r="TLQ314" s="8"/>
      <c r="TLR314" s="8"/>
      <c r="TLS314" s="8"/>
      <c r="TLT314" s="8"/>
      <c r="TLU314" s="8"/>
      <c r="TLV314" s="8"/>
      <c r="TLW314" s="8"/>
      <c r="TLX314" s="8"/>
      <c r="TLY314" s="8"/>
      <c r="TLZ314" s="8"/>
      <c r="TMA314" s="8"/>
      <c r="TMB314" s="8"/>
      <c r="TMC314" s="8"/>
      <c r="TMD314" s="8"/>
      <c r="TME314" s="8"/>
      <c r="TMF314" s="8"/>
      <c r="TMG314" s="8"/>
      <c r="TMH314" s="8"/>
      <c r="TMI314" s="8"/>
      <c r="TMJ314" s="8"/>
      <c r="TMK314" s="8"/>
      <c r="TML314" s="8"/>
      <c r="TMM314" s="8"/>
      <c r="TMN314" s="8"/>
      <c r="TMO314" s="8"/>
      <c r="TMP314" s="8"/>
      <c r="TMQ314" s="8"/>
      <c r="TMR314" s="8"/>
      <c r="TMS314" s="8"/>
      <c r="TMT314" s="8"/>
      <c r="TMU314" s="8"/>
      <c r="TMV314" s="8"/>
      <c r="TMW314" s="8"/>
      <c r="TMX314" s="8"/>
      <c r="TMY314" s="8"/>
      <c r="TMZ314" s="8"/>
      <c r="TNA314" s="8"/>
      <c r="TNB314" s="8"/>
      <c r="TNC314" s="8"/>
      <c r="TND314" s="8"/>
      <c r="TNE314" s="8"/>
      <c r="TNF314" s="8"/>
      <c r="TNG314" s="8"/>
      <c r="TNH314" s="8"/>
      <c r="TNI314" s="8"/>
      <c r="TNJ314" s="8"/>
      <c r="TNK314" s="8"/>
      <c r="TNL314" s="8"/>
      <c r="TNM314" s="8"/>
      <c r="TNN314" s="8"/>
      <c r="TNO314" s="8"/>
      <c r="TNP314" s="8"/>
      <c r="TNQ314" s="8"/>
      <c r="TNR314" s="8"/>
      <c r="TNS314" s="8"/>
      <c r="TNT314" s="8"/>
      <c r="TNU314" s="8"/>
      <c r="TNV314" s="8"/>
      <c r="TNW314" s="8"/>
      <c r="TNX314" s="8"/>
      <c r="TNY314" s="8"/>
      <c r="TNZ314" s="8"/>
      <c r="TOA314" s="8"/>
      <c r="TOB314" s="8"/>
      <c r="TOC314" s="8"/>
      <c r="TOD314" s="8"/>
      <c r="TOE314" s="8"/>
      <c r="TOF314" s="8"/>
      <c r="TOG314" s="8"/>
      <c r="TOH314" s="8"/>
      <c r="TOI314" s="8"/>
      <c r="TOJ314" s="8"/>
      <c r="TOK314" s="8"/>
      <c r="TOL314" s="8"/>
      <c r="TOM314" s="8"/>
      <c r="TON314" s="8"/>
      <c r="TOO314" s="8"/>
      <c r="TOP314" s="8"/>
      <c r="TOQ314" s="8"/>
      <c r="TOR314" s="8"/>
      <c r="TOS314" s="8"/>
      <c r="TOT314" s="8"/>
      <c r="TOU314" s="8"/>
      <c r="TOV314" s="8"/>
      <c r="TOW314" s="8"/>
      <c r="TOX314" s="8"/>
      <c r="TOY314" s="8"/>
      <c r="TOZ314" s="8"/>
      <c r="TPA314" s="8"/>
      <c r="TPB314" s="8"/>
      <c r="TPC314" s="8"/>
      <c r="TPD314" s="8"/>
      <c r="TPE314" s="8"/>
      <c r="TPF314" s="8"/>
      <c r="TPG314" s="8"/>
      <c r="TPH314" s="8"/>
      <c r="TPI314" s="8"/>
      <c r="TPJ314" s="8"/>
      <c r="TPK314" s="8"/>
      <c r="TPL314" s="8"/>
      <c r="TPM314" s="8"/>
      <c r="TPN314" s="8"/>
      <c r="TPO314" s="8"/>
      <c r="TPP314" s="8"/>
      <c r="TPQ314" s="8"/>
      <c r="TPR314" s="8"/>
      <c r="TPS314" s="8"/>
      <c r="TPT314" s="8"/>
      <c r="TPU314" s="8"/>
      <c r="TPV314" s="8"/>
      <c r="TPW314" s="8"/>
      <c r="TPX314" s="8"/>
      <c r="TPY314" s="8"/>
      <c r="TPZ314" s="8"/>
      <c r="TQA314" s="8"/>
      <c r="TQB314" s="8"/>
      <c r="TQC314" s="8"/>
      <c r="TQD314" s="8"/>
      <c r="TQE314" s="8"/>
      <c r="TQF314" s="8"/>
      <c r="TQG314" s="8"/>
      <c r="TQH314" s="8"/>
      <c r="TQI314" s="8"/>
      <c r="TQJ314" s="8"/>
      <c r="TQK314" s="8"/>
      <c r="TQL314" s="8"/>
      <c r="TQM314" s="8"/>
      <c r="TQN314" s="8"/>
      <c r="TQO314" s="8"/>
      <c r="TQP314" s="8"/>
      <c r="TQQ314" s="8"/>
      <c r="TQR314" s="8"/>
      <c r="TQS314" s="8"/>
      <c r="TQT314" s="8"/>
      <c r="TQU314" s="8"/>
      <c r="TQV314" s="8"/>
      <c r="TQW314" s="8"/>
      <c r="TQX314" s="8"/>
      <c r="TQY314" s="8"/>
      <c r="TQZ314" s="8"/>
      <c r="TRA314" s="8"/>
      <c r="TRB314" s="8"/>
      <c r="TRC314" s="8"/>
      <c r="TRD314" s="8"/>
      <c r="TRE314" s="8"/>
      <c r="TRF314" s="8"/>
      <c r="TRG314" s="8"/>
      <c r="TRH314" s="8"/>
      <c r="TRI314" s="8"/>
      <c r="TRJ314" s="8"/>
      <c r="TRK314" s="8"/>
      <c r="TRL314" s="8"/>
      <c r="TRM314" s="8"/>
      <c r="TRN314" s="8"/>
      <c r="TRO314" s="8"/>
      <c r="TRP314" s="8"/>
      <c r="TRQ314" s="8"/>
      <c r="TRR314" s="8"/>
      <c r="TRS314" s="8"/>
      <c r="TRT314" s="8"/>
      <c r="TRU314" s="8"/>
      <c r="TRV314" s="8"/>
      <c r="TRW314" s="8"/>
      <c r="TRX314" s="8"/>
      <c r="TRY314" s="8"/>
      <c r="TRZ314" s="8"/>
      <c r="TSA314" s="8"/>
      <c r="TSB314" s="8"/>
      <c r="TSC314" s="8"/>
      <c r="TSD314" s="8"/>
      <c r="TSE314" s="8"/>
      <c r="TSF314" s="8"/>
      <c r="TSG314" s="8"/>
      <c r="TSH314" s="8"/>
      <c r="TSI314" s="8"/>
      <c r="TSJ314" s="8"/>
      <c r="TSK314" s="8"/>
      <c r="TSL314" s="8"/>
      <c r="TSM314" s="8"/>
      <c r="TSN314" s="8"/>
      <c r="TSO314" s="8"/>
      <c r="TSP314" s="8"/>
      <c r="TSQ314" s="8"/>
      <c r="TSR314" s="8"/>
      <c r="TSS314" s="8"/>
      <c r="TST314" s="8"/>
      <c r="TSU314" s="8"/>
      <c r="TSV314" s="8"/>
      <c r="TSW314" s="8"/>
      <c r="TSX314" s="8"/>
      <c r="TSY314" s="8"/>
      <c r="TSZ314" s="8"/>
      <c r="TTA314" s="8"/>
      <c r="TTB314" s="8"/>
      <c r="TTC314" s="8"/>
      <c r="TTD314" s="8"/>
      <c r="TTE314" s="8"/>
      <c r="TTF314" s="8"/>
      <c r="TTG314" s="8"/>
      <c r="TTH314" s="8"/>
      <c r="TTI314" s="8"/>
      <c r="TTJ314" s="8"/>
      <c r="TTK314" s="8"/>
      <c r="TTL314" s="8"/>
      <c r="TTM314" s="8"/>
      <c r="TTN314" s="8"/>
      <c r="TTO314" s="8"/>
      <c r="TTP314" s="8"/>
      <c r="TTQ314" s="8"/>
      <c r="TTR314" s="8"/>
      <c r="TTS314" s="8"/>
      <c r="TTT314" s="8"/>
      <c r="TTU314" s="8"/>
      <c r="TTV314" s="8"/>
      <c r="TTW314" s="8"/>
      <c r="TTX314" s="8"/>
      <c r="TTY314" s="8"/>
      <c r="TTZ314" s="8"/>
      <c r="TUA314" s="8"/>
      <c r="TUB314" s="8"/>
      <c r="TUC314" s="8"/>
      <c r="TUD314" s="8"/>
      <c r="TUE314" s="8"/>
      <c r="TUF314" s="8"/>
      <c r="TUG314" s="8"/>
      <c r="TUH314" s="8"/>
      <c r="TUI314" s="8"/>
      <c r="TUJ314" s="8"/>
      <c r="TUK314" s="8"/>
      <c r="TUL314" s="8"/>
      <c r="TUM314" s="8"/>
      <c r="TUN314" s="8"/>
      <c r="TUO314" s="8"/>
      <c r="TUP314" s="8"/>
      <c r="TUQ314" s="8"/>
      <c r="TUR314" s="8"/>
      <c r="TUS314" s="8"/>
      <c r="TUT314" s="8"/>
      <c r="TUU314" s="8"/>
      <c r="TUV314" s="8"/>
      <c r="TUW314" s="8"/>
      <c r="TUX314" s="8"/>
      <c r="TUY314" s="8"/>
      <c r="TUZ314" s="8"/>
      <c r="TVA314" s="8"/>
      <c r="TVB314" s="8"/>
      <c r="TVC314" s="8"/>
      <c r="TVD314" s="8"/>
      <c r="TVE314" s="8"/>
      <c r="TVF314" s="8"/>
      <c r="TVG314" s="8"/>
      <c r="TVH314" s="8"/>
      <c r="TVI314" s="8"/>
      <c r="TVJ314" s="8"/>
      <c r="TVK314" s="8"/>
      <c r="TVL314" s="8"/>
      <c r="TVM314" s="8"/>
      <c r="TVN314" s="8"/>
      <c r="TVO314" s="8"/>
      <c r="TVP314" s="8"/>
      <c r="TVQ314" s="8"/>
      <c r="TVR314" s="8"/>
      <c r="TVS314" s="8"/>
      <c r="TVT314" s="8"/>
      <c r="TVU314" s="8"/>
      <c r="TVV314" s="8"/>
      <c r="TVW314" s="8"/>
      <c r="TVX314" s="8"/>
      <c r="TVY314" s="8"/>
      <c r="TVZ314" s="8"/>
      <c r="TWA314" s="8"/>
      <c r="TWB314" s="8"/>
      <c r="TWC314" s="8"/>
      <c r="TWD314" s="8"/>
      <c r="TWE314" s="8"/>
      <c r="TWF314" s="8"/>
      <c r="TWG314" s="8"/>
      <c r="TWH314" s="8"/>
      <c r="TWI314" s="8"/>
      <c r="TWJ314" s="8"/>
      <c r="TWK314" s="8"/>
      <c r="TWL314" s="8"/>
      <c r="TWM314" s="8"/>
      <c r="TWN314" s="8"/>
      <c r="TWO314" s="8"/>
      <c r="TWP314" s="8"/>
      <c r="TWQ314" s="8"/>
      <c r="TWR314" s="8"/>
      <c r="TWS314" s="8"/>
      <c r="TWT314" s="8"/>
      <c r="TWU314" s="8"/>
      <c r="TWV314" s="8"/>
      <c r="TWW314" s="8"/>
      <c r="TWX314" s="8"/>
      <c r="TWY314" s="8"/>
      <c r="TWZ314" s="8"/>
      <c r="TXA314" s="8"/>
      <c r="TXB314" s="8"/>
      <c r="TXC314" s="8"/>
      <c r="TXD314" s="8"/>
      <c r="TXE314" s="8"/>
      <c r="TXF314" s="8"/>
      <c r="TXG314" s="8"/>
      <c r="TXH314" s="8"/>
      <c r="TXI314" s="8"/>
      <c r="TXJ314" s="8"/>
      <c r="TXK314" s="8"/>
      <c r="TXL314" s="8"/>
      <c r="TXM314" s="8"/>
      <c r="TXN314" s="8"/>
      <c r="TXO314" s="8"/>
      <c r="TXP314" s="8"/>
      <c r="TXQ314" s="8"/>
      <c r="TXR314" s="8"/>
      <c r="TXS314" s="8"/>
      <c r="TXT314" s="8"/>
      <c r="TXU314" s="8"/>
      <c r="TXV314" s="8"/>
      <c r="TXW314" s="8"/>
      <c r="TXX314" s="8"/>
      <c r="TXY314" s="8"/>
      <c r="TXZ314" s="8"/>
      <c r="TYA314" s="8"/>
      <c r="TYB314" s="8"/>
      <c r="TYC314" s="8"/>
      <c r="TYD314" s="8"/>
      <c r="TYE314" s="8"/>
      <c r="TYF314" s="8"/>
      <c r="TYG314" s="8"/>
      <c r="TYH314" s="8"/>
      <c r="TYI314" s="8"/>
      <c r="TYJ314" s="8"/>
      <c r="TYK314" s="8"/>
      <c r="TYL314" s="8"/>
      <c r="TYM314" s="8"/>
      <c r="TYN314" s="8"/>
      <c r="TYO314" s="8"/>
      <c r="TYP314" s="8"/>
      <c r="TYQ314" s="8"/>
      <c r="TYR314" s="8"/>
      <c r="TYS314" s="8"/>
      <c r="TYT314" s="8"/>
      <c r="TYU314" s="8"/>
      <c r="TYV314" s="8"/>
      <c r="TYW314" s="8"/>
      <c r="TYX314" s="8"/>
      <c r="TYY314" s="8"/>
      <c r="TYZ314" s="8"/>
      <c r="TZA314" s="8"/>
      <c r="TZB314" s="8"/>
      <c r="TZC314" s="8"/>
      <c r="TZD314" s="8"/>
      <c r="TZE314" s="8"/>
      <c r="TZF314" s="8"/>
      <c r="TZG314" s="8"/>
      <c r="TZH314" s="8"/>
      <c r="TZI314" s="8"/>
      <c r="TZJ314" s="8"/>
      <c r="TZK314" s="8"/>
      <c r="TZL314" s="8"/>
      <c r="TZM314" s="8"/>
      <c r="TZN314" s="8"/>
      <c r="TZO314" s="8"/>
      <c r="TZP314" s="8"/>
      <c r="TZQ314" s="8"/>
      <c r="TZR314" s="8"/>
      <c r="TZS314" s="8"/>
      <c r="TZT314" s="8"/>
      <c r="TZU314" s="8"/>
      <c r="TZV314" s="8"/>
      <c r="TZW314" s="8"/>
      <c r="TZX314" s="8"/>
      <c r="TZY314" s="8"/>
      <c r="TZZ314" s="8"/>
      <c r="UAA314" s="8"/>
      <c r="UAB314" s="8"/>
      <c r="UAC314" s="8"/>
      <c r="UAD314" s="8"/>
      <c r="UAE314" s="8"/>
      <c r="UAF314" s="8"/>
      <c r="UAG314" s="8"/>
      <c r="UAH314" s="8"/>
      <c r="UAI314" s="8"/>
      <c r="UAJ314" s="8"/>
      <c r="UAK314" s="8"/>
      <c r="UAL314" s="8"/>
      <c r="UAM314" s="8"/>
      <c r="UAN314" s="8"/>
      <c r="UAO314" s="8"/>
      <c r="UAP314" s="8"/>
      <c r="UAQ314" s="8"/>
      <c r="UAR314" s="8"/>
      <c r="UAS314" s="8"/>
      <c r="UAT314" s="8"/>
      <c r="UAU314" s="8"/>
      <c r="UAV314" s="8"/>
      <c r="UAW314" s="8"/>
      <c r="UAX314" s="8"/>
      <c r="UAY314" s="8"/>
      <c r="UAZ314" s="8"/>
      <c r="UBA314" s="8"/>
      <c r="UBB314" s="8"/>
      <c r="UBC314" s="8"/>
      <c r="UBD314" s="8"/>
      <c r="UBE314" s="8"/>
      <c r="UBF314" s="8"/>
      <c r="UBG314" s="8"/>
      <c r="UBH314" s="8"/>
      <c r="UBI314" s="8"/>
      <c r="UBJ314" s="8"/>
      <c r="UBK314" s="8"/>
      <c r="UBL314" s="8"/>
      <c r="UBM314" s="8"/>
      <c r="UBN314" s="8"/>
      <c r="UBO314" s="8"/>
      <c r="UBP314" s="8"/>
      <c r="UBQ314" s="8"/>
      <c r="UBR314" s="8"/>
      <c r="UBS314" s="8"/>
      <c r="UBT314" s="8"/>
      <c r="UBU314" s="8"/>
      <c r="UBV314" s="8"/>
      <c r="UBW314" s="8"/>
      <c r="UBX314" s="8"/>
      <c r="UBY314" s="8"/>
      <c r="UBZ314" s="8"/>
      <c r="UCA314" s="8"/>
      <c r="UCB314" s="8"/>
      <c r="UCC314" s="8"/>
      <c r="UCD314" s="8"/>
      <c r="UCE314" s="8"/>
      <c r="UCF314" s="8"/>
      <c r="UCG314" s="8"/>
      <c r="UCH314" s="8"/>
      <c r="UCI314" s="8"/>
      <c r="UCJ314" s="8"/>
      <c r="UCK314" s="8"/>
      <c r="UCL314" s="8"/>
      <c r="UCM314" s="8"/>
      <c r="UCN314" s="8"/>
      <c r="UCO314" s="8"/>
      <c r="UCP314" s="8"/>
      <c r="UCQ314" s="8"/>
      <c r="UCR314" s="8"/>
      <c r="UCS314" s="8"/>
      <c r="UCT314" s="8"/>
      <c r="UCU314" s="8"/>
      <c r="UCV314" s="8"/>
      <c r="UCW314" s="8"/>
      <c r="UCX314" s="8"/>
      <c r="UCY314" s="8"/>
      <c r="UCZ314" s="8"/>
      <c r="UDA314" s="8"/>
      <c r="UDB314" s="8"/>
      <c r="UDC314" s="8"/>
      <c r="UDD314" s="8"/>
      <c r="UDE314" s="8"/>
      <c r="UDF314" s="8"/>
      <c r="UDG314" s="8"/>
      <c r="UDH314" s="8"/>
      <c r="UDI314" s="8"/>
      <c r="UDJ314" s="8"/>
      <c r="UDK314" s="8"/>
      <c r="UDL314" s="8"/>
      <c r="UDM314" s="8"/>
      <c r="UDN314" s="8"/>
      <c r="UDO314" s="8"/>
      <c r="UDP314" s="8"/>
      <c r="UDQ314" s="8"/>
      <c r="UDR314" s="8"/>
      <c r="UDS314" s="8"/>
      <c r="UDT314" s="8"/>
      <c r="UDU314" s="8"/>
      <c r="UDV314" s="8"/>
      <c r="UDW314" s="8"/>
      <c r="UDX314" s="8"/>
      <c r="UDY314" s="8"/>
      <c r="UDZ314" s="8"/>
      <c r="UEA314" s="8"/>
      <c r="UEB314" s="8"/>
      <c r="UEC314" s="8"/>
      <c r="UED314" s="8"/>
      <c r="UEE314" s="8"/>
      <c r="UEF314" s="8"/>
      <c r="UEG314" s="8"/>
      <c r="UEH314" s="8"/>
      <c r="UEI314" s="8"/>
      <c r="UEJ314" s="8"/>
      <c r="UEK314" s="8"/>
      <c r="UEL314" s="8"/>
      <c r="UEM314" s="8"/>
      <c r="UEN314" s="8"/>
      <c r="UEO314" s="8"/>
      <c r="UEP314" s="8"/>
      <c r="UEQ314" s="8"/>
      <c r="UER314" s="8"/>
      <c r="UES314" s="8"/>
      <c r="UET314" s="8"/>
      <c r="UEU314" s="8"/>
      <c r="UEV314" s="8"/>
      <c r="UEW314" s="8"/>
      <c r="UEX314" s="8"/>
      <c r="UEY314" s="8"/>
      <c r="UEZ314" s="8"/>
      <c r="UFA314" s="8"/>
      <c r="UFB314" s="8"/>
      <c r="UFC314" s="8"/>
      <c r="UFD314" s="8"/>
      <c r="UFE314" s="8"/>
      <c r="UFF314" s="8"/>
      <c r="UFG314" s="8"/>
      <c r="UFH314" s="8"/>
      <c r="UFI314" s="8"/>
      <c r="UFJ314" s="8"/>
      <c r="UFK314" s="8"/>
      <c r="UFL314" s="8"/>
      <c r="UFM314" s="8"/>
      <c r="UFN314" s="8"/>
      <c r="UFO314" s="8"/>
      <c r="UFP314" s="8"/>
      <c r="UFQ314" s="8"/>
      <c r="UFR314" s="8"/>
      <c r="UFS314" s="8"/>
      <c r="UFT314" s="8"/>
      <c r="UFU314" s="8"/>
      <c r="UFV314" s="8"/>
      <c r="UFW314" s="8"/>
      <c r="UFX314" s="8"/>
      <c r="UFY314" s="8"/>
      <c r="UFZ314" s="8"/>
      <c r="UGA314" s="8"/>
      <c r="UGB314" s="8"/>
      <c r="UGC314" s="8"/>
      <c r="UGD314" s="8"/>
      <c r="UGE314" s="8"/>
      <c r="UGF314" s="8"/>
      <c r="UGG314" s="8"/>
      <c r="UGH314" s="8"/>
      <c r="UGI314" s="8"/>
      <c r="UGJ314" s="8"/>
      <c r="UGK314" s="8"/>
      <c r="UGL314" s="8"/>
      <c r="UGM314" s="8"/>
      <c r="UGN314" s="8"/>
      <c r="UGO314" s="8"/>
      <c r="UGP314" s="8"/>
      <c r="UGQ314" s="8"/>
      <c r="UGR314" s="8"/>
      <c r="UGS314" s="8"/>
      <c r="UGT314" s="8"/>
      <c r="UGU314" s="8"/>
      <c r="UGV314" s="8"/>
      <c r="UGW314" s="8"/>
      <c r="UGX314" s="8"/>
      <c r="UGY314" s="8"/>
      <c r="UGZ314" s="8"/>
      <c r="UHA314" s="8"/>
      <c r="UHB314" s="8"/>
      <c r="UHC314" s="8"/>
      <c r="UHD314" s="8"/>
      <c r="UHE314" s="8"/>
      <c r="UHF314" s="8"/>
      <c r="UHG314" s="8"/>
      <c r="UHH314" s="8"/>
      <c r="UHI314" s="8"/>
      <c r="UHJ314" s="8"/>
      <c r="UHK314" s="8"/>
      <c r="UHL314" s="8"/>
      <c r="UHM314" s="8"/>
      <c r="UHN314" s="8"/>
      <c r="UHO314" s="8"/>
      <c r="UHP314" s="8"/>
      <c r="UHQ314" s="8"/>
      <c r="UHR314" s="8"/>
      <c r="UHS314" s="8"/>
      <c r="UHT314" s="8"/>
      <c r="UHU314" s="8"/>
      <c r="UHV314" s="8"/>
      <c r="UHW314" s="8"/>
      <c r="UHX314" s="8"/>
      <c r="UHY314" s="8"/>
      <c r="UHZ314" s="8"/>
      <c r="UIA314" s="8"/>
      <c r="UIB314" s="8"/>
      <c r="UIC314" s="8"/>
      <c r="UID314" s="8"/>
      <c r="UIE314" s="8"/>
      <c r="UIF314" s="8"/>
      <c r="UIG314" s="8"/>
      <c r="UIH314" s="8"/>
      <c r="UII314" s="8"/>
      <c r="UIJ314" s="8"/>
      <c r="UIK314" s="8"/>
      <c r="UIL314" s="8"/>
      <c r="UIM314" s="8"/>
      <c r="UIN314" s="8"/>
      <c r="UIO314" s="8"/>
      <c r="UIP314" s="8"/>
      <c r="UIQ314" s="8"/>
      <c r="UIR314" s="8"/>
      <c r="UIS314" s="8"/>
      <c r="UIT314" s="8"/>
      <c r="UIU314" s="8"/>
      <c r="UIV314" s="8"/>
      <c r="UIW314" s="8"/>
      <c r="UIX314" s="8"/>
      <c r="UIY314" s="8"/>
      <c r="UIZ314" s="8"/>
      <c r="UJA314" s="8"/>
      <c r="UJB314" s="8"/>
      <c r="UJC314" s="8"/>
      <c r="UJD314" s="8"/>
      <c r="UJE314" s="8"/>
      <c r="UJF314" s="8"/>
      <c r="UJG314" s="8"/>
      <c r="UJH314" s="8"/>
      <c r="UJI314" s="8"/>
      <c r="UJJ314" s="8"/>
      <c r="UJK314" s="8"/>
      <c r="UJL314" s="8"/>
      <c r="UJM314" s="8"/>
      <c r="UJN314" s="8"/>
      <c r="UJO314" s="8"/>
      <c r="UJP314" s="8"/>
      <c r="UJQ314" s="8"/>
      <c r="UJR314" s="8"/>
      <c r="UJS314" s="8"/>
      <c r="UJT314" s="8"/>
      <c r="UJU314" s="8"/>
      <c r="UJV314" s="8"/>
      <c r="UJW314" s="8"/>
      <c r="UJX314" s="8"/>
      <c r="UJY314" s="8"/>
      <c r="UJZ314" s="8"/>
      <c r="UKA314" s="8"/>
      <c r="UKB314" s="8"/>
      <c r="UKC314" s="8"/>
      <c r="UKD314" s="8"/>
      <c r="UKE314" s="8"/>
      <c r="UKF314" s="8"/>
      <c r="UKG314" s="8"/>
      <c r="UKH314" s="8"/>
      <c r="UKI314" s="8"/>
      <c r="UKJ314" s="8"/>
      <c r="UKK314" s="8"/>
      <c r="UKL314" s="8"/>
      <c r="UKM314" s="8"/>
      <c r="UKN314" s="8"/>
      <c r="UKO314" s="8"/>
      <c r="UKP314" s="8"/>
      <c r="UKQ314" s="8"/>
      <c r="UKR314" s="8"/>
      <c r="UKS314" s="8"/>
      <c r="UKT314" s="8"/>
      <c r="UKU314" s="8"/>
      <c r="UKV314" s="8"/>
      <c r="UKW314" s="8"/>
      <c r="UKX314" s="8"/>
      <c r="UKY314" s="8"/>
      <c r="UKZ314" s="8"/>
      <c r="ULA314" s="8"/>
      <c r="ULB314" s="8"/>
      <c r="ULC314" s="8"/>
      <c r="ULD314" s="8"/>
      <c r="ULE314" s="8"/>
      <c r="ULF314" s="8"/>
      <c r="ULG314" s="8"/>
      <c r="ULH314" s="8"/>
      <c r="ULI314" s="8"/>
      <c r="ULJ314" s="8"/>
      <c r="ULK314" s="8"/>
      <c r="ULL314" s="8"/>
      <c r="ULM314" s="8"/>
      <c r="ULN314" s="8"/>
      <c r="ULO314" s="8"/>
      <c r="ULP314" s="8"/>
      <c r="ULQ314" s="8"/>
      <c r="ULR314" s="8"/>
      <c r="ULS314" s="8"/>
      <c r="ULT314" s="8"/>
      <c r="ULU314" s="8"/>
      <c r="ULV314" s="8"/>
      <c r="ULW314" s="8"/>
      <c r="ULX314" s="8"/>
      <c r="ULY314" s="8"/>
      <c r="ULZ314" s="8"/>
      <c r="UMA314" s="8"/>
      <c r="UMB314" s="8"/>
      <c r="UMC314" s="8"/>
      <c r="UMD314" s="8"/>
      <c r="UME314" s="8"/>
      <c r="UMF314" s="8"/>
      <c r="UMG314" s="8"/>
      <c r="UMH314" s="8"/>
      <c r="UMI314" s="8"/>
      <c r="UMJ314" s="8"/>
      <c r="UMK314" s="8"/>
      <c r="UML314" s="8"/>
      <c r="UMM314" s="8"/>
      <c r="UMN314" s="8"/>
      <c r="UMO314" s="8"/>
      <c r="UMP314" s="8"/>
      <c r="UMQ314" s="8"/>
      <c r="UMR314" s="8"/>
      <c r="UMS314" s="8"/>
      <c r="UMT314" s="8"/>
      <c r="UMU314" s="8"/>
      <c r="UMV314" s="8"/>
      <c r="UMW314" s="8"/>
      <c r="UMX314" s="8"/>
      <c r="UMY314" s="8"/>
      <c r="UMZ314" s="8"/>
      <c r="UNA314" s="8"/>
      <c r="UNB314" s="8"/>
      <c r="UNC314" s="8"/>
      <c r="UND314" s="8"/>
      <c r="UNE314" s="8"/>
      <c r="UNF314" s="8"/>
      <c r="UNG314" s="8"/>
      <c r="UNH314" s="8"/>
      <c r="UNI314" s="8"/>
      <c r="UNJ314" s="8"/>
      <c r="UNK314" s="8"/>
      <c r="UNL314" s="8"/>
      <c r="UNM314" s="8"/>
      <c r="UNN314" s="8"/>
      <c r="UNO314" s="8"/>
      <c r="UNP314" s="8"/>
      <c r="UNQ314" s="8"/>
      <c r="UNR314" s="8"/>
      <c r="UNS314" s="8"/>
      <c r="UNT314" s="8"/>
      <c r="UNU314" s="8"/>
      <c r="UNV314" s="8"/>
      <c r="UNW314" s="8"/>
      <c r="UNX314" s="8"/>
      <c r="UNY314" s="8"/>
      <c r="UNZ314" s="8"/>
      <c r="UOA314" s="8"/>
      <c r="UOB314" s="8"/>
      <c r="UOC314" s="8"/>
      <c r="UOD314" s="8"/>
      <c r="UOE314" s="8"/>
      <c r="UOF314" s="8"/>
      <c r="UOG314" s="8"/>
      <c r="UOH314" s="8"/>
      <c r="UOI314" s="8"/>
      <c r="UOJ314" s="8"/>
      <c r="UOK314" s="8"/>
      <c r="UOL314" s="8"/>
      <c r="UOM314" s="8"/>
      <c r="UON314" s="8"/>
      <c r="UOO314" s="8"/>
      <c r="UOP314" s="8"/>
      <c r="UOQ314" s="8"/>
      <c r="UOR314" s="8"/>
      <c r="UOS314" s="8"/>
      <c r="UOT314" s="8"/>
      <c r="UOU314" s="8"/>
      <c r="UOV314" s="8"/>
      <c r="UOW314" s="8"/>
      <c r="UOX314" s="8"/>
      <c r="UOY314" s="8"/>
      <c r="UOZ314" s="8"/>
      <c r="UPA314" s="8"/>
      <c r="UPB314" s="8"/>
      <c r="UPC314" s="8"/>
      <c r="UPD314" s="8"/>
      <c r="UPE314" s="8"/>
      <c r="UPF314" s="8"/>
      <c r="UPG314" s="8"/>
      <c r="UPH314" s="8"/>
      <c r="UPI314" s="8"/>
      <c r="UPJ314" s="8"/>
      <c r="UPK314" s="8"/>
      <c r="UPL314" s="8"/>
      <c r="UPM314" s="8"/>
      <c r="UPN314" s="8"/>
      <c r="UPO314" s="8"/>
      <c r="UPP314" s="8"/>
      <c r="UPQ314" s="8"/>
      <c r="UPR314" s="8"/>
      <c r="UPS314" s="8"/>
      <c r="UPT314" s="8"/>
      <c r="UPU314" s="8"/>
      <c r="UPV314" s="8"/>
      <c r="UPW314" s="8"/>
      <c r="UPX314" s="8"/>
      <c r="UPY314" s="8"/>
      <c r="UPZ314" s="8"/>
      <c r="UQA314" s="8"/>
      <c r="UQB314" s="8"/>
      <c r="UQC314" s="8"/>
      <c r="UQD314" s="8"/>
      <c r="UQE314" s="8"/>
      <c r="UQF314" s="8"/>
      <c r="UQG314" s="8"/>
      <c r="UQH314" s="8"/>
      <c r="UQI314" s="8"/>
      <c r="UQJ314" s="8"/>
      <c r="UQK314" s="8"/>
      <c r="UQL314" s="8"/>
      <c r="UQM314" s="8"/>
      <c r="UQN314" s="8"/>
      <c r="UQO314" s="8"/>
      <c r="UQP314" s="8"/>
      <c r="UQQ314" s="8"/>
      <c r="UQR314" s="8"/>
      <c r="UQS314" s="8"/>
      <c r="UQT314" s="8"/>
      <c r="UQU314" s="8"/>
      <c r="UQV314" s="8"/>
      <c r="UQW314" s="8"/>
      <c r="UQX314" s="8"/>
      <c r="UQY314" s="8"/>
      <c r="UQZ314" s="8"/>
      <c r="URA314" s="8"/>
      <c r="URB314" s="8"/>
      <c r="URC314" s="8"/>
      <c r="URD314" s="8"/>
      <c r="URE314" s="8"/>
      <c r="URF314" s="8"/>
      <c r="URG314" s="8"/>
      <c r="URH314" s="8"/>
      <c r="URI314" s="8"/>
      <c r="URJ314" s="8"/>
      <c r="URK314" s="8"/>
      <c r="URL314" s="8"/>
      <c r="URM314" s="8"/>
      <c r="URN314" s="8"/>
      <c r="URO314" s="8"/>
      <c r="URP314" s="8"/>
      <c r="URQ314" s="8"/>
      <c r="URR314" s="8"/>
      <c r="URS314" s="8"/>
      <c r="URT314" s="8"/>
      <c r="URU314" s="8"/>
      <c r="URV314" s="8"/>
      <c r="URW314" s="8"/>
      <c r="URX314" s="8"/>
      <c r="URY314" s="8"/>
      <c r="URZ314" s="8"/>
      <c r="USA314" s="8"/>
      <c r="USB314" s="8"/>
      <c r="USC314" s="8"/>
      <c r="USD314" s="8"/>
      <c r="USE314" s="8"/>
      <c r="USF314" s="8"/>
      <c r="USG314" s="8"/>
      <c r="USH314" s="8"/>
      <c r="USI314" s="8"/>
      <c r="USJ314" s="8"/>
      <c r="USK314" s="8"/>
      <c r="USL314" s="8"/>
      <c r="USM314" s="8"/>
      <c r="USN314" s="8"/>
      <c r="USO314" s="8"/>
      <c r="USP314" s="8"/>
      <c r="USQ314" s="8"/>
      <c r="USR314" s="8"/>
      <c r="USS314" s="8"/>
      <c r="UST314" s="8"/>
      <c r="USU314" s="8"/>
      <c r="USV314" s="8"/>
      <c r="USW314" s="8"/>
      <c r="USX314" s="8"/>
      <c r="USY314" s="8"/>
      <c r="USZ314" s="8"/>
      <c r="UTA314" s="8"/>
      <c r="UTB314" s="8"/>
      <c r="UTC314" s="8"/>
      <c r="UTD314" s="8"/>
      <c r="UTE314" s="8"/>
      <c r="UTF314" s="8"/>
      <c r="UTG314" s="8"/>
      <c r="UTH314" s="8"/>
      <c r="UTI314" s="8"/>
      <c r="UTJ314" s="8"/>
      <c r="UTK314" s="8"/>
      <c r="UTL314" s="8"/>
      <c r="UTM314" s="8"/>
      <c r="UTN314" s="8"/>
      <c r="UTO314" s="8"/>
      <c r="UTP314" s="8"/>
      <c r="UTQ314" s="8"/>
      <c r="UTR314" s="8"/>
      <c r="UTS314" s="8"/>
      <c r="UTT314" s="8"/>
      <c r="UTU314" s="8"/>
      <c r="UTV314" s="8"/>
      <c r="UTW314" s="8"/>
      <c r="UTX314" s="8"/>
      <c r="UTY314" s="8"/>
      <c r="UTZ314" s="8"/>
      <c r="UUA314" s="8"/>
      <c r="UUB314" s="8"/>
      <c r="UUC314" s="8"/>
      <c r="UUD314" s="8"/>
      <c r="UUE314" s="8"/>
      <c r="UUF314" s="8"/>
      <c r="UUG314" s="8"/>
      <c r="UUH314" s="8"/>
      <c r="UUI314" s="8"/>
      <c r="UUJ314" s="8"/>
      <c r="UUK314" s="8"/>
      <c r="UUL314" s="8"/>
      <c r="UUM314" s="8"/>
      <c r="UUN314" s="8"/>
      <c r="UUO314" s="8"/>
      <c r="UUP314" s="8"/>
      <c r="UUQ314" s="8"/>
      <c r="UUR314" s="8"/>
      <c r="UUS314" s="8"/>
      <c r="UUT314" s="8"/>
      <c r="UUU314" s="8"/>
      <c r="UUV314" s="8"/>
      <c r="UUW314" s="8"/>
      <c r="UUX314" s="8"/>
      <c r="UUY314" s="8"/>
      <c r="UUZ314" s="8"/>
      <c r="UVA314" s="8"/>
      <c r="UVB314" s="8"/>
      <c r="UVC314" s="8"/>
      <c r="UVD314" s="8"/>
      <c r="UVE314" s="8"/>
      <c r="UVF314" s="8"/>
      <c r="UVG314" s="8"/>
      <c r="UVH314" s="8"/>
      <c r="UVI314" s="8"/>
      <c r="UVJ314" s="8"/>
      <c r="UVK314" s="8"/>
      <c r="UVL314" s="8"/>
      <c r="UVM314" s="8"/>
      <c r="UVN314" s="8"/>
      <c r="UVO314" s="8"/>
      <c r="UVP314" s="8"/>
      <c r="UVQ314" s="8"/>
      <c r="UVR314" s="8"/>
      <c r="UVS314" s="8"/>
      <c r="UVT314" s="8"/>
      <c r="UVU314" s="8"/>
      <c r="UVV314" s="8"/>
      <c r="UVW314" s="8"/>
      <c r="UVX314" s="8"/>
      <c r="UVY314" s="8"/>
      <c r="UVZ314" s="8"/>
      <c r="UWA314" s="8"/>
      <c r="UWB314" s="8"/>
      <c r="UWC314" s="8"/>
      <c r="UWD314" s="8"/>
      <c r="UWE314" s="8"/>
      <c r="UWF314" s="8"/>
      <c r="UWG314" s="8"/>
      <c r="UWH314" s="8"/>
      <c r="UWI314" s="8"/>
      <c r="UWJ314" s="8"/>
      <c r="UWK314" s="8"/>
      <c r="UWL314" s="8"/>
      <c r="UWM314" s="8"/>
      <c r="UWN314" s="8"/>
      <c r="UWO314" s="8"/>
      <c r="UWP314" s="8"/>
      <c r="UWQ314" s="8"/>
      <c r="UWR314" s="8"/>
      <c r="UWS314" s="8"/>
      <c r="UWT314" s="8"/>
      <c r="UWU314" s="8"/>
      <c r="UWV314" s="8"/>
      <c r="UWW314" s="8"/>
      <c r="UWX314" s="8"/>
      <c r="UWY314" s="8"/>
      <c r="UWZ314" s="8"/>
      <c r="UXA314" s="8"/>
      <c r="UXB314" s="8"/>
      <c r="UXC314" s="8"/>
      <c r="UXD314" s="8"/>
      <c r="UXE314" s="8"/>
      <c r="UXF314" s="8"/>
      <c r="UXG314" s="8"/>
      <c r="UXH314" s="8"/>
      <c r="UXI314" s="8"/>
      <c r="UXJ314" s="8"/>
      <c r="UXK314" s="8"/>
      <c r="UXL314" s="8"/>
      <c r="UXM314" s="8"/>
      <c r="UXN314" s="8"/>
      <c r="UXO314" s="8"/>
      <c r="UXP314" s="8"/>
      <c r="UXQ314" s="8"/>
      <c r="UXR314" s="8"/>
      <c r="UXS314" s="8"/>
      <c r="UXT314" s="8"/>
      <c r="UXU314" s="8"/>
      <c r="UXV314" s="8"/>
      <c r="UXW314" s="8"/>
      <c r="UXX314" s="8"/>
      <c r="UXY314" s="8"/>
      <c r="UXZ314" s="8"/>
      <c r="UYA314" s="8"/>
      <c r="UYB314" s="8"/>
      <c r="UYC314" s="8"/>
      <c r="UYD314" s="8"/>
      <c r="UYE314" s="8"/>
      <c r="UYF314" s="8"/>
      <c r="UYG314" s="8"/>
      <c r="UYH314" s="8"/>
      <c r="UYI314" s="8"/>
      <c r="UYJ314" s="8"/>
      <c r="UYK314" s="8"/>
      <c r="UYL314" s="8"/>
      <c r="UYM314" s="8"/>
      <c r="UYN314" s="8"/>
      <c r="UYO314" s="8"/>
      <c r="UYP314" s="8"/>
      <c r="UYQ314" s="8"/>
      <c r="UYR314" s="8"/>
      <c r="UYS314" s="8"/>
      <c r="UYT314" s="8"/>
      <c r="UYU314" s="8"/>
      <c r="UYV314" s="8"/>
      <c r="UYW314" s="8"/>
      <c r="UYX314" s="8"/>
      <c r="UYY314" s="8"/>
      <c r="UYZ314" s="8"/>
      <c r="UZA314" s="8"/>
      <c r="UZB314" s="8"/>
      <c r="UZC314" s="8"/>
      <c r="UZD314" s="8"/>
      <c r="UZE314" s="8"/>
      <c r="UZF314" s="8"/>
      <c r="UZG314" s="8"/>
      <c r="UZH314" s="8"/>
      <c r="UZI314" s="8"/>
      <c r="UZJ314" s="8"/>
      <c r="UZK314" s="8"/>
      <c r="UZL314" s="8"/>
      <c r="UZM314" s="8"/>
      <c r="UZN314" s="8"/>
      <c r="UZO314" s="8"/>
      <c r="UZP314" s="8"/>
      <c r="UZQ314" s="8"/>
      <c r="UZR314" s="8"/>
      <c r="UZS314" s="8"/>
      <c r="UZT314" s="8"/>
      <c r="UZU314" s="8"/>
      <c r="UZV314" s="8"/>
      <c r="UZW314" s="8"/>
      <c r="UZX314" s="8"/>
      <c r="UZY314" s="8"/>
      <c r="UZZ314" s="8"/>
      <c r="VAA314" s="8"/>
      <c r="VAB314" s="8"/>
      <c r="VAC314" s="8"/>
      <c r="VAD314" s="8"/>
      <c r="VAE314" s="8"/>
      <c r="VAF314" s="8"/>
      <c r="VAG314" s="8"/>
      <c r="VAH314" s="8"/>
      <c r="VAI314" s="8"/>
      <c r="VAJ314" s="8"/>
      <c r="VAK314" s="8"/>
      <c r="VAL314" s="8"/>
      <c r="VAM314" s="8"/>
      <c r="VAN314" s="8"/>
      <c r="VAO314" s="8"/>
      <c r="VAP314" s="8"/>
      <c r="VAQ314" s="8"/>
      <c r="VAR314" s="8"/>
      <c r="VAS314" s="8"/>
      <c r="VAT314" s="8"/>
      <c r="VAU314" s="8"/>
      <c r="VAV314" s="8"/>
      <c r="VAW314" s="8"/>
      <c r="VAX314" s="8"/>
      <c r="VAY314" s="8"/>
      <c r="VAZ314" s="8"/>
      <c r="VBA314" s="8"/>
      <c r="VBB314" s="8"/>
      <c r="VBC314" s="8"/>
      <c r="VBD314" s="8"/>
      <c r="VBE314" s="8"/>
      <c r="VBF314" s="8"/>
      <c r="VBG314" s="8"/>
      <c r="VBH314" s="8"/>
      <c r="VBI314" s="8"/>
      <c r="VBJ314" s="8"/>
      <c r="VBK314" s="8"/>
      <c r="VBL314" s="8"/>
      <c r="VBM314" s="8"/>
      <c r="VBN314" s="8"/>
      <c r="VBO314" s="8"/>
      <c r="VBP314" s="8"/>
      <c r="VBQ314" s="8"/>
      <c r="VBR314" s="8"/>
      <c r="VBS314" s="8"/>
      <c r="VBT314" s="8"/>
      <c r="VBU314" s="8"/>
      <c r="VBV314" s="8"/>
      <c r="VBW314" s="8"/>
      <c r="VBX314" s="8"/>
      <c r="VBY314" s="8"/>
      <c r="VBZ314" s="8"/>
      <c r="VCA314" s="8"/>
      <c r="VCB314" s="8"/>
      <c r="VCC314" s="8"/>
      <c r="VCD314" s="8"/>
      <c r="VCE314" s="8"/>
      <c r="VCF314" s="8"/>
      <c r="VCG314" s="8"/>
      <c r="VCH314" s="8"/>
      <c r="VCI314" s="8"/>
      <c r="VCJ314" s="8"/>
      <c r="VCK314" s="8"/>
      <c r="VCL314" s="8"/>
      <c r="VCM314" s="8"/>
      <c r="VCN314" s="8"/>
      <c r="VCO314" s="8"/>
      <c r="VCP314" s="8"/>
      <c r="VCQ314" s="8"/>
      <c r="VCR314" s="8"/>
      <c r="VCS314" s="8"/>
      <c r="VCT314" s="8"/>
      <c r="VCU314" s="8"/>
      <c r="VCV314" s="8"/>
      <c r="VCW314" s="8"/>
      <c r="VCX314" s="8"/>
      <c r="VCY314" s="8"/>
      <c r="VCZ314" s="8"/>
      <c r="VDA314" s="8"/>
      <c r="VDB314" s="8"/>
      <c r="VDC314" s="8"/>
      <c r="VDD314" s="8"/>
      <c r="VDE314" s="8"/>
      <c r="VDF314" s="8"/>
      <c r="VDG314" s="8"/>
      <c r="VDH314" s="8"/>
      <c r="VDI314" s="8"/>
      <c r="VDJ314" s="8"/>
      <c r="VDK314" s="8"/>
      <c r="VDL314" s="8"/>
      <c r="VDM314" s="8"/>
      <c r="VDN314" s="8"/>
      <c r="VDO314" s="8"/>
      <c r="VDP314" s="8"/>
      <c r="VDQ314" s="8"/>
      <c r="VDR314" s="8"/>
      <c r="VDS314" s="8"/>
      <c r="VDT314" s="8"/>
      <c r="VDU314" s="8"/>
      <c r="VDV314" s="8"/>
      <c r="VDW314" s="8"/>
      <c r="VDX314" s="8"/>
      <c r="VDY314" s="8"/>
      <c r="VDZ314" s="8"/>
      <c r="VEA314" s="8"/>
      <c r="VEB314" s="8"/>
      <c r="VEC314" s="8"/>
      <c r="VED314" s="8"/>
      <c r="VEE314" s="8"/>
      <c r="VEF314" s="8"/>
      <c r="VEG314" s="8"/>
      <c r="VEH314" s="8"/>
      <c r="VEI314" s="8"/>
      <c r="VEJ314" s="8"/>
      <c r="VEK314" s="8"/>
      <c r="VEL314" s="8"/>
      <c r="VEM314" s="8"/>
      <c r="VEN314" s="8"/>
      <c r="VEO314" s="8"/>
      <c r="VEP314" s="8"/>
      <c r="VEQ314" s="8"/>
      <c r="VER314" s="8"/>
      <c r="VES314" s="8"/>
      <c r="VET314" s="8"/>
      <c r="VEU314" s="8"/>
      <c r="VEV314" s="8"/>
      <c r="VEW314" s="8"/>
      <c r="VEX314" s="8"/>
      <c r="VEY314" s="8"/>
      <c r="VEZ314" s="8"/>
      <c r="VFA314" s="8"/>
      <c r="VFB314" s="8"/>
      <c r="VFC314" s="8"/>
      <c r="VFD314" s="8"/>
      <c r="VFE314" s="8"/>
      <c r="VFF314" s="8"/>
      <c r="VFG314" s="8"/>
      <c r="VFH314" s="8"/>
      <c r="VFI314" s="8"/>
      <c r="VFJ314" s="8"/>
      <c r="VFK314" s="8"/>
      <c r="VFL314" s="8"/>
      <c r="VFM314" s="8"/>
      <c r="VFN314" s="8"/>
      <c r="VFO314" s="8"/>
      <c r="VFP314" s="8"/>
      <c r="VFQ314" s="8"/>
      <c r="VFR314" s="8"/>
      <c r="VFS314" s="8"/>
      <c r="VFT314" s="8"/>
      <c r="VFU314" s="8"/>
      <c r="VFV314" s="8"/>
      <c r="VFW314" s="8"/>
      <c r="VFX314" s="8"/>
      <c r="VFY314" s="8"/>
      <c r="VFZ314" s="8"/>
      <c r="VGA314" s="8"/>
      <c r="VGB314" s="8"/>
      <c r="VGC314" s="8"/>
      <c r="VGD314" s="8"/>
      <c r="VGE314" s="8"/>
      <c r="VGF314" s="8"/>
      <c r="VGG314" s="8"/>
      <c r="VGH314" s="8"/>
      <c r="VGI314" s="8"/>
      <c r="VGJ314" s="8"/>
      <c r="VGK314" s="8"/>
      <c r="VGL314" s="8"/>
      <c r="VGM314" s="8"/>
      <c r="VGN314" s="8"/>
      <c r="VGO314" s="8"/>
      <c r="VGP314" s="8"/>
      <c r="VGQ314" s="8"/>
      <c r="VGR314" s="8"/>
      <c r="VGS314" s="8"/>
      <c r="VGT314" s="8"/>
      <c r="VGU314" s="8"/>
      <c r="VGV314" s="8"/>
      <c r="VGW314" s="8"/>
      <c r="VGX314" s="8"/>
      <c r="VGY314" s="8"/>
      <c r="VGZ314" s="8"/>
      <c r="VHA314" s="8"/>
      <c r="VHB314" s="8"/>
      <c r="VHC314" s="8"/>
      <c r="VHD314" s="8"/>
      <c r="VHE314" s="8"/>
      <c r="VHF314" s="8"/>
      <c r="VHG314" s="8"/>
      <c r="VHH314" s="8"/>
      <c r="VHI314" s="8"/>
      <c r="VHJ314" s="8"/>
      <c r="VHK314" s="8"/>
      <c r="VHL314" s="8"/>
      <c r="VHM314" s="8"/>
      <c r="VHN314" s="8"/>
      <c r="VHO314" s="8"/>
      <c r="VHP314" s="8"/>
      <c r="VHQ314" s="8"/>
      <c r="VHR314" s="8"/>
      <c r="VHS314" s="8"/>
      <c r="VHT314" s="8"/>
      <c r="VHU314" s="8"/>
      <c r="VHV314" s="8"/>
      <c r="VHW314" s="8"/>
      <c r="VHX314" s="8"/>
      <c r="VHY314" s="8"/>
      <c r="VHZ314" s="8"/>
      <c r="VIA314" s="8"/>
      <c r="VIB314" s="8"/>
      <c r="VIC314" s="8"/>
      <c r="VID314" s="8"/>
      <c r="VIE314" s="8"/>
      <c r="VIF314" s="8"/>
      <c r="VIG314" s="8"/>
      <c r="VIH314" s="8"/>
      <c r="VII314" s="8"/>
      <c r="VIJ314" s="8"/>
      <c r="VIK314" s="8"/>
      <c r="VIL314" s="8"/>
      <c r="VIM314" s="8"/>
      <c r="VIN314" s="8"/>
      <c r="VIO314" s="8"/>
      <c r="VIP314" s="8"/>
      <c r="VIQ314" s="8"/>
      <c r="VIR314" s="8"/>
      <c r="VIS314" s="8"/>
      <c r="VIT314" s="8"/>
      <c r="VIU314" s="8"/>
      <c r="VIV314" s="8"/>
      <c r="VIW314" s="8"/>
      <c r="VIX314" s="8"/>
      <c r="VIY314" s="8"/>
      <c r="VIZ314" s="8"/>
      <c r="VJA314" s="8"/>
      <c r="VJB314" s="8"/>
      <c r="VJC314" s="8"/>
      <c r="VJD314" s="8"/>
      <c r="VJE314" s="8"/>
      <c r="VJF314" s="8"/>
      <c r="VJG314" s="8"/>
      <c r="VJH314" s="8"/>
      <c r="VJI314" s="8"/>
      <c r="VJJ314" s="8"/>
      <c r="VJK314" s="8"/>
      <c r="VJL314" s="8"/>
      <c r="VJM314" s="8"/>
      <c r="VJN314" s="8"/>
      <c r="VJO314" s="8"/>
      <c r="VJP314" s="8"/>
      <c r="VJQ314" s="8"/>
      <c r="VJR314" s="8"/>
      <c r="VJS314" s="8"/>
      <c r="VJT314" s="8"/>
      <c r="VJU314" s="8"/>
      <c r="VJV314" s="8"/>
      <c r="VJW314" s="8"/>
      <c r="VJX314" s="8"/>
      <c r="VJY314" s="8"/>
      <c r="VJZ314" s="8"/>
      <c r="VKA314" s="8"/>
      <c r="VKB314" s="8"/>
      <c r="VKC314" s="8"/>
      <c r="VKD314" s="8"/>
      <c r="VKE314" s="8"/>
      <c r="VKF314" s="8"/>
      <c r="VKG314" s="8"/>
      <c r="VKH314" s="8"/>
      <c r="VKI314" s="8"/>
      <c r="VKJ314" s="8"/>
      <c r="VKK314" s="8"/>
      <c r="VKL314" s="8"/>
      <c r="VKM314" s="8"/>
      <c r="VKN314" s="8"/>
      <c r="VKO314" s="8"/>
      <c r="VKP314" s="8"/>
      <c r="VKQ314" s="8"/>
      <c r="VKR314" s="8"/>
      <c r="VKS314" s="8"/>
      <c r="VKT314" s="8"/>
      <c r="VKU314" s="8"/>
      <c r="VKV314" s="8"/>
      <c r="VKW314" s="8"/>
      <c r="VKX314" s="8"/>
      <c r="VKY314" s="8"/>
      <c r="VKZ314" s="8"/>
      <c r="VLA314" s="8"/>
      <c r="VLB314" s="8"/>
      <c r="VLC314" s="8"/>
      <c r="VLD314" s="8"/>
      <c r="VLE314" s="8"/>
      <c r="VLF314" s="8"/>
      <c r="VLG314" s="8"/>
      <c r="VLH314" s="8"/>
      <c r="VLI314" s="8"/>
      <c r="VLJ314" s="8"/>
      <c r="VLK314" s="8"/>
      <c r="VLL314" s="8"/>
      <c r="VLM314" s="8"/>
      <c r="VLN314" s="8"/>
      <c r="VLO314" s="8"/>
      <c r="VLP314" s="8"/>
      <c r="VLQ314" s="8"/>
      <c r="VLR314" s="8"/>
      <c r="VLS314" s="8"/>
      <c r="VLT314" s="8"/>
      <c r="VLU314" s="8"/>
      <c r="VLV314" s="8"/>
      <c r="VLW314" s="8"/>
      <c r="VLX314" s="8"/>
      <c r="VLY314" s="8"/>
      <c r="VLZ314" s="8"/>
      <c r="VMA314" s="8"/>
      <c r="VMB314" s="8"/>
      <c r="VMC314" s="8"/>
      <c r="VMD314" s="8"/>
      <c r="VME314" s="8"/>
      <c r="VMF314" s="8"/>
      <c r="VMG314" s="8"/>
      <c r="VMH314" s="8"/>
      <c r="VMI314" s="8"/>
      <c r="VMJ314" s="8"/>
      <c r="VMK314" s="8"/>
      <c r="VML314" s="8"/>
      <c r="VMM314" s="8"/>
      <c r="VMN314" s="8"/>
      <c r="VMO314" s="8"/>
      <c r="VMP314" s="8"/>
      <c r="VMQ314" s="8"/>
      <c r="VMR314" s="8"/>
      <c r="VMS314" s="8"/>
      <c r="VMT314" s="8"/>
      <c r="VMU314" s="8"/>
      <c r="VMV314" s="8"/>
      <c r="VMW314" s="8"/>
      <c r="VMX314" s="8"/>
      <c r="VMY314" s="8"/>
      <c r="VMZ314" s="8"/>
      <c r="VNA314" s="8"/>
      <c r="VNB314" s="8"/>
      <c r="VNC314" s="8"/>
      <c r="VND314" s="8"/>
      <c r="VNE314" s="8"/>
      <c r="VNF314" s="8"/>
      <c r="VNG314" s="8"/>
      <c r="VNH314" s="8"/>
      <c r="VNI314" s="8"/>
      <c r="VNJ314" s="8"/>
      <c r="VNK314" s="8"/>
      <c r="VNL314" s="8"/>
      <c r="VNM314" s="8"/>
      <c r="VNN314" s="8"/>
      <c r="VNO314" s="8"/>
      <c r="VNP314" s="8"/>
      <c r="VNQ314" s="8"/>
      <c r="VNR314" s="8"/>
      <c r="VNS314" s="8"/>
      <c r="VNT314" s="8"/>
      <c r="VNU314" s="8"/>
      <c r="VNV314" s="8"/>
      <c r="VNW314" s="8"/>
      <c r="VNX314" s="8"/>
      <c r="VNY314" s="8"/>
      <c r="VNZ314" s="8"/>
      <c r="VOA314" s="8"/>
      <c r="VOB314" s="8"/>
      <c r="VOC314" s="8"/>
      <c r="VOD314" s="8"/>
      <c r="VOE314" s="8"/>
      <c r="VOF314" s="8"/>
      <c r="VOG314" s="8"/>
      <c r="VOH314" s="8"/>
      <c r="VOI314" s="8"/>
      <c r="VOJ314" s="8"/>
      <c r="VOK314" s="8"/>
      <c r="VOL314" s="8"/>
      <c r="VOM314" s="8"/>
      <c r="VON314" s="8"/>
      <c r="VOO314" s="8"/>
      <c r="VOP314" s="8"/>
      <c r="VOQ314" s="8"/>
      <c r="VOR314" s="8"/>
      <c r="VOS314" s="8"/>
      <c r="VOT314" s="8"/>
      <c r="VOU314" s="8"/>
      <c r="VOV314" s="8"/>
      <c r="VOW314" s="8"/>
      <c r="VOX314" s="8"/>
      <c r="VOY314" s="8"/>
      <c r="VOZ314" s="8"/>
      <c r="VPA314" s="8"/>
      <c r="VPB314" s="8"/>
      <c r="VPC314" s="8"/>
      <c r="VPD314" s="8"/>
      <c r="VPE314" s="8"/>
      <c r="VPF314" s="8"/>
      <c r="VPG314" s="8"/>
      <c r="VPH314" s="8"/>
      <c r="VPI314" s="8"/>
      <c r="VPJ314" s="8"/>
      <c r="VPK314" s="8"/>
      <c r="VPL314" s="8"/>
      <c r="VPM314" s="8"/>
      <c r="VPN314" s="8"/>
      <c r="VPO314" s="8"/>
      <c r="VPP314" s="8"/>
      <c r="VPQ314" s="8"/>
      <c r="VPR314" s="8"/>
      <c r="VPS314" s="8"/>
      <c r="VPT314" s="8"/>
      <c r="VPU314" s="8"/>
      <c r="VPV314" s="8"/>
      <c r="VPW314" s="8"/>
      <c r="VPX314" s="8"/>
      <c r="VPY314" s="8"/>
      <c r="VPZ314" s="8"/>
      <c r="VQA314" s="8"/>
      <c r="VQB314" s="8"/>
      <c r="VQC314" s="8"/>
      <c r="VQD314" s="8"/>
      <c r="VQE314" s="8"/>
      <c r="VQF314" s="8"/>
      <c r="VQG314" s="8"/>
      <c r="VQH314" s="8"/>
      <c r="VQI314" s="8"/>
      <c r="VQJ314" s="8"/>
      <c r="VQK314" s="8"/>
      <c r="VQL314" s="8"/>
      <c r="VQM314" s="8"/>
      <c r="VQN314" s="8"/>
      <c r="VQO314" s="8"/>
      <c r="VQP314" s="8"/>
      <c r="VQQ314" s="8"/>
      <c r="VQR314" s="8"/>
      <c r="VQS314" s="8"/>
      <c r="VQT314" s="8"/>
      <c r="VQU314" s="8"/>
      <c r="VQV314" s="8"/>
      <c r="VQW314" s="8"/>
      <c r="VQX314" s="8"/>
      <c r="VQY314" s="8"/>
      <c r="VQZ314" s="8"/>
      <c r="VRA314" s="8"/>
      <c r="VRB314" s="8"/>
      <c r="VRC314" s="8"/>
      <c r="VRD314" s="8"/>
      <c r="VRE314" s="8"/>
      <c r="VRF314" s="8"/>
      <c r="VRG314" s="8"/>
      <c r="VRH314" s="8"/>
      <c r="VRI314" s="8"/>
      <c r="VRJ314" s="8"/>
      <c r="VRK314" s="8"/>
      <c r="VRL314" s="8"/>
      <c r="VRM314" s="8"/>
      <c r="VRN314" s="8"/>
      <c r="VRO314" s="8"/>
      <c r="VRP314" s="8"/>
      <c r="VRQ314" s="8"/>
      <c r="VRR314" s="8"/>
      <c r="VRS314" s="8"/>
      <c r="VRT314" s="8"/>
      <c r="VRU314" s="8"/>
      <c r="VRV314" s="8"/>
      <c r="VRW314" s="8"/>
      <c r="VRX314" s="8"/>
      <c r="VRY314" s="8"/>
      <c r="VRZ314" s="8"/>
      <c r="VSA314" s="8"/>
      <c r="VSB314" s="8"/>
      <c r="VSC314" s="8"/>
      <c r="VSD314" s="8"/>
      <c r="VSE314" s="8"/>
      <c r="VSF314" s="8"/>
      <c r="VSG314" s="8"/>
      <c r="VSH314" s="8"/>
      <c r="VSI314" s="8"/>
      <c r="VSJ314" s="8"/>
      <c r="VSK314" s="8"/>
      <c r="VSL314" s="8"/>
      <c r="VSM314" s="8"/>
      <c r="VSN314" s="8"/>
      <c r="VSO314" s="8"/>
      <c r="VSP314" s="8"/>
      <c r="VSQ314" s="8"/>
      <c r="VSR314" s="8"/>
      <c r="VSS314" s="8"/>
      <c r="VST314" s="8"/>
      <c r="VSU314" s="8"/>
      <c r="VSV314" s="8"/>
      <c r="VSW314" s="8"/>
      <c r="VSX314" s="8"/>
      <c r="VSY314" s="8"/>
      <c r="VSZ314" s="8"/>
      <c r="VTA314" s="8"/>
      <c r="VTB314" s="8"/>
      <c r="VTC314" s="8"/>
      <c r="VTD314" s="8"/>
      <c r="VTE314" s="8"/>
      <c r="VTF314" s="8"/>
      <c r="VTG314" s="8"/>
      <c r="VTH314" s="8"/>
      <c r="VTI314" s="8"/>
      <c r="VTJ314" s="8"/>
      <c r="VTK314" s="8"/>
      <c r="VTL314" s="8"/>
      <c r="VTM314" s="8"/>
      <c r="VTN314" s="8"/>
      <c r="VTO314" s="8"/>
      <c r="VTP314" s="8"/>
      <c r="VTQ314" s="8"/>
      <c r="VTR314" s="8"/>
      <c r="VTS314" s="8"/>
      <c r="VTT314" s="8"/>
      <c r="VTU314" s="8"/>
      <c r="VTV314" s="8"/>
      <c r="VTW314" s="8"/>
      <c r="VTX314" s="8"/>
      <c r="VTY314" s="8"/>
      <c r="VTZ314" s="8"/>
      <c r="VUA314" s="8"/>
      <c r="VUB314" s="8"/>
      <c r="VUC314" s="8"/>
      <c r="VUD314" s="8"/>
      <c r="VUE314" s="8"/>
      <c r="VUF314" s="8"/>
      <c r="VUG314" s="8"/>
      <c r="VUH314" s="8"/>
      <c r="VUI314" s="8"/>
      <c r="VUJ314" s="8"/>
      <c r="VUK314" s="8"/>
      <c r="VUL314" s="8"/>
      <c r="VUM314" s="8"/>
      <c r="VUN314" s="8"/>
      <c r="VUO314" s="8"/>
      <c r="VUP314" s="8"/>
      <c r="VUQ314" s="8"/>
      <c r="VUR314" s="8"/>
      <c r="VUS314" s="8"/>
      <c r="VUT314" s="8"/>
      <c r="VUU314" s="8"/>
      <c r="VUV314" s="8"/>
      <c r="VUW314" s="8"/>
      <c r="VUX314" s="8"/>
      <c r="VUY314" s="8"/>
      <c r="VUZ314" s="8"/>
      <c r="VVA314" s="8"/>
      <c r="VVB314" s="8"/>
      <c r="VVC314" s="8"/>
      <c r="VVD314" s="8"/>
      <c r="VVE314" s="8"/>
      <c r="VVF314" s="8"/>
      <c r="VVG314" s="8"/>
      <c r="VVH314" s="8"/>
      <c r="VVI314" s="8"/>
      <c r="VVJ314" s="8"/>
      <c r="VVK314" s="8"/>
      <c r="VVL314" s="8"/>
      <c r="VVM314" s="8"/>
      <c r="VVN314" s="8"/>
      <c r="VVO314" s="8"/>
      <c r="VVP314" s="8"/>
      <c r="VVQ314" s="8"/>
      <c r="VVR314" s="8"/>
      <c r="VVS314" s="8"/>
      <c r="VVT314" s="8"/>
      <c r="VVU314" s="8"/>
      <c r="VVV314" s="8"/>
      <c r="VVW314" s="8"/>
      <c r="VVX314" s="8"/>
      <c r="VVY314" s="8"/>
      <c r="VVZ314" s="8"/>
      <c r="VWA314" s="8"/>
      <c r="VWB314" s="8"/>
      <c r="VWC314" s="8"/>
      <c r="VWD314" s="8"/>
      <c r="VWE314" s="8"/>
      <c r="VWF314" s="8"/>
      <c r="VWG314" s="8"/>
      <c r="VWH314" s="8"/>
      <c r="VWI314" s="8"/>
      <c r="VWJ314" s="8"/>
      <c r="VWK314" s="8"/>
      <c r="VWL314" s="8"/>
      <c r="VWM314" s="8"/>
      <c r="VWN314" s="8"/>
      <c r="VWO314" s="8"/>
      <c r="VWP314" s="8"/>
      <c r="VWQ314" s="8"/>
      <c r="VWR314" s="8"/>
      <c r="VWS314" s="8"/>
      <c r="VWT314" s="8"/>
      <c r="VWU314" s="8"/>
      <c r="VWV314" s="8"/>
      <c r="VWW314" s="8"/>
      <c r="VWX314" s="8"/>
      <c r="VWY314" s="8"/>
      <c r="VWZ314" s="8"/>
      <c r="VXA314" s="8"/>
      <c r="VXB314" s="8"/>
      <c r="VXC314" s="8"/>
      <c r="VXD314" s="8"/>
      <c r="VXE314" s="8"/>
      <c r="VXF314" s="8"/>
      <c r="VXG314" s="8"/>
      <c r="VXH314" s="8"/>
      <c r="VXI314" s="8"/>
      <c r="VXJ314" s="8"/>
      <c r="VXK314" s="8"/>
      <c r="VXL314" s="8"/>
      <c r="VXM314" s="8"/>
      <c r="VXN314" s="8"/>
      <c r="VXO314" s="8"/>
      <c r="VXP314" s="8"/>
      <c r="VXQ314" s="8"/>
      <c r="VXR314" s="8"/>
      <c r="VXS314" s="8"/>
      <c r="VXT314" s="8"/>
      <c r="VXU314" s="8"/>
      <c r="VXV314" s="8"/>
      <c r="VXW314" s="8"/>
      <c r="VXX314" s="8"/>
      <c r="VXY314" s="8"/>
      <c r="VXZ314" s="8"/>
      <c r="VYA314" s="8"/>
      <c r="VYB314" s="8"/>
      <c r="VYC314" s="8"/>
      <c r="VYD314" s="8"/>
      <c r="VYE314" s="8"/>
      <c r="VYF314" s="8"/>
      <c r="VYG314" s="8"/>
      <c r="VYH314" s="8"/>
      <c r="VYI314" s="8"/>
      <c r="VYJ314" s="8"/>
      <c r="VYK314" s="8"/>
      <c r="VYL314" s="8"/>
      <c r="VYM314" s="8"/>
      <c r="VYN314" s="8"/>
      <c r="VYO314" s="8"/>
      <c r="VYP314" s="8"/>
      <c r="VYQ314" s="8"/>
      <c r="VYR314" s="8"/>
      <c r="VYS314" s="8"/>
      <c r="VYT314" s="8"/>
      <c r="VYU314" s="8"/>
      <c r="VYV314" s="8"/>
      <c r="VYW314" s="8"/>
      <c r="VYX314" s="8"/>
      <c r="VYY314" s="8"/>
      <c r="VYZ314" s="8"/>
      <c r="VZA314" s="8"/>
      <c r="VZB314" s="8"/>
      <c r="VZC314" s="8"/>
      <c r="VZD314" s="8"/>
      <c r="VZE314" s="8"/>
      <c r="VZF314" s="8"/>
      <c r="VZG314" s="8"/>
      <c r="VZH314" s="8"/>
      <c r="VZI314" s="8"/>
      <c r="VZJ314" s="8"/>
      <c r="VZK314" s="8"/>
      <c r="VZL314" s="8"/>
      <c r="VZM314" s="8"/>
      <c r="VZN314" s="8"/>
      <c r="VZO314" s="8"/>
      <c r="VZP314" s="8"/>
      <c r="VZQ314" s="8"/>
      <c r="VZR314" s="8"/>
      <c r="VZS314" s="8"/>
      <c r="VZT314" s="8"/>
      <c r="VZU314" s="8"/>
      <c r="VZV314" s="8"/>
      <c r="VZW314" s="8"/>
      <c r="VZX314" s="8"/>
      <c r="VZY314" s="8"/>
      <c r="VZZ314" s="8"/>
      <c r="WAA314" s="8"/>
      <c r="WAB314" s="8"/>
      <c r="WAC314" s="8"/>
      <c r="WAD314" s="8"/>
      <c r="WAE314" s="8"/>
      <c r="WAF314" s="8"/>
      <c r="WAG314" s="8"/>
      <c r="WAH314" s="8"/>
      <c r="WAI314" s="8"/>
      <c r="WAJ314" s="8"/>
      <c r="WAK314" s="8"/>
      <c r="WAL314" s="8"/>
      <c r="WAM314" s="8"/>
      <c r="WAN314" s="8"/>
      <c r="WAO314" s="8"/>
      <c r="WAP314" s="8"/>
      <c r="WAQ314" s="8"/>
      <c r="WAR314" s="8"/>
      <c r="WAS314" s="8"/>
      <c r="WAT314" s="8"/>
      <c r="WAU314" s="8"/>
      <c r="WAV314" s="8"/>
      <c r="WAW314" s="8"/>
      <c r="WAX314" s="8"/>
      <c r="WAY314" s="8"/>
      <c r="WAZ314" s="8"/>
      <c r="WBA314" s="8"/>
      <c r="WBB314" s="8"/>
      <c r="WBC314" s="8"/>
      <c r="WBD314" s="8"/>
      <c r="WBE314" s="8"/>
      <c r="WBF314" s="8"/>
      <c r="WBG314" s="8"/>
      <c r="WBH314" s="8"/>
      <c r="WBI314" s="8"/>
      <c r="WBJ314" s="8"/>
      <c r="WBK314" s="8"/>
      <c r="WBL314" s="8"/>
      <c r="WBM314" s="8"/>
      <c r="WBN314" s="8"/>
      <c r="WBO314" s="8"/>
      <c r="WBP314" s="8"/>
      <c r="WBQ314" s="8"/>
      <c r="WBR314" s="8"/>
      <c r="WBS314" s="8"/>
      <c r="WBT314" s="8"/>
      <c r="WBU314" s="8"/>
      <c r="WBV314" s="8"/>
      <c r="WBW314" s="8"/>
      <c r="WBX314" s="8"/>
      <c r="WBY314" s="8"/>
      <c r="WBZ314" s="8"/>
      <c r="WCA314" s="8"/>
      <c r="WCB314" s="8"/>
      <c r="WCC314" s="8"/>
      <c r="WCD314" s="8"/>
      <c r="WCE314" s="8"/>
      <c r="WCF314" s="8"/>
      <c r="WCG314" s="8"/>
      <c r="WCH314" s="8"/>
      <c r="WCI314" s="8"/>
      <c r="WCJ314" s="8"/>
      <c r="WCK314" s="8"/>
      <c r="WCL314" s="8"/>
      <c r="WCM314" s="8"/>
      <c r="WCN314" s="8"/>
      <c r="WCO314" s="8"/>
      <c r="WCP314" s="8"/>
      <c r="WCQ314" s="8"/>
      <c r="WCR314" s="8"/>
      <c r="WCS314" s="8"/>
      <c r="WCT314" s="8"/>
      <c r="WCU314" s="8"/>
      <c r="WCV314" s="8"/>
      <c r="WCW314" s="8"/>
      <c r="WCX314" s="8"/>
      <c r="WCY314" s="8"/>
      <c r="WCZ314" s="8"/>
      <c r="WDA314" s="8"/>
      <c r="WDB314" s="8"/>
      <c r="WDC314" s="8"/>
      <c r="WDD314" s="8"/>
      <c r="WDE314" s="8"/>
      <c r="WDF314" s="8"/>
      <c r="WDG314" s="8"/>
      <c r="WDH314" s="8"/>
      <c r="WDI314" s="8"/>
      <c r="WDJ314" s="8"/>
      <c r="WDK314" s="8"/>
      <c r="WDL314" s="8"/>
      <c r="WDM314" s="8"/>
      <c r="WDN314" s="8"/>
      <c r="WDO314" s="8"/>
      <c r="WDP314" s="8"/>
      <c r="WDQ314" s="8"/>
      <c r="WDR314" s="8"/>
      <c r="WDS314" s="8"/>
      <c r="WDT314" s="8"/>
      <c r="WDU314" s="8"/>
      <c r="WDV314" s="8"/>
      <c r="WDW314" s="8"/>
      <c r="WDX314" s="8"/>
      <c r="WDY314" s="8"/>
      <c r="WDZ314" s="8"/>
      <c r="WEA314" s="8"/>
      <c r="WEB314" s="8"/>
      <c r="WEC314" s="8"/>
      <c r="WED314" s="8"/>
      <c r="WEE314" s="8"/>
      <c r="WEF314" s="8"/>
      <c r="WEG314" s="8"/>
      <c r="WEH314" s="8"/>
      <c r="WEI314" s="8"/>
      <c r="WEJ314" s="8"/>
      <c r="WEK314" s="8"/>
      <c r="WEL314" s="8"/>
      <c r="WEM314" s="8"/>
      <c r="WEN314" s="8"/>
      <c r="WEO314" s="8"/>
      <c r="WEP314" s="8"/>
      <c r="WEQ314" s="8"/>
      <c r="WER314" s="8"/>
      <c r="WES314" s="8"/>
      <c r="WET314" s="8"/>
      <c r="WEU314" s="8"/>
      <c r="WEV314" s="8"/>
      <c r="WEW314" s="8"/>
      <c r="WEX314" s="8"/>
      <c r="WEY314" s="8"/>
      <c r="WEZ314" s="8"/>
      <c r="WFA314" s="8"/>
      <c r="WFB314" s="8"/>
      <c r="WFC314" s="8"/>
      <c r="WFD314" s="8"/>
      <c r="WFE314" s="8"/>
      <c r="WFF314" s="8"/>
      <c r="WFG314" s="8"/>
      <c r="WFH314" s="8"/>
      <c r="WFI314" s="8"/>
      <c r="WFJ314" s="8"/>
      <c r="WFK314" s="8"/>
      <c r="WFL314" s="8"/>
      <c r="WFM314" s="8"/>
      <c r="WFN314" s="8"/>
      <c r="WFO314" s="8"/>
      <c r="WFP314" s="8"/>
      <c r="WFQ314" s="8"/>
      <c r="WFR314" s="8"/>
      <c r="WFS314" s="8"/>
      <c r="WFT314" s="8"/>
      <c r="WFU314" s="8"/>
      <c r="WFV314" s="8"/>
      <c r="WFW314" s="8"/>
      <c r="WFX314" s="8"/>
      <c r="WFY314" s="8"/>
      <c r="WFZ314" s="8"/>
      <c r="WGA314" s="8"/>
      <c r="WGB314" s="8"/>
      <c r="WGC314" s="8"/>
      <c r="WGD314" s="8"/>
      <c r="WGE314" s="8"/>
      <c r="WGF314" s="8"/>
      <c r="WGG314" s="8"/>
      <c r="WGH314" s="8"/>
      <c r="WGI314" s="8"/>
      <c r="WGJ314" s="8"/>
      <c r="WGK314" s="8"/>
      <c r="WGL314" s="8"/>
      <c r="WGM314" s="8"/>
      <c r="WGN314" s="8"/>
      <c r="WGO314" s="8"/>
      <c r="WGP314" s="8"/>
      <c r="WGQ314" s="8"/>
      <c r="WGR314" s="8"/>
      <c r="WGS314" s="8"/>
      <c r="WGT314" s="8"/>
      <c r="WGU314" s="8"/>
      <c r="WGV314" s="8"/>
      <c r="WGW314" s="8"/>
      <c r="WGX314" s="8"/>
      <c r="WGY314" s="8"/>
      <c r="WGZ314" s="8"/>
      <c r="WHA314" s="8"/>
      <c r="WHB314" s="8"/>
      <c r="WHC314" s="8"/>
      <c r="WHD314" s="8"/>
      <c r="WHE314" s="8"/>
      <c r="WHF314" s="8"/>
      <c r="WHG314" s="8"/>
      <c r="WHH314" s="8"/>
      <c r="WHI314" s="8"/>
      <c r="WHJ314" s="8"/>
      <c r="WHK314" s="8"/>
      <c r="WHL314" s="8"/>
      <c r="WHM314" s="8"/>
      <c r="WHN314" s="8"/>
      <c r="WHO314" s="8"/>
      <c r="WHP314" s="8"/>
      <c r="WHQ314" s="8"/>
      <c r="WHR314" s="8"/>
      <c r="WHS314" s="8"/>
      <c r="WHT314" s="8"/>
      <c r="WHU314" s="8"/>
      <c r="WHV314" s="8"/>
      <c r="WHW314" s="8"/>
      <c r="WHX314" s="8"/>
      <c r="WHY314" s="8"/>
      <c r="WHZ314" s="8"/>
      <c r="WIA314" s="8"/>
      <c r="WIB314" s="8"/>
      <c r="WIC314" s="8"/>
      <c r="WID314" s="8"/>
      <c r="WIE314" s="8"/>
      <c r="WIF314" s="8"/>
      <c r="WIG314" s="8"/>
      <c r="WIH314" s="8"/>
      <c r="WII314" s="8"/>
      <c r="WIJ314" s="8"/>
      <c r="WIK314" s="8"/>
      <c r="WIL314" s="8"/>
      <c r="WIM314" s="8"/>
      <c r="WIN314" s="8"/>
      <c r="WIO314" s="8"/>
      <c r="WIP314" s="8"/>
      <c r="WIQ314" s="8"/>
      <c r="WIR314" s="8"/>
      <c r="WIS314" s="8"/>
      <c r="WIT314" s="8"/>
      <c r="WIU314" s="8"/>
      <c r="WIV314" s="8"/>
      <c r="WIW314" s="8"/>
      <c r="WIX314" s="8"/>
      <c r="WIY314" s="8"/>
      <c r="WIZ314" s="8"/>
      <c r="WJA314" s="8"/>
      <c r="WJB314" s="8"/>
      <c r="WJC314" s="8"/>
      <c r="WJD314" s="8"/>
      <c r="WJE314" s="8"/>
      <c r="WJF314" s="8"/>
      <c r="WJG314" s="8"/>
      <c r="WJH314" s="8"/>
      <c r="WJI314" s="8"/>
      <c r="WJJ314" s="8"/>
      <c r="WJK314" s="8"/>
      <c r="WJL314" s="8"/>
      <c r="WJM314" s="8"/>
      <c r="WJN314" s="8"/>
      <c r="WJO314" s="8"/>
      <c r="WJP314" s="8"/>
      <c r="WJQ314" s="8"/>
      <c r="WJR314" s="8"/>
      <c r="WJS314" s="8"/>
      <c r="WJT314" s="8"/>
      <c r="WJU314" s="8"/>
      <c r="WJV314" s="8"/>
      <c r="WJW314" s="8"/>
      <c r="WJX314" s="8"/>
      <c r="WJY314" s="8"/>
      <c r="WJZ314" s="8"/>
      <c r="WKA314" s="8"/>
      <c r="WKB314" s="8"/>
      <c r="WKC314" s="8"/>
      <c r="WKD314" s="8"/>
      <c r="WKE314" s="8"/>
      <c r="WKF314" s="8"/>
      <c r="WKG314" s="8"/>
      <c r="WKH314" s="8"/>
      <c r="WKI314" s="8"/>
      <c r="WKJ314" s="8"/>
      <c r="WKK314" s="8"/>
      <c r="WKL314" s="8"/>
      <c r="WKM314" s="8"/>
      <c r="WKN314" s="8"/>
      <c r="WKO314" s="8"/>
      <c r="WKP314" s="8"/>
      <c r="WKQ314" s="8"/>
      <c r="WKR314" s="8"/>
      <c r="WKS314" s="8"/>
      <c r="WKT314" s="8"/>
      <c r="WKU314" s="8"/>
      <c r="WKV314" s="8"/>
      <c r="WKW314" s="8"/>
      <c r="WKX314" s="8"/>
      <c r="WKY314" s="8"/>
      <c r="WKZ314" s="8"/>
      <c r="WLA314" s="8"/>
      <c r="WLB314" s="8"/>
      <c r="WLC314" s="8"/>
      <c r="WLD314" s="8"/>
      <c r="WLE314" s="8"/>
      <c r="WLF314" s="8"/>
      <c r="WLG314" s="8"/>
      <c r="WLH314" s="8"/>
      <c r="WLI314" s="8"/>
      <c r="WLJ314" s="8"/>
      <c r="WLK314" s="8"/>
      <c r="WLL314" s="8"/>
      <c r="WLM314" s="8"/>
      <c r="WLN314" s="8"/>
      <c r="WLO314" s="8"/>
      <c r="WLP314" s="8"/>
      <c r="WLQ314" s="8"/>
      <c r="WLR314" s="8"/>
      <c r="WLS314" s="8"/>
      <c r="WLT314" s="8"/>
      <c r="WLU314" s="8"/>
      <c r="WLV314" s="8"/>
      <c r="WLW314" s="8"/>
      <c r="WLX314" s="8"/>
      <c r="WLY314" s="8"/>
      <c r="WLZ314" s="8"/>
      <c r="WMA314" s="8"/>
      <c r="WMB314" s="8"/>
      <c r="WMC314" s="8"/>
      <c r="WMD314" s="8"/>
      <c r="WME314" s="8"/>
      <c r="WMF314" s="8"/>
      <c r="WMG314" s="8"/>
      <c r="WMH314" s="8"/>
      <c r="WMI314" s="8"/>
      <c r="WMJ314" s="8"/>
      <c r="WMK314" s="8"/>
      <c r="WML314" s="8"/>
      <c r="WMM314" s="8"/>
      <c r="WMN314" s="8"/>
      <c r="WMO314" s="8"/>
      <c r="WMP314" s="8"/>
      <c r="WMQ314" s="8"/>
      <c r="WMR314" s="8"/>
      <c r="WMS314" s="8"/>
      <c r="WMT314" s="8"/>
      <c r="WMU314" s="8"/>
      <c r="WMV314" s="8"/>
      <c r="WMW314" s="8"/>
      <c r="WMX314" s="8"/>
      <c r="WMY314" s="8"/>
      <c r="WMZ314" s="8"/>
      <c r="WNA314" s="8"/>
      <c r="WNB314" s="8"/>
      <c r="WNC314" s="8"/>
      <c r="WND314" s="8"/>
      <c r="WNE314" s="8"/>
      <c r="WNF314" s="8"/>
      <c r="WNG314" s="8"/>
      <c r="WNH314" s="8"/>
      <c r="WNI314" s="8"/>
      <c r="WNJ314" s="8"/>
      <c r="WNK314" s="8"/>
      <c r="WNL314" s="8"/>
      <c r="WNM314" s="8"/>
      <c r="WNN314" s="8"/>
      <c r="WNO314" s="8"/>
      <c r="WNP314" s="8"/>
      <c r="WNQ314" s="8"/>
      <c r="WNR314" s="8"/>
      <c r="WNS314" s="8"/>
      <c r="WNT314" s="8"/>
      <c r="WNU314" s="8"/>
      <c r="WNV314" s="8"/>
      <c r="WNW314" s="8"/>
      <c r="WNX314" s="8"/>
      <c r="WNY314" s="8"/>
      <c r="WNZ314" s="8"/>
      <c r="WOA314" s="8"/>
      <c r="WOB314" s="8"/>
      <c r="WOC314" s="8"/>
      <c r="WOD314" s="8"/>
      <c r="WOE314" s="8"/>
      <c r="WOF314" s="8"/>
      <c r="WOG314" s="8"/>
      <c r="WOH314" s="8"/>
      <c r="WOI314" s="8"/>
      <c r="WOJ314" s="8"/>
      <c r="WOK314" s="8"/>
      <c r="WOL314" s="8"/>
      <c r="WOM314" s="8"/>
      <c r="WON314" s="8"/>
      <c r="WOO314" s="8"/>
      <c r="WOP314" s="8"/>
      <c r="WOQ314" s="8"/>
      <c r="WOR314" s="8"/>
      <c r="WOS314" s="8"/>
      <c r="WOT314" s="8"/>
      <c r="WOU314" s="8"/>
      <c r="WOV314" s="8"/>
      <c r="WOW314" s="8"/>
      <c r="WOX314" s="8"/>
      <c r="WOY314" s="8"/>
      <c r="WOZ314" s="8"/>
      <c r="WPA314" s="8"/>
      <c r="WPB314" s="8"/>
      <c r="WPC314" s="8"/>
      <c r="WPD314" s="8"/>
      <c r="WPE314" s="8"/>
      <c r="WPF314" s="8"/>
      <c r="WPG314" s="8"/>
      <c r="WPH314" s="8"/>
      <c r="WPI314" s="8"/>
      <c r="WPJ314" s="8"/>
      <c r="WPK314" s="8"/>
      <c r="WPL314" s="8"/>
      <c r="WPM314" s="8"/>
      <c r="WPN314" s="8"/>
      <c r="WPO314" s="8"/>
      <c r="WPP314" s="8"/>
      <c r="WPQ314" s="8"/>
      <c r="WPR314" s="8"/>
      <c r="WPS314" s="8"/>
      <c r="WPT314" s="8"/>
      <c r="WPU314" s="8"/>
      <c r="WPV314" s="8"/>
      <c r="WPW314" s="8"/>
      <c r="WPX314" s="8"/>
      <c r="WPY314" s="8"/>
      <c r="WPZ314" s="8"/>
      <c r="WQA314" s="8"/>
      <c r="WQB314" s="8"/>
      <c r="WQC314" s="8"/>
      <c r="WQD314" s="8"/>
      <c r="WQE314" s="8"/>
      <c r="WQF314" s="8"/>
      <c r="WQG314" s="8"/>
      <c r="WQH314" s="8"/>
      <c r="WQI314" s="8"/>
      <c r="WQJ314" s="8"/>
      <c r="WQK314" s="8"/>
      <c r="WQL314" s="8"/>
      <c r="WQM314" s="8"/>
      <c r="WQN314" s="8"/>
      <c r="WQO314" s="8"/>
      <c r="WQP314" s="8"/>
      <c r="WQQ314" s="8"/>
      <c r="WQR314" s="8"/>
      <c r="WQS314" s="8"/>
      <c r="WQT314" s="8"/>
      <c r="WQU314" s="8"/>
      <c r="WQV314" s="8"/>
      <c r="WQW314" s="8"/>
      <c r="WQX314" s="8"/>
      <c r="WQY314" s="8"/>
      <c r="WQZ314" s="8"/>
      <c r="WRA314" s="8"/>
      <c r="WRB314" s="8"/>
      <c r="WRC314" s="8"/>
      <c r="WRD314" s="8"/>
      <c r="WRE314" s="8"/>
      <c r="WRF314" s="8"/>
      <c r="WRG314" s="8"/>
      <c r="WRH314" s="8"/>
      <c r="WRI314" s="8"/>
      <c r="WRJ314" s="8"/>
      <c r="WRK314" s="8"/>
      <c r="WRL314" s="8"/>
      <c r="WRM314" s="8"/>
      <c r="WRN314" s="8"/>
      <c r="WRO314" s="8"/>
      <c r="WRP314" s="8"/>
      <c r="WRQ314" s="8"/>
      <c r="WRR314" s="8"/>
      <c r="WRS314" s="8"/>
      <c r="WRT314" s="8"/>
      <c r="WRU314" s="8"/>
      <c r="WRV314" s="8"/>
      <c r="WRW314" s="8"/>
      <c r="WRX314" s="8"/>
      <c r="WRY314" s="8"/>
      <c r="WRZ314" s="8"/>
      <c r="WSA314" s="8"/>
      <c r="WSB314" s="8"/>
      <c r="WSC314" s="8"/>
      <c r="WSD314" s="8"/>
      <c r="WSE314" s="8"/>
      <c r="WSF314" s="8"/>
      <c r="WSG314" s="8"/>
      <c r="WSH314" s="8"/>
      <c r="WSI314" s="8"/>
      <c r="WSJ314" s="8"/>
      <c r="WSK314" s="8"/>
      <c r="WSL314" s="8"/>
      <c r="WSM314" s="8"/>
      <c r="WSN314" s="8"/>
      <c r="WSO314" s="8"/>
      <c r="WSP314" s="8"/>
      <c r="WSQ314" s="8"/>
      <c r="WSR314" s="8"/>
      <c r="WSS314" s="8"/>
      <c r="WST314" s="8"/>
      <c r="WSU314" s="8"/>
      <c r="WSV314" s="8"/>
      <c r="WSW314" s="8"/>
      <c r="WSX314" s="8"/>
      <c r="WSY314" s="8"/>
      <c r="WSZ314" s="8"/>
      <c r="WTA314" s="8"/>
      <c r="WTB314" s="8"/>
      <c r="WTC314" s="8"/>
      <c r="WTD314" s="8"/>
      <c r="WTE314" s="8"/>
      <c r="WTF314" s="8"/>
      <c r="WTG314" s="8"/>
      <c r="WTH314" s="8"/>
      <c r="WTI314" s="8"/>
      <c r="WTJ314" s="8"/>
      <c r="WTK314" s="8"/>
      <c r="WTL314" s="8"/>
      <c r="WTM314" s="8"/>
      <c r="WTN314" s="8"/>
      <c r="WTO314" s="8"/>
      <c r="WTP314" s="8"/>
      <c r="WTQ314" s="8"/>
      <c r="WTR314" s="8"/>
      <c r="WTS314" s="8"/>
      <c r="WTT314" s="8"/>
      <c r="WTU314" s="8"/>
      <c r="WTV314" s="8"/>
      <c r="WTW314" s="8"/>
      <c r="WTX314" s="8"/>
      <c r="WTY314" s="8"/>
      <c r="WTZ314" s="8"/>
      <c r="WUA314" s="8"/>
      <c r="WUB314" s="8"/>
      <c r="WUC314" s="8"/>
      <c r="WUD314" s="8"/>
      <c r="WUE314" s="8"/>
      <c r="WUF314" s="8"/>
      <c r="WUG314" s="8"/>
      <c r="WUH314" s="8"/>
      <c r="WUI314" s="8"/>
      <c r="WUJ314" s="8"/>
      <c r="WUK314" s="8"/>
      <c r="WUL314" s="8"/>
      <c r="WUM314" s="8"/>
      <c r="WUN314" s="8"/>
      <c r="WUO314" s="8"/>
      <c r="WUP314" s="8"/>
      <c r="WUQ314" s="8"/>
      <c r="WUR314" s="8"/>
      <c r="WUS314" s="8"/>
      <c r="WUT314" s="8"/>
      <c r="WUU314" s="8"/>
      <c r="WUV314" s="8"/>
      <c r="WUW314" s="8"/>
      <c r="WUX314" s="8"/>
      <c r="WUY314" s="8"/>
      <c r="WUZ314" s="8"/>
      <c r="WVA314" s="8"/>
      <c r="WVB314" s="8"/>
      <c r="WVC314" s="8"/>
      <c r="WVD314" s="8"/>
      <c r="WVE314" s="8"/>
      <c r="WVF314" s="8"/>
      <c r="WVG314" s="8"/>
      <c r="WVH314" s="8"/>
      <c r="WVI314" s="8"/>
      <c r="WVJ314" s="8"/>
      <c r="WVK314" s="8"/>
      <c r="WVL314" s="8"/>
      <c r="WVM314" s="8"/>
      <c r="WVN314" s="8"/>
      <c r="WVO314" s="8"/>
      <c r="WVP314" s="8"/>
      <c r="WVQ314" s="8"/>
      <c r="WVR314" s="8"/>
      <c r="WVS314" s="8"/>
      <c r="WVT314" s="8"/>
      <c r="WVU314" s="8"/>
      <c r="WVV314" s="8"/>
      <c r="WVW314" s="8"/>
      <c r="WVX314" s="8"/>
      <c r="WVY314" s="8"/>
      <c r="WVZ314" s="8"/>
      <c r="WWA314" s="8"/>
      <c r="WWB314" s="8"/>
      <c r="WWC314" s="8"/>
      <c r="WWD314" s="8"/>
      <c r="WWE314" s="8"/>
      <c r="WWF314" s="8"/>
      <c r="WWG314" s="8"/>
      <c r="WWH314" s="8"/>
      <c r="WWI314" s="8"/>
      <c r="WWJ314" s="8"/>
      <c r="WWK314" s="8"/>
      <c r="WWL314" s="8"/>
      <c r="WWM314" s="8"/>
      <c r="WWN314" s="8"/>
      <c r="WWO314" s="8"/>
      <c r="WWP314" s="8"/>
      <c r="WWQ314" s="8"/>
      <c r="WWR314" s="8"/>
      <c r="WWS314" s="8"/>
      <c r="WWT314" s="8"/>
      <c r="WWU314" s="8"/>
      <c r="WWV314" s="8"/>
      <c r="WWW314" s="8"/>
      <c r="WWX314" s="8"/>
      <c r="WWY314" s="8"/>
      <c r="WWZ314" s="8"/>
      <c r="WXA314" s="8"/>
      <c r="WXB314" s="8"/>
      <c r="WXC314" s="8"/>
      <c r="WXD314" s="8"/>
      <c r="WXE314" s="8"/>
      <c r="WXF314" s="8"/>
      <c r="WXG314" s="8"/>
      <c r="WXH314" s="8"/>
      <c r="WXI314" s="8"/>
      <c r="WXJ314" s="8"/>
      <c r="WXK314" s="8"/>
      <c r="WXL314" s="8"/>
      <c r="WXM314" s="8"/>
      <c r="WXN314" s="8"/>
      <c r="WXO314" s="8"/>
      <c r="WXP314" s="8"/>
      <c r="WXQ314" s="8"/>
      <c r="WXR314" s="8"/>
      <c r="WXS314" s="8"/>
      <c r="WXT314" s="8"/>
      <c r="WXU314" s="8"/>
      <c r="WXV314" s="8"/>
      <c r="WXW314" s="8"/>
      <c r="WXX314" s="8"/>
      <c r="WXY314" s="8"/>
      <c r="WXZ314" s="8"/>
      <c r="WYA314" s="8"/>
      <c r="WYB314" s="8"/>
      <c r="WYC314" s="8"/>
      <c r="WYD314" s="8"/>
      <c r="WYE314" s="8"/>
      <c r="WYF314" s="8"/>
      <c r="WYG314" s="8"/>
      <c r="WYH314" s="8"/>
      <c r="WYI314" s="8"/>
      <c r="WYJ314" s="8"/>
      <c r="WYK314" s="8"/>
      <c r="WYL314" s="8"/>
      <c r="WYM314" s="8"/>
      <c r="WYN314" s="8"/>
      <c r="WYO314" s="8"/>
      <c r="WYP314" s="8"/>
      <c r="WYQ314" s="8"/>
      <c r="WYR314" s="8"/>
      <c r="WYS314" s="8"/>
      <c r="WYT314" s="8"/>
      <c r="WYU314" s="8"/>
      <c r="WYV314" s="8"/>
      <c r="WYW314" s="8"/>
      <c r="WYX314" s="8"/>
      <c r="WYY314" s="8"/>
      <c r="WYZ314" s="8"/>
      <c r="WZA314" s="8"/>
      <c r="WZB314" s="8"/>
      <c r="WZC314" s="8"/>
      <c r="WZD314" s="8"/>
      <c r="WZE314" s="8"/>
      <c r="WZF314" s="8"/>
      <c r="WZG314" s="8"/>
      <c r="WZH314" s="8"/>
      <c r="WZI314" s="8"/>
      <c r="WZJ314" s="8"/>
      <c r="WZK314" s="8"/>
      <c r="WZL314" s="8"/>
      <c r="WZM314" s="8"/>
      <c r="WZN314" s="8"/>
      <c r="WZO314" s="8"/>
      <c r="WZP314" s="8"/>
      <c r="WZQ314" s="8"/>
      <c r="WZR314" s="8"/>
      <c r="WZS314" s="8"/>
      <c r="WZT314" s="8"/>
      <c r="WZU314" s="8"/>
      <c r="WZV314" s="8"/>
      <c r="WZW314" s="8"/>
      <c r="WZX314" s="8"/>
      <c r="WZY314" s="8"/>
      <c r="WZZ314" s="8"/>
      <c r="XAA314" s="8"/>
      <c r="XAB314" s="8"/>
      <c r="XAC314" s="8"/>
      <c r="XAD314" s="8"/>
      <c r="XAE314" s="8"/>
      <c r="XAF314" s="8"/>
      <c r="XAG314" s="8"/>
      <c r="XAH314" s="8"/>
      <c r="XAI314" s="8"/>
      <c r="XAJ314" s="8"/>
      <c r="XAK314" s="8"/>
      <c r="XAL314" s="8"/>
      <c r="XAM314" s="8"/>
      <c r="XAN314" s="8"/>
      <c r="XAO314" s="8"/>
      <c r="XAP314" s="8"/>
      <c r="XAQ314" s="8"/>
      <c r="XAR314" s="8"/>
      <c r="XAS314" s="8"/>
      <c r="XAT314" s="8"/>
      <c r="XAU314" s="8"/>
      <c r="XAV314" s="8"/>
      <c r="XAW314" s="8"/>
      <c r="XAX314" s="8"/>
      <c r="XAY314" s="8"/>
      <c r="XAZ314" s="8"/>
      <c r="XBA314" s="8"/>
      <c r="XBB314" s="8"/>
      <c r="XBC314" s="8"/>
      <c r="XBD314" s="8"/>
      <c r="XBE314" s="8"/>
      <c r="XBF314" s="8"/>
      <c r="XBG314" s="8"/>
      <c r="XBH314" s="8"/>
      <c r="XBI314" s="8"/>
      <c r="XBJ314" s="8"/>
      <c r="XBK314" s="8"/>
      <c r="XBL314" s="8"/>
      <c r="XBM314" s="8"/>
      <c r="XBN314" s="8"/>
      <c r="XBO314" s="8"/>
      <c r="XBP314" s="8"/>
      <c r="XBQ314" s="8"/>
      <c r="XBR314" s="8"/>
      <c r="XBS314" s="8"/>
      <c r="XBT314" s="8"/>
      <c r="XBU314" s="8"/>
      <c r="XBV314" s="8"/>
      <c r="XBW314" s="8"/>
      <c r="XBX314" s="8"/>
      <c r="XBY314" s="8"/>
      <c r="XBZ314" s="8"/>
      <c r="XCA314" s="8"/>
      <c r="XCB314" s="8"/>
      <c r="XCC314" s="8"/>
      <c r="XCD314" s="8"/>
      <c r="XCE314" s="8"/>
      <c r="XCF314" s="8"/>
      <c r="XCG314" s="8"/>
      <c r="XCH314" s="8"/>
      <c r="XCI314" s="8"/>
      <c r="XCJ314" s="8"/>
      <c r="XCK314" s="8"/>
      <c r="XCL314" s="8"/>
      <c r="XCM314" s="8"/>
      <c r="XCN314" s="8"/>
      <c r="XCO314" s="8"/>
      <c r="XCP314" s="8"/>
      <c r="XCQ314" s="8"/>
      <c r="XCR314" s="8"/>
      <c r="XCS314" s="8"/>
      <c r="XCT314" s="8"/>
      <c r="XCU314" s="8"/>
      <c r="XCV314" s="8"/>
      <c r="XCW314" s="8"/>
      <c r="XCX314" s="8"/>
      <c r="XCY314" s="8"/>
      <c r="XCZ314" s="8"/>
      <c r="XDA314" s="8"/>
      <c r="XDB314" s="8"/>
      <c r="XDC314" s="8"/>
      <c r="XDD314" s="8"/>
      <c r="XDE314" s="8"/>
      <c r="XDF314" s="8"/>
      <c r="XDG314" s="8"/>
      <c r="XDH314" s="8"/>
      <c r="XDI314" s="8"/>
      <c r="XDJ314" s="8"/>
      <c r="XDK314" s="8"/>
      <c r="XDL314" s="8"/>
      <c r="XDM314" s="8"/>
      <c r="XDN314" s="8"/>
      <c r="XDO314" s="8"/>
      <c r="XDP314" s="8"/>
      <c r="XDQ314" s="8"/>
      <c r="XDR314" s="8"/>
      <c r="XDS314" s="8"/>
      <c r="XDT314" s="8"/>
      <c r="XDU314" s="8"/>
      <c r="XDV314" s="8"/>
      <c r="XDW314" s="8"/>
      <c r="XDX314" s="8"/>
      <c r="XDY314" s="8"/>
      <c r="XDZ314" s="8"/>
      <c r="XEA314" s="8"/>
      <c r="XEB314" s="8"/>
      <c r="XEC314" s="8"/>
      <c r="XED314" s="8"/>
      <c r="XEE314" s="8"/>
      <c r="XEF314" s="8"/>
      <c r="XEG314" s="8"/>
      <c r="XEH314" s="8"/>
      <c r="XEI314" s="8"/>
      <c r="XEJ314" s="8"/>
      <c r="XEK314" s="8"/>
      <c r="XEL314" s="8"/>
      <c r="XEM314" s="8"/>
      <c r="XEN314" s="8"/>
      <c r="XEO314" s="8"/>
      <c r="XEP314" s="8"/>
      <c r="XEQ314" s="8"/>
      <c r="XER314" s="8"/>
      <c r="XES314" s="8"/>
      <c r="XET314" s="8"/>
      <c r="XEU314" s="8"/>
      <c r="XEV314" s="8"/>
      <c r="XEW314" s="8"/>
      <c r="XEX314" s="8"/>
      <c r="XEY314" s="8"/>
      <c r="XEZ314" s="8"/>
      <c r="XFA314" s="8"/>
    </row>
    <row r="315" spans="1:16381" s="35" customFormat="1" ht="26.25" customHeight="1" x14ac:dyDescent="0.15">
      <c r="A315" s="53"/>
      <c r="B315" s="28" t="s">
        <v>3</v>
      </c>
      <c r="C315" s="52" t="s">
        <v>163</v>
      </c>
      <c r="D315" s="52" t="s">
        <v>72</v>
      </c>
      <c r="E315" s="52" t="s">
        <v>7</v>
      </c>
      <c r="F315" s="52" t="s">
        <v>8</v>
      </c>
      <c r="G315" s="52" t="s">
        <v>690</v>
      </c>
      <c r="H315" s="47">
        <v>312359892</v>
      </c>
      <c r="I315" s="52" t="s">
        <v>76</v>
      </c>
      <c r="J315" s="29" t="s">
        <v>76</v>
      </c>
      <c r="K315" s="71" t="s">
        <v>692</v>
      </c>
      <c r="L315" s="72" t="s">
        <v>78</v>
      </c>
      <c r="M315" s="52" t="str">
        <f>+G315</f>
        <v>Entregar a título de arrendamiento a la Universidad Pedagógica Nacional para su uso y goce el inmueble ubicado en la AV carrera 14 No 65-27  con Matriculas Inmobiliarias 50C-276773.</v>
      </c>
      <c r="N315" s="31">
        <v>1</v>
      </c>
      <c r="O315" s="31">
        <v>1</v>
      </c>
      <c r="P315" s="73">
        <v>11</v>
      </c>
      <c r="Q315" s="74" t="s">
        <v>79</v>
      </c>
      <c r="R315" s="74" t="s">
        <v>80</v>
      </c>
      <c r="S315" s="52" t="s">
        <v>5</v>
      </c>
      <c r="T315" s="75">
        <f t="shared" si="26"/>
        <v>312359892</v>
      </c>
      <c r="U315" s="76">
        <f t="shared" si="27"/>
        <v>312359892</v>
      </c>
      <c r="V315" s="31" t="s">
        <v>76</v>
      </c>
      <c r="W315" s="31" t="s">
        <v>81</v>
      </c>
      <c r="X315" s="77" t="s">
        <v>82</v>
      </c>
      <c r="Y315" s="32" t="s">
        <v>83</v>
      </c>
      <c r="Z315" s="33" t="s">
        <v>3</v>
      </c>
      <c r="AA315" s="30" t="s">
        <v>84</v>
      </c>
      <c r="AB315" s="78" t="s">
        <v>85</v>
      </c>
      <c r="AC315" s="31" t="s">
        <v>76</v>
      </c>
      <c r="AD315" s="31" t="s">
        <v>86</v>
      </c>
      <c r="AE315" s="79" t="s">
        <v>87</v>
      </c>
      <c r="AF315" s="79" t="s">
        <v>88</v>
      </c>
      <c r="AG315" s="79" t="s">
        <v>89</v>
      </c>
      <c r="AH315" s="79" t="s">
        <v>90</v>
      </c>
      <c r="AI315" s="79" t="s">
        <v>90</v>
      </c>
      <c r="AJ315" s="79" t="s">
        <v>90</v>
      </c>
      <c r="AK315" s="80"/>
      <c r="AL315" s="80"/>
      <c r="AM315" s="80"/>
    </row>
    <row r="316" spans="1:16381" s="35" customFormat="1" ht="99" x14ac:dyDescent="0.15">
      <c r="A316" s="53"/>
      <c r="B316" s="28" t="s">
        <v>3</v>
      </c>
      <c r="C316" s="52" t="s">
        <v>151</v>
      </c>
      <c r="D316" s="52" t="s">
        <v>128</v>
      </c>
      <c r="E316" s="52" t="s">
        <v>9</v>
      </c>
      <c r="F316" s="52" t="s">
        <v>699</v>
      </c>
      <c r="G316" s="52" t="s">
        <v>713</v>
      </c>
      <c r="H316" s="47">
        <v>2494206905</v>
      </c>
      <c r="I316" s="52" t="s">
        <v>86</v>
      </c>
      <c r="J316" s="29" t="s">
        <v>76</v>
      </c>
      <c r="K316" s="71" t="s">
        <v>698</v>
      </c>
      <c r="L316" s="72" t="s">
        <v>701</v>
      </c>
      <c r="M316" s="118" t="s">
        <v>713</v>
      </c>
      <c r="N316" s="31">
        <v>1</v>
      </c>
      <c r="O316" s="31">
        <v>1</v>
      </c>
      <c r="P316" s="73">
        <v>11</v>
      </c>
      <c r="Q316" s="74" t="s">
        <v>79</v>
      </c>
      <c r="R316" s="74" t="s">
        <v>80</v>
      </c>
      <c r="S316" s="81" t="s">
        <v>1</v>
      </c>
      <c r="T316" s="75">
        <f t="shared" si="26"/>
        <v>2494206905</v>
      </c>
      <c r="U316" s="82">
        <f t="shared" si="27"/>
        <v>2494206905</v>
      </c>
      <c r="V316" s="31" t="s">
        <v>76</v>
      </c>
      <c r="W316" s="31" t="s">
        <v>81</v>
      </c>
      <c r="X316" s="77" t="s">
        <v>82</v>
      </c>
      <c r="Y316" s="32" t="s">
        <v>83</v>
      </c>
      <c r="Z316" s="33" t="s">
        <v>3</v>
      </c>
      <c r="AA316" s="30" t="s">
        <v>84</v>
      </c>
      <c r="AB316" s="78" t="s">
        <v>85</v>
      </c>
      <c r="AC316" s="31" t="s">
        <v>76</v>
      </c>
      <c r="AD316" s="31" t="s">
        <v>86</v>
      </c>
      <c r="AE316" s="79" t="s">
        <v>87</v>
      </c>
      <c r="AF316" s="79" t="s">
        <v>88</v>
      </c>
      <c r="AG316" s="79" t="s">
        <v>89</v>
      </c>
      <c r="AH316" s="79" t="s">
        <v>90</v>
      </c>
      <c r="AI316" s="79" t="s">
        <v>90</v>
      </c>
      <c r="AJ316" s="79" t="s">
        <v>90</v>
      </c>
      <c r="AK316" s="80"/>
      <c r="AL316" s="80"/>
      <c r="AM316" s="80"/>
    </row>
    <row r="317" spans="1:16381" s="35" customFormat="1" x14ac:dyDescent="0.15">
      <c r="A317" s="53"/>
      <c r="B317" s="28" t="s">
        <v>3</v>
      </c>
      <c r="C317" s="52" t="s">
        <v>151</v>
      </c>
      <c r="D317" s="52" t="s">
        <v>128</v>
      </c>
      <c r="E317" s="52" t="s">
        <v>4</v>
      </c>
      <c r="F317" s="52" t="s">
        <v>6</v>
      </c>
      <c r="G317" s="52" t="s">
        <v>455</v>
      </c>
      <c r="H317" s="47">
        <v>33000000</v>
      </c>
      <c r="I317" s="52" t="s">
        <v>86</v>
      </c>
      <c r="J317" s="29" t="s">
        <v>76</v>
      </c>
      <c r="K317" s="71" t="s">
        <v>705</v>
      </c>
      <c r="L317" s="72" t="s">
        <v>457</v>
      </c>
      <c r="M317" s="52" t="str">
        <f>G317</f>
        <v>Prestar el servicio de transporte de alimentos, para los restaurantes y cafeterías de la Universidad Pedagógica Nacional.</v>
      </c>
      <c r="N317" s="31">
        <v>1</v>
      </c>
      <c r="O317" s="31">
        <v>1</v>
      </c>
      <c r="P317" s="73">
        <v>11</v>
      </c>
      <c r="Q317" s="74" t="s">
        <v>79</v>
      </c>
      <c r="R317" s="74" t="s">
        <v>80</v>
      </c>
      <c r="S317" s="52" t="s">
        <v>5</v>
      </c>
      <c r="T317" s="75">
        <f t="shared" si="26"/>
        <v>33000000</v>
      </c>
      <c r="U317" s="76">
        <f t="shared" si="27"/>
        <v>33000000</v>
      </c>
      <c r="V317" s="31" t="s">
        <v>76</v>
      </c>
      <c r="W317" s="31" t="s">
        <v>81</v>
      </c>
      <c r="X317" s="77" t="s">
        <v>82</v>
      </c>
      <c r="Y317" s="32" t="s">
        <v>83</v>
      </c>
      <c r="Z317" s="33" t="s">
        <v>3</v>
      </c>
      <c r="AA317" s="30" t="s">
        <v>84</v>
      </c>
      <c r="AB317" s="78" t="s">
        <v>85</v>
      </c>
      <c r="AC317" s="31" t="s">
        <v>76</v>
      </c>
      <c r="AD317" s="31" t="s">
        <v>86</v>
      </c>
      <c r="AE317" s="79" t="s">
        <v>87</v>
      </c>
      <c r="AF317" s="79" t="s">
        <v>88</v>
      </c>
      <c r="AG317" s="79" t="s">
        <v>89</v>
      </c>
      <c r="AH317" s="79" t="s">
        <v>90</v>
      </c>
      <c r="AI317" s="79" t="s">
        <v>90</v>
      </c>
      <c r="AJ317" s="79" t="s">
        <v>90</v>
      </c>
      <c r="AK317" s="80"/>
      <c r="AL317" s="80"/>
      <c r="AM317" s="80"/>
    </row>
    <row r="318" spans="1:16381" s="35" customFormat="1" ht="42.75" customHeight="1" x14ac:dyDescent="0.15">
      <c r="A318" s="53"/>
      <c r="B318" s="28" t="s">
        <v>3</v>
      </c>
      <c r="C318" s="52" t="s">
        <v>139</v>
      </c>
      <c r="D318" s="52" t="s">
        <v>128</v>
      </c>
      <c r="E318" s="52" t="s">
        <v>125</v>
      </c>
      <c r="F318" s="52" t="s">
        <v>126</v>
      </c>
      <c r="G318" s="52" t="s">
        <v>706</v>
      </c>
      <c r="H318" s="47">
        <v>55216000</v>
      </c>
      <c r="I318" s="52" t="s">
        <v>86</v>
      </c>
      <c r="J318" s="29" t="s">
        <v>76</v>
      </c>
      <c r="K318" s="71" t="s">
        <v>707</v>
      </c>
      <c r="L318" s="72">
        <v>49121500</v>
      </c>
      <c r="M318" s="163" t="s">
        <v>706</v>
      </c>
      <c r="N318" s="31">
        <v>1</v>
      </c>
      <c r="O318" s="31">
        <v>1</v>
      </c>
      <c r="P318" s="73">
        <v>11</v>
      </c>
      <c r="Q318" s="74" t="s">
        <v>79</v>
      </c>
      <c r="R318" s="74" t="s">
        <v>80</v>
      </c>
      <c r="S318" s="81" t="s">
        <v>5</v>
      </c>
      <c r="T318" s="75">
        <f t="shared" si="26"/>
        <v>55216000</v>
      </c>
      <c r="U318" s="76">
        <f t="shared" si="27"/>
        <v>55216000</v>
      </c>
      <c r="V318" s="31" t="s">
        <v>76</v>
      </c>
      <c r="W318" s="31" t="s">
        <v>81</v>
      </c>
      <c r="X318" s="77" t="s">
        <v>82</v>
      </c>
      <c r="Y318" s="32" t="s">
        <v>83</v>
      </c>
      <c r="Z318" s="33" t="s">
        <v>3</v>
      </c>
      <c r="AA318" s="30" t="s">
        <v>84</v>
      </c>
      <c r="AB318" s="78" t="s">
        <v>85</v>
      </c>
      <c r="AC318" s="31" t="s">
        <v>76</v>
      </c>
      <c r="AD318" s="31" t="s">
        <v>86</v>
      </c>
      <c r="AE318" s="79" t="s">
        <v>87</v>
      </c>
      <c r="AF318" s="79" t="s">
        <v>88</v>
      </c>
      <c r="AG318" s="79" t="s">
        <v>89</v>
      </c>
      <c r="AH318" s="79" t="s">
        <v>90</v>
      </c>
      <c r="AI318" s="79" t="s">
        <v>90</v>
      </c>
      <c r="AJ318" s="79" t="s">
        <v>90</v>
      </c>
      <c r="AK318" s="80"/>
      <c r="AL318" s="80"/>
      <c r="AM318" s="80"/>
    </row>
    <row r="319" spans="1:16381" s="35" customFormat="1" ht="40.5" customHeight="1" x14ac:dyDescent="0.15">
      <c r="A319" s="53"/>
      <c r="B319" s="28" t="s">
        <v>3</v>
      </c>
      <c r="C319" s="52" t="s">
        <v>139</v>
      </c>
      <c r="D319" s="52" t="s">
        <v>128</v>
      </c>
      <c r="E319" s="52" t="s">
        <v>117</v>
      </c>
      <c r="F319" s="52" t="s">
        <v>118</v>
      </c>
      <c r="G319" s="52" t="s">
        <v>706</v>
      </c>
      <c r="H319" s="47">
        <v>9520000</v>
      </c>
      <c r="I319" s="52" t="s">
        <v>86</v>
      </c>
      <c r="J319" s="29" t="s">
        <v>76</v>
      </c>
      <c r="K319" s="71" t="s">
        <v>707</v>
      </c>
      <c r="L319" s="72">
        <v>56101500</v>
      </c>
      <c r="M319" s="164"/>
      <c r="N319" s="31">
        <v>1</v>
      </c>
      <c r="O319" s="31">
        <v>1</v>
      </c>
      <c r="P319" s="73">
        <v>11</v>
      </c>
      <c r="Q319" s="74" t="s">
        <v>79</v>
      </c>
      <c r="R319" s="74" t="s">
        <v>80</v>
      </c>
      <c r="S319" s="81" t="s">
        <v>5</v>
      </c>
      <c r="T319" s="75">
        <f t="shared" si="26"/>
        <v>9520000</v>
      </c>
      <c r="U319" s="76">
        <f t="shared" si="27"/>
        <v>9520000</v>
      </c>
      <c r="V319" s="31" t="s">
        <v>76</v>
      </c>
      <c r="W319" s="31" t="s">
        <v>81</v>
      </c>
      <c r="X319" s="77" t="s">
        <v>82</v>
      </c>
      <c r="Y319" s="32" t="s">
        <v>83</v>
      </c>
      <c r="Z319" s="33" t="s">
        <v>3</v>
      </c>
      <c r="AA319" s="30" t="s">
        <v>84</v>
      </c>
      <c r="AB319" s="78" t="s">
        <v>85</v>
      </c>
      <c r="AC319" s="31" t="s">
        <v>76</v>
      </c>
      <c r="AD319" s="31" t="s">
        <v>86</v>
      </c>
      <c r="AE319" s="79" t="s">
        <v>87</v>
      </c>
      <c r="AF319" s="79" t="s">
        <v>88</v>
      </c>
      <c r="AG319" s="79" t="s">
        <v>89</v>
      </c>
      <c r="AH319" s="79" t="s">
        <v>90</v>
      </c>
      <c r="AI319" s="79" t="s">
        <v>90</v>
      </c>
      <c r="AJ319" s="79" t="s">
        <v>90</v>
      </c>
      <c r="AK319" s="80"/>
      <c r="AL319" s="80"/>
      <c r="AM319" s="80"/>
    </row>
    <row r="320" spans="1:16381" s="35" customFormat="1" ht="47.25" customHeight="1" x14ac:dyDescent="0.15">
      <c r="A320" s="53"/>
      <c r="B320" s="28" t="s">
        <v>3</v>
      </c>
      <c r="C320" s="52" t="s">
        <v>139</v>
      </c>
      <c r="D320" s="52" t="s">
        <v>128</v>
      </c>
      <c r="E320" s="52" t="s">
        <v>26</v>
      </c>
      <c r="F320" s="52" t="s">
        <v>18</v>
      </c>
      <c r="G320" s="52" t="s">
        <v>706</v>
      </c>
      <c r="H320" s="47">
        <v>14280000</v>
      </c>
      <c r="I320" s="52" t="s">
        <v>86</v>
      </c>
      <c r="J320" s="29" t="s">
        <v>76</v>
      </c>
      <c r="K320" s="71" t="s">
        <v>707</v>
      </c>
      <c r="L320" s="72">
        <v>56112100</v>
      </c>
      <c r="M320" s="165"/>
      <c r="N320" s="31">
        <v>1</v>
      </c>
      <c r="O320" s="31">
        <v>1</v>
      </c>
      <c r="P320" s="73">
        <v>11</v>
      </c>
      <c r="Q320" s="74" t="s">
        <v>79</v>
      </c>
      <c r="R320" s="74" t="s">
        <v>80</v>
      </c>
      <c r="S320" s="81" t="s">
        <v>5</v>
      </c>
      <c r="T320" s="75">
        <f t="shared" si="26"/>
        <v>14280000</v>
      </c>
      <c r="U320" s="76">
        <f t="shared" si="27"/>
        <v>14280000</v>
      </c>
      <c r="V320" s="31" t="s">
        <v>76</v>
      </c>
      <c r="W320" s="31" t="s">
        <v>81</v>
      </c>
      <c r="X320" s="77" t="s">
        <v>82</v>
      </c>
      <c r="Y320" s="32" t="s">
        <v>83</v>
      </c>
      <c r="Z320" s="33" t="s">
        <v>3</v>
      </c>
      <c r="AA320" s="30" t="s">
        <v>84</v>
      </c>
      <c r="AB320" s="78" t="s">
        <v>85</v>
      </c>
      <c r="AC320" s="31" t="s">
        <v>76</v>
      </c>
      <c r="AD320" s="31" t="s">
        <v>86</v>
      </c>
      <c r="AE320" s="79" t="s">
        <v>87</v>
      </c>
      <c r="AF320" s="79" t="s">
        <v>88</v>
      </c>
      <c r="AG320" s="79" t="s">
        <v>89</v>
      </c>
      <c r="AH320" s="79" t="s">
        <v>90</v>
      </c>
      <c r="AI320" s="79" t="s">
        <v>90</v>
      </c>
      <c r="AJ320" s="79" t="s">
        <v>90</v>
      </c>
      <c r="AK320" s="80"/>
      <c r="AL320" s="80"/>
      <c r="AM320" s="80"/>
    </row>
    <row r="321" spans="1:16381" s="35" customFormat="1" ht="47.25" customHeight="1" x14ac:dyDescent="0.15">
      <c r="A321" s="53"/>
      <c r="B321" s="28" t="s">
        <v>3</v>
      </c>
      <c r="C321" s="52" t="s">
        <v>142</v>
      </c>
      <c r="D321" s="52" t="s">
        <v>72</v>
      </c>
      <c r="E321" s="52" t="s">
        <v>101</v>
      </c>
      <c r="F321" s="52" t="s">
        <v>102</v>
      </c>
      <c r="G321" s="52" t="s">
        <v>712</v>
      </c>
      <c r="H321" s="47">
        <v>43000000</v>
      </c>
      <c r="I321" s="52" t="s">
        <v>86</v>
      </c>
      <c r="J321" s="29" t="s">
        <v>76</v>
      </c>
      <c r="K321" s="71" t="s">
        <v>710</v>
      </c>
      <c r="L321" s="72" t="s">
        <v>711</v>
      </c>
      <c r="M321" s="52" t="str">
        <f>G321</f>
        <v>Adquirir equipos de sistema de alimentación ininterrumpida (UPS) para la protección y respaldo eléctrico de los equipos tecnológicos de la Universidad Pedagógica Nacional.</v>
      </c>
      <c r="N321" s="31">
        <v>1</v>
      </c>
      <c r="O321" s="31">
        <v>1</v>
      </c>
      <c r="P321" s="73">
        <v>11</v>
      </c>
      <c r="Q321" s="74" t="s">
        <v>79</v>
      </c>
      <c r="R321" s="74" t="s">
        <v>80</v>
      </c>
      <c r="S321" s="81" t="s">
        <v>5</v>
      </c>
      <c r="T321" s="75">
        <f t="shared" si="26"/>
        <v>43000000</v>
      </c>
      <c r="U321" s="76">
        <f t="shared" si="27"/>
        <v>43000000</v>
      </c>
      <c r="V321" s="31" t="s">
        <v>76</v>
      </c>
      <c r="W321" s="31" t="s">
        <v>81</v>
      </c>
      <c r="X321" s="77" t="s">
        <v>82</v>
      </c>
      <c r="Y321" s="32" t="s">
        <v>83</v>
      </c>
      <c r="Z321" s="33" t="s">
        <v>3</v>
      </c>
      <c r="AA321" s="30" t="s">
        <v>84</v>
      </c>
      <c r="AB321" s="78" t="s">
        <v>85</v>
      </c>
      <c r="AC321" s="31" t="s">
        <v>76</v>
      </c>
      <c r="AD321" s="31" t="s">
        <v>86</v>
      </c>
      <c r="AE321" s="79" t="s">
        <v>87</v>
      </c>
      <c r="AF321" s="79" t="s">
        <v>88</v>
      </c>
      <c r="AG321" s="79" t="s">
        <v>89</v>
      </c>
      <c r="AH321" s="79" t="s">
        <v>90</v>
      </c>
      <c r="AI321" s="79" t="s">
        <v>90</v>
      </c>
      <c r="AJ321" s="79" t="s">
        <v>90</v>
      </c>
      <c r="AK321" s="80"/>
      <c r="AL321" s="80"/>
      <c r="AM321" s="80"/>
    </row>
    <row r="322" spans="1:16381" s="35" customFormat="1" ht="47.25" customHeight="1" x14ac:dyDescent="0.15">
      <c r="A322" s="53"/>
      <c r="B322" s="28" t="s">
        <v>3</v>
      </c>
      <c r="C322" s="52" t="s">
        <v>142</v>
      </c>
      <c r="D322" s="52" t="s">
        <v>72</v>
      </c>
      <c r="E322" s="52" t="s">
        <v>9</v>
      </c>
      <c r="F322" s="52" t="s">
        <v>699</v>
      </c>
      <c r="G322" s="52" t="s">
        <v>715</v>
      </c>
      <c r="H322" s="47">
        <v>118568029</v>
      </c>
      <c r="I322" s="52" t="s">
        <v>86</v>
      </c>
      <c r="J322" s="29" t="s">
        <v>430</v>
      </c>
      <c r="K322" s="71" t="s">
        <v>714</v>
      </c>
      <c r="L322" s="72">
        <v>72102900</v>
      </c>
      <c r="M322" s="52" t="str">
        <f>G322</f>
        <v>Prestar los servicios para la demarcación y mantenimiento de las canchas deportivas de las Instalaciones de Valmaría -UPN.</v>
      </c>
      <c r="N322" s="31">
        <v>1</v>
      </c>
      <c r="O322" s="31">
        <v>1</v>
      </c>
      <c r="P322" s="73">
        <v>11</v>
      </c>
      <c r="Q322" s="74" t="s">
        <v>79</v>
      </c>
      <c r="R322" s="74" t="s">
        <v>80</v>
      </c>
      <c r="S322" s="81" t="s">
        <v>5</v>
      </c>
      <c r="T322" s="75">
        <f t="shared" si="26"/>
        <v>118568029</v>
      </c>
      <c r="U322" s="76">
        <f t="shared" si="27"/>
        <v>118568029</v>
      </c>
      <c r="V322" s="31" t="s">
        <v>76</v>
      </c>
      <c r="W322" s="31" t="s">
        <v>81</v>
      </c>
      <c r="X322" s="77" t="s">
        <v>82</v>
      </c>
      <c r="Y322" s="32" t="s">
        <v>83</v>
      </c>
      <c r="Z322" s="33" t="s">
        <v>3</v>
      </c>
      <c r="AA322" s="30" t="s">
        <v>84</v>
      </c>
      <c r="AB322" s="78" t="s">
        <v>85</v>
      </c>
      <c r="AC322" s="31" t="s">
        <v>76</v>
      </c>
      <c r="AD322" s="31" t="s">
        <v>86</v>
      </c>
      <c r="AE322" s="79" t="s">
        <v>87</v>
      </c>
      <c r="AF322" s="79" t="s">
        <v>88</v>
      </c>
      <c r="AG322" s="79" t="s">
        <v>89</v>
      </c>
      <c r="AH322" s="79" t="s">
        <v>90</v>
      </c>
      <c r="AI322" s="79" t="s">
        <v>90</v>
      </c>
      <c r="AJ322" s="79" t="s">
        <v>90</v>
      </c>
      <c r="AK322" s="80"/>
      <c r="AL322" s="80"/>
      <c r="AM322" s="80"/>
    </row>
    <row r="323" spans="1:16381" s="35" customFormat="1" x14ac:dyDescent="0.15">
      <c r="A323" s="53"/>
      <c r="B323" s="28" t="s">
        <v>3</v>
      </c>
      <c r="C323" s="52" t="s">
        <v>151</v>
      </c>
      <c r="D323" s="52" t="s">
        <v>128</v>
      </c>
      <c r="E323" s="52" t="s">
        <v>7</v>
      </c>
      <c r="F323" s="52" t="s">
        <v>25</v>
      </c>
      <c r="G323" s="52" t="s">
        <v>703</v>
      </c>
      <c r="H323" s="47">
        <v>95000000</v>
      </c>
      <c r="I323" s="52" t="s">
        <v>86</v>
      </c>
      <c r="J323" s="29" t="s">
        <v>430</v>
      </c>
      <c r="K323" s="71" t="s">
        <v>717</v>
      </c>
      <c r="L323" s="72" t="s">
        <v>704</v>
      </c>
      <c r="M323" s="52" t="str">
        <f>G323</f>
        <v>Amparar el canon de arrendamiento del Contrato Arriendo del centro de producción de alimentos ubicado en la Calle 94 C # 57A-11, Barrio Rionegro</v>
      </c>
      <c r="N323" s="31">
        <v>1</v>
      </c>
      <c r="O323" s="31">
        <v>1</v>
      </c>
      <c r="P323" s="73">
        <v>11</v>
      </c>
      <c r="Q323" s="74" t="s">
        <v>79</v>
      </c>
      <c r="R323" s="74" t="s">
        <v>80</v>
      </c>
      <c r="S323" s="52" t="s">
        <v>5</v>
      </c>
      <c r="T323" s="75">
        <f t="shared" si="26"/>
        <v>95000000</v>
      </c>
      <c r="U323" s="76">
        <f t="shared" si="27"/>
        <v>95000000</v>
      </c>
      <c r="V323" s="31" t="s">
        <v>76</v>
      </c>
      <c r="W323" s="31" t="s">
        <v>81</v>
      </c>
      <c r="X323" s="77" t="s">
        <v>82</v>
      </c>
      <c r="Y323" s="32" t="s">
        <v>83</v>
      </c>
      <c r="Z323" s="33" t="s">
        <v>3</v>
      </c>
      <c r="AA323" s="30" t="s">
        <v>84</v>
      </c>
      <c r="AB323" s="78" t="s">
        <v>85</v>
      </c>
      <c r="AC323" s="31" t="s">
        <v>76</v>
      </c>
      <c r="AD323" s="31" t="s">
        <v>86</v>
      </c>
      <c r="AE323" s="79" t="s">
        <v>87</v>
      </c>
      <c r="AF323" s="79" t="s">
        <v>88</v>
      </c>
      <c r="AG323" s="79" t="s">
        <v>89</v>
      </c>
      <c r="AH323" s="79" t="s">
        <v>90</v>
      </c>
      <c r="AI323" s="79" t="s">
        <v>90</v>
      </c>
      <c r="AJ323" s="79" t="s">
        <v>90</v>
      </c>
      <c r="AK323" s="80"/>
      <c r="AL323" s="80"/>
      <c r="AM323" s="80"/>
    </row>
    <row r="324" spans="1:16381" s="35" customFormat="1" ht="30.75" customHeight="1" x14ac:dyDescent="0.15">
      <c r="A324" s="53"/>
      <c r="B324" s="28" t="s">
        <v>3</v>
      </c>
      <c r="C324" s="52" t="s">
        <v>142</v>
      </c>
      <c r="D324" s="52" t="s">
        <v>72</v>
      </c>
      <c r="E324" s="52" t="s">
        <v>11</v>
      </c>
      <c r="F324" s="52" t="s">
        <v>12</v>
      </c>
      <c r="G324" s="52" t="s">
        <v>737</v>
      </c>
      <c r="H324" s="47">
        <v>5252715</v>
      </c>
      <c r="I324" s="52" t="s">
        <v>430</v>
      </c>
      <c r="J324" s="29" t="s">
        <v>76</v>
      </c>
      <c r="K324" s="71" t="s">
        <v>213</v>
      </c>
      <c r="L324" s="72" t="s">
        <v>704</v>
      </c>
      <c r="M324" s="52" t="str">
        <f>G324</f>
        <v>Transferencia Fondo de Desarrollo de la Educación superior FODESEP - Artículo 91 Ley 30 de 1992</v>
      </c>
      <c r="N324" s="31">
        <v>1</v>
      </c>
      <c r="O324" s="31">
        <v>1</v>
      </c>
      <c r="P324" s="73">
        <v>11</v>
      </c>
      <c r="Q324" s="74" t="s">
        <v>79</v>
      </c>
      <c r="R324" s="74" t="s">
        <v>80</v>
      </c>
      <c r="S324" s="123" t="s">
        <v>738</v>
      </c>
      <c r="T324" s="75">
        <f t="shared" ref="T324:T333" si="28">H324</f>
        <v>5252715</v>
      </c>
      <c r="U324" s="76">
        <f t="shared" ref="U324:U333" si="29">T324</f>
        <v>5252715</v>
      </c>
      <c r="V324" s="31" t="s">
        <v>76</v>
      </c>
      <c r="W324" s="31" t="s">
        <v>81</v>
      </c>
      <c r="X324" s="77" t="s">
        <v>82</v>
      </c>
      <c r="Y324" s="32" t="s">
        <v>83</v>
      </c>
      <c r="Z324" s="33" t="s">
        <v>3</v>
      </c>
      <c r="AA324" s="30" t="s">
        <v>84</v>
      </c>
      <c r="AB324" s="78" t="s">
        <v>85</v>
      </c>
      <c r="AC324" s="31" t="s">
        <v>76</v>
      </c>
      <c r="AD324" s="31" t="s">
        <v>86</v>
      </c>
      <c r="AE324" s="79" t="s">
        <v>87</v>
      </c>
      <c r="AF324" s="79" t="s">
        <v>88</v>
      </c>
      <c r="AG324" s="79" t="s">
        <v>89</v>
      </c>
      <c r="AH324" s="79" t="s">
        <v>90</v>
      </c>
      <c r="AI324" s="79" t="s">
        <v>90</v>
      </c>
      <c r="AJ324" s="79" t="s">
        <v>90</v>
      </c>
      <c r="AK324" s="80"/>
      <c r="AL324" s="80"/>
      <c r="AM324" s="80"/>
    </row>
    <row r="325" spans="1:16381" s="35" customFormat="1" ht="30.75" customHeight="1" x14ac:dyDescent="0.15">
      <c r="A325" s="53"/>
      <c r="B325" s="28" t="s">
        <v>3</v>
      </c>
      <c r="C325" s="52" t="s">
        <v>142</v>
      </c>
      <c r="D325" s="52" t="s">
        <v>72</v>
      </c>
      <c r="E325" s="52" t="s">
        <v>725</v>
      </c>
      <c r="F325" s="52" t="s">
        <v>726</v>
      </c>
      <c r="G325" s="52" t="s">
        <v>735</v>
      </c>
      <c r="H325" s="47">
        <v>2400000</v>
      </c>
      <c r="I325" s="52" t="s">
        <v>430</v>
      </c>
      <c r="J325" s="29" t="s">
        <v>76</v>
      </c>
      <c r="K325" s="71" t="s">
        <v>734</v>
      </c>
      <c r="L325" s="72" t="s">
        <v>704</v>
      </c>
      <c r="M325" s="52" t="str">
        <f t="shared" ref="M325:M333" si="30">G325</f>
        <v>POA 1331 - CAJA MENOR IPN</v>
      </c>
      <c r="N325" s="31">
        <v>1</v>
      </c>
      <c r="O325" s="31">
        <v>1</v>
      </c>
      <c r="P325" s="73">
        <v>11</v>
      </c>
      <c r="Q325" s="74" t="s">
        <v>79</v>
      </c>
      <c r="R325" s="74" t="s">
        <v>80</v>
      </c>
      <c r="S325" s="52" t="s">
        <v>1</v>
      </c>
      <c r="T325" s="75">
        <f t="shared" si="28"/>
        <v>2400000</v>
      </c>
      <c r="U325" s="76">
        <f t="shared" si="29"/>
        <v>2400000</v>
      </c>
      <c r="V325" s="31" t="s">
        <v>76</v>
      </c>
      <c r="W325" s="31" t="s">
        <v>81</v>
      </c>
      <c r="X325" s="77" t="s">
        <v>82</v>
      </c>
      <c r="Y325" s="32" t="s">
        <v>83</v>
      </c>
      <c r="Z325" s="33" t="s">
        <v>3</v>
      </c>
      <c r="AA325" s="30" t="s">
        <v>84</v>
      </c>
      <c r="AB325" s="78" t="s">
        <v>85</v>
      </c>
      <c r="AC325" s="31" t="s">
        <v>76</v>
      </c>
      <c r="AD325" s="31" t="s">
        <v>86</v>
      </c>
      <c r="AE325" s="79" t="s">
        <v>87</v>
      </c>
      <c r="AF325" s="79" t="s">
        <v>88</v>
      </c>
      <c r="AG325" s="79" t="s">
        <v>89</v>
      </c>
      <c r="AH325" s="79" t="s">
        <v>90</v>
      </c>
      <c r="AI325" s="79" t="s">
        <v>90</v>
      </c>
      <c r="AJ325" s="79" t="s">
        <v>90</v>
      </c>
      <c r="AK325" s="80"/>
      <c r="AL325" s="80"/>
      <c r="AM325" s="80"/>
    </row>
    <row r="326" spans="1:16381" s="35" customFormat="1" ht="30.75" customHeight="1" x14ac:dyDescent="0.15">
      <c r="A326" s="53"/>
      <c r="B326" s="28" t="s">
        <v>3</v>
      </c>
      <c r="C326" s="52" t="s">
        <v>142</v>
      </c>
      <c r="D326" s="52" t="s">
        <v>72</v>
      </c>
      <c r="E326" s="52" t="s">
        <v>99</v>
      </c>
      <c r="F326" s="52" t="s">
        <v>727</v>
      </c>
      <c r="G326" s="52" t="s">
        <v>735</v>
      </c>
      <c r="H326" s="47">
        <v>1800000</v>
      </c>
      <c r="I326" s="52" t="s">
        <v>430</v>
      </c>
      <c r="J326" s="29" t="s">
        <v>76</v>
      </c>
      <c r="K326" s="71" t="s">
        <v>734</v>
      </c>
      <c r="L326" s="72" t="s">
        <v>704</v>
      </c>
      <c r="M326" s="52" t="str">
        <f t="shared" si="30"/>
        <v>POA 1331 - CAJA MENOR IPN</v>
      </c>
      <c r="N326" s="31">
        <v>1</v>
      </c>
      <c r="O326" s="31">
        <v>1</v>
      </c>
      <c r="P326" s="73">
        <v>11</v>
      </c>
      <c r="Q326" s="74" t="s">
        <v>79</v>
      </c>
      <c r="R326" s="74" t="s">
        <v>80</v>
      </c>
      <c r="S326" s="52" t="s">
        <v>1</v>
      </c>
      <c r="T326" s="75">
        <f t="shared" si="28"/>
        <v>1800000</v>
      </c>
      <c r="U326" s="76">
        <f t="shared" si="29"/>
        <v>1800000</v>
      </c>
      <c r="V326" s="31" t="s">
        <v>76</v>
      </c>
      <c r="W326" s="31" t="s">
        <v>81</v>
      </c>
      <c r="X326" s="77" t="s">
        <v>82</v>
      </c>
      <c r="Y326" s="32" t="s">
        <v>83</v>
      </c>
      <c r="Z326" s="33" t="s">
        <v>3</v>
      </c>
      <c r="AA326" s="30" t="s">
        <v>84</v>
      </c>
      <c r="AB326" s="78" t="s">
        <v>85</v>
      </c>
      <c r="AC326" s="31" t="s">
        <v>76</v>
      </c>
      <c r="AD326" s="31" t="s">
        <v>86</v>
      </c>
      <c r="AE326" s="79" t="s">
        <v>87</v>
      </c>
      <c r="AF326" s="79" t="s">
        <v>88</v>
      </c>
      <c r="AG326" s="79" t="s">
        <v>89</v>
      </c>
      <c r="AH326" s="79" t="s">
        <v>90</v>
      </c>
      <c r="AI326" s="79" t="s">
        <v>90</v>
      </c>
      <c r="AJ326" s="79" t="s">
        <v>90</v>
      </c>
      <c r="AK326" s="80"/>
      <c r="AL326" s="80"/>
      <c r="AM326" s="80"/>
    </row>
    <row r="327" spans="1:16381" s="35" customFormat="1" ht="30.75" customHeight="1" x14ac:dyDescent="0.15">
      <c r="A327" s="53"/>
      <c r="B327" s="28" t="s">
        <v>3</v>
      </c>
      <c r="C327" s="52" t="s">
        <v>142</v>
      </c>
      <c r="D327" s="52" t="s">
        <v>72</v>
      </c>
      <c r="E327" s="52" t="s">
        <v>123</v>
      </c>
      <c r="F327" s="52" t="s">
        <v>728</v>
      </c>
      <c r="G327" s="52" t="s">
        <v>735</v>
      </c>
      <c r="H327" s="47">
        <v>900000</v>
      </c>
      <c r="I327" s="52" t="s">
        <v>430</v>
      </c>
      <c r="J327" s="29" t="s">
        <v>76</v>
      </c>
      <c r="K327" s="71" t="s">
        <v>734</v>
      </c>
      <c r="L327" s="72" t="s">
        <v>704</v>
      </c>
      <c r="M327" s="52" t="str">
        <f t="shared" si="30"/>
        <v>POA 1331 - CAJA MENOR IPN</v>
      </c>
      <c r="N327" s="31">
        <v>1</v>
      </c>
      <c r="O327" s="31">
        <v>1</v>
      </c>
      <c r="P327" s="73">
        <v>11</v>
      </c>
      <c r="Q327" s="74" t="s">
        <v>79</v>
      </c>
      <c r="R327" s="74" t="s">
        <v>80</v>
      </c>
      <c r="S327" s="52" t="s">
        <v>1</v>
      </c>
      <c r="T327" s="75">
        <f t="shared" si="28"/>
        <v>900000</v>
      </c>
      <c r="U327" s="76">
        <f t="shared" si="29"/>
        <v>900000</v>
      </c>
      <c r="V327" s="31" t="s">
        <v>76</v>
      </c>
      <c r="W327" s="31" t="s">
        <v>81</v>
      </c>
      <c r="X327" s="77" t="s">
        <v>82</v>
      </c>
      <c r="Y327" s="32" t="s">
        <v>83</v>
      </c>
      <c r="Z327" s="33" t="s">
        <v>3</v>
      </c>
      <c r="AA327" s="30" t="s">
        <v>84</v>
      </c>
      <c r="AB327" s="78" t="s">
        <v>85</v>
      </c>
      <c r="AC327" s="31" t="s">
        <v>76</v>
      </c>
      <c r="AD327" s="31" t="s">
        <v>86</v>
      </c>
      <c r="AE327" s="79" t="s">
        <v>87</v>
      </c>
      <c r="AF327" s="79" t="s">
        <v>88</v>
      </c>
      <c r="AG327" s="79" t="s">
        <v>89</v>
      </c>
      <c r="AH327" s="79" t="s">
        <v>90</v>
      </c>
      <c r="AI327" s="79" t="s">
        <v>90</v>
      </c>
      <c r="AJ327" s="79" t="s">
        <v>90</v>
      </c>
      <c r="AK327" s="80"/>
      <c r="AL327" s="80"/>
      <c r="AM327" s="80"/>
    </row>
    <row r="328" spans="1:16381" s="35" customFormat="1" ht="30.75" customHeight="1" x14ac:dyDescent="0.15">
      <c r="A328" s="53"/>
      <c r="B328" s="28" t="s">
        <v>3</v>
      </c>
      <c r="C328" s="52" t="s">
        <v>142</v>
      </c>
      <c r="D328" s="52" t="s">
        <v>72</v>
      </c>
      <c r="E328" s="52" t="s">
        <v>125</v>
      </c>
      <c r="F328" s="52" t="s">
        <v>729</v>
      </c>
      <c r="G328" s="52" t="s">
        <v>735</v>
      </c>
      <c r="H328" s="47">
        <v>7500000</v>
      </c>
      <c r="I328" s="52" t="s">
        <v>430</v>
      </c>
      <c r="J328" s="29" t="s">
        <v>76</v>
      </c>
      <c r="K328" s="71" t="s">
        <v>734</v>
      </c>
      <c r="L328" s="72" t="s">
        <v>704</v>
      </c>
      <c r="M328" s="52" t="str">
        <f t="shared" si="30"/>
        <v>POA 1331 - CAJA MENOR IPN</v>
      </c>
      <c r="N328" s="31">
        <v>1</v>
      </c>
      <c r="O328" s="31">
        <v>1</v>
      </c>
      <c r="P328" s="73">
        <v>11</v>
      </c>
      <c r="Q328" s="74" t="s">
        <v>79</v>
      </c>
      <c r="R328" s="74" t="s">
        <v>80</v>
      </c>
      <c r="S328" s="52" t="s">
        <v>1</v>
      </c>
      <c r="T328" s="75">
        <f t="shared" si="28"/>
        <v>7500000</v>
      </c>
      <c r="U328" s="76">
        <f t="shared" si="29"/>
        <v>7500000</v>
      </c>
      <c r="V328" s="31" t="s">
        <v>76</v>
      </c>
      <c r="W328" s="31" t="s">
        <v>81</v>
      </c>
      <c r="X328" s="77" t="s">
        <v>82</v>
      </c>
      <c r="Y328" s="32" t="s">
        <v>83</v>
      </c>
      <c r="Z328" s="33" t="s">
        <v>3</v>
      </c>
      <c r="AA328" s="30" t="s">
        <v>84</v>
      </c>
      <c r="AB328" s="78" t="s">
        <v>85</v>
      </c>
      <c r="AC328" s="31" t="s">
        <v>76</v>
      </c>
      <c r="AD328" s="31" t="s">
        <v>86</v>
      </c>
      <c r="AE328" s="79" t="s">
        <v>87</v>
      </c>
      <c r="AF328" s="79" t="s">
        <v>88</v>
      </c>
      <c r="AG328" s="79" t="s">
        <v>89</v>
      </c>
      <c r="AH328" s="79" t="s">
        <v>90</v>
      </c>
      <c r="AI328" s="79" t="s">
        <v>90</v>
      </c>
      <c r="AJ328" s="79" t="s">
        <v>90</v>
      </c>
      <c r="AK328" s="80"/>
      <c r="AL328" s="80"/>
      <c r="AM328" s="80"/>
    </row>
    <row r="329" spans="1:16381" s="35" customFormat="1" ht="30.75" customHeight="1" x14ac:dyDescent="0.15">
      <c r="A329" s="53"/>
      <c r="B329" s="28" t="s">
        <v>3</v>
      </c>
      <c r="C329" s="52" t="s">
        <v>142</v>
      </c>
      <c r="D329" s="52" t="s">
        <v>72</v>
      </c>
      <c r="E329" s="52" t="s">
        <v>26</v>
      </c>
      <c r="F329" s="52" t="s">
        <v>730</v>
      </c>
      <c r="G329" s="52" t="s">
        <v>735</v>
      </c>
      <c r="H329" s="47">
        <v>13500000</v>
      </c>
      <c r="I329" s="52" t="s">
        <v>430</v>
      </c>
      <c r="J329" s="29" t="s">
        <v>76</v>
      </c>
      <c r="K329" s="71" t="s">
        <v>734</v>
      </c>
      <c r="L329" s="72" t="s">
        <v>704</v>
      </c>
      <c r="M329" s="52" t="str">
        <f t="shared" si="30"/>
        <v>POA 1331 - CAJA MENOR IPN</v>
      </c>
      <c r="N329" s="31">
        <v>1</v>
      </c>
      <c r="O329" s="31">
        <v>1</v>
      </c>
      <c r="P329" s="73">
        <v>11</v>
      </c>
      <c r="Q329" s="74" t="s">
        <v>79</v>
      </c>
      <c r="R329" s="74" t="s">
        <v>80</v>
      </c>
      <c r="S329" s="52" t="s">
        <v>1</v>
      </c>
      <c r="T329" s="75">
        <f t="shared" si="28"/>
        <v>13500000</v>
      </c>
      <c r="U329" s="76">
        <f t="shared" si="29"/>
        <v>13500000</v>
      </c>
      <c r="V329" s="31" t="s">
        <v>76</v>
      </c>
      <c r="W329" s="31" t="s">
        <v>81</v>
      </c>
      <c r="X329" s="77" t="s">
        <v>82</v>
      </c>
      <c r="Y329" s="32" t="s">
        <v>83</v>
      </c>
      <c r="Z329" s="33" t="s">
        <v>3</v>
      </c>
      <c r="AA329" s="30" t="s">
        <v>84</v>
      </c>
      <c r="AB329" s="78" t="s">
        <v>85</v>
      </c>
      <c r="AC329" s="31" t="s">
        <v>76</v>
      </c>
      <c r="AD329" s="31" t="s">
        <v>86</v>
      </c>
      <c r="AE329" s="79" t="s">
        <v>87</v>
      </c>
      <c r="AF329" s="79" t="s">
        <v>88</v>
      </c>
      <c r="AG329" s="79" t="s">
        <v>89</v>
      </c>
      <c r="AH329" s="79" t="s">
        <v>90</v>
      </c>
      <c r="AI329" s="79" t="s">
        <v>90</v>
      </c>
      <c r="AJ329" s="79" t="s">
        <v>90</v>
      </c>
      <c r="AK329" s="80"/>
      <c r="AL329" s="80"/>
      <c r="AM329" s="80"/>
    </row>
    <row r="330" spans="1:16381" s="35" customFormat="1" ht="30.75" customHeight="1" x14ac:dyDescent="0.15">
      <c r="A330" s="53"/>
      <c r="B330" s="28" t="s">
        <v>3</v>
      </c>
      <c r="C330" s="52" t="s">
        <v>142</v>
      </c>
      <c r="D330" s="52" t="s">
        <v>72</v>
      </c>
      <c r="E330" s="52" t="s">
        <v>129</v>
      </c>
      <c r="F330" s="52" t="s">
        <v>731</v>
      </c>
      <c r="G330" s="52" t="s">
        <v>735</v>
      </c>
      <c r="H330" s="47">
        <v>13500000</v>
      </c>
      <c r="I330" s="52" t="s">
        <v>430</v>
      </c>
      <c r="J330" s="29" t="s">
        <v>76</v>
      </c>
      <c r="K330" s="71" t="s">
        <v>734</v>
      </c>
      <c r="L330" s="72" t="s">
        <v>704</v>
      </c>
      <c r="M330" s="52" t="str">
        <f t="shared" si="30"/>
        <v>POA 1331 - CAJA MENOR IPN</v>
      </c>
      <c r="N330" s="31">
        <v>1</v>
      </c>
      <c r="O330" s="31">
        <v>1</v>
      </c>
      <c r="P330" s="73">
        <v>11</v>
      </c>
      <c r="Q330" s="74" t="s">
        <v>79</v>
      </c>
      <c r="R330" s="74" t="s">
        <v>80</v>
      </c>
      <c r="S330" s="52" t="s">
        <v>1</v>
      </c>
      <c r="T330" s="75">
        <f t="shared" si="28"/>
        <v>13500000</v>
      </c>
      <c r="U330" s="76">
        <f t="shared" si="29"/>
        <v>13500000</v>
      </c>
      <c r="V330" s="31" t="s">
        <v>76</v>
      </c>
      <c r="W330" s="31" t="s">
        <v>81</v>
      </c>
      <c r="X330" s="77" t="s">
        <v>82</v>
      </c>
      <c r="Y330" s="32" t="s">
        <v>83</v>
      </c>
      <c r="Z330" s="33" t="s">
        <v>3</v>
      </c>
      <c r="AA330" s="30" t="s">
        <v>84</v>
      </c>
      <c r="AB330" s="78" t="s">
        <v>85</v>
      </c>
      <c r="AC330" s="31" t="s">
        <v>76</v>
      </c>
      <c r="AD330" s="31" t="s">
        <v>86</v>
      </c>
      <c r="AE330" s="79" t="s">
        <v>87</v>
      </c>
      <c r="AF330" s="79" t="s">
        <v>88</v>
      </c>
      <c r="AG330" s="79" t="s">
        <v>89</v>
      </c>
      <c r="AH330" s="79" t="s">
        <v>90</v>
      </c>
      <c r="AI330" s="79" t="s">
        <v>90</v>
      </c>
      <c r="AJ330" s="79" t="s">
        <v>90</v>
      </c>
      <c r="AK330" s="80"/>
      <c r="AL330" s="80"/>
      <c r="AM330" s="80"/>
    </row>
    <row r="331" spans="1:16381" s="35" customFormat="1" ht="30.75" customHeight="1" x14ac:dyDescent="0.15">
      <c r="A331" s="53"/>
      <c r="B331" s="28" t="s">
        <v>3</v>
      </c>
      <c r="C331" s="52" t="s">
        <v>142</v>
      </c>
      <c r="D331" s="52" t="s">
        <v>72</v>
      </c>
      <c r="E331" s="52" t="s">
        <v>4</v>
      </c>
      <c r="F331" s="52" t="s">
        <v>732</v>
      </c>
      <c r="G331" s="52" t="s">
        <v>735</v>
      </c>
      <c r="H331" s="47">
        <v>12000000</v>
      </c>
      <c r="I331" s="52" t="s">
        <v>430</v>
      </c>
      <c r="J331" s="29" t="s">
        <v>76</v>
      </c>
      <c r="K331" s="71" t="s">
        <v>734</v>
      </c>
      <c r="L331" s="72" t="s">
        <v>704</v>
      </c>
      <c r="M331" s="52" t="str">
        <f t="shared" si="30"/>
        <v>POA 1331 - CAJA MENOR IPN</v>
      </c>
      <c r="N331" s="31">
        <v>1</v>
      </c>
      <c r="O331" s="31">
        <v>1</v>
      </c>
      <c r="P331" s="73">
        <v>11</v>
      </c>
      <c r="Q331" s="74" t="s">
        <v>79</v>
      </c>
      <c r="R331" s="74" t="s">
        <v>80</v>
      </c>
      <c r="S331" s="52" t="s">
        <v>1</v>
      </c>
      <c r="T331" s="75">
        <f t="shared" si="28"/>
        <v>12000000</v>
      </c>
      <c r="U331" s="76">
        <f t="shared" si="29"/>
        <v>12000000</v>
      </c>
      <c r="V331" s="31" t="s">
        <v>76</v>
      </c>
      <c r="W331" s="31" t="s">
        <v>81</v>
      </c>
      <c r="X331" s="77" t="s">
        <v>82</v>
      </c>
      <c r="Y331" s="32" t="s">
        <v>83</v>
      </c>
      <c r="Z331" s="33" t="s">
        <v>3</v>
      </c>
      <c r="AA331" s="30" t="s">
        <v>84</v>
      </c>
      <c r="AB331" s="78" t="s">
        <v>85</v>
      </c>
      <c r="AC331" s="31" t="s">
        <v>76</v>
      </c>
      <c r="AD331" s="31" t="s">
        <v>86</v>
      </c>
      <c r="AE331" s="79" t="s">
        <v>87</v>
      </c>
      <c r="AF331" s="79" t="s">
        <v>88</v>
      </c>
      <c r="AG331" s="79" t="s">
        <v>89</v>
      </c>
      <c r="AH331" s="79" t="s">
        <v>90</v>
      </c>
      <c r="AI331" s="79" t="s">
        <v>90</v>
      </c>
      <c r="AJ331" s="79" t="s">
        <v>90</v>
      </c>
      <c r="AK331" s="80"/>
      <c r="AL331" s="80"/>
      <c r="AM331" s="80"/>
    </row>
    <row r="332" spans="1:16381" s="35" customFormat="1" ht="30.75" customHeight="1" x14ac:dyDescent="0.15">
      <c r="A332" s="53"/>
      <c r="B332" s="28" t="s">
        <v>3</v>
      </c>
      <c r="C332" s="52" t="s">
        <v>142</v>
      </c>
      <c r="D332" s="52" t="s">
        <v>72</v>
      </c>
      <c r="E332" s="52" t="s">
        <v>9</v>
      </c>
      <c r="F332" s="52" t="s">
        <v>733</v>
      </c>
      <c r="G332" s="52" t="s">
        <v>735</v>
      </c>
      <c r="H332" s="47">
        <v>16500000</v>
      </c>
      <c r="I332" s="52" t="s">
        <v>430</v>
      </c>
      <c r="J332" s="29" t="s">
        <v>76</v>
      </c>
      <c r="K332" s="71" t="s">
        <v>734</v>
      </c>
      <c r="L332" s="72" t="s">
        <v>704</v>
      </c>
      <c r="M332" s="52" t="str">
        <f t="shared" si="30"/>
        <v>POA 1331 - CAJA MENOR IPN</v>
      </c>
      <c r="N332" s="31">
        <v>1</v>
      </c>
      <c r="O332" s="31">
        <v>1</v>
      </c>
      <c r="P332" s="73">
        <v>11</v>
      </c>
      <c r="Q332" s="74" t="s">
        <v>79</v>
      </c>
      <c r="R332" s="74" t="s">
        <v>80</v>
      </c>
      <c r="S332" s="52" t="s">
        <v>1</v>
      </c>
      <c r="T332" s="75">
        <f t="shared" si="28"/>
        <v>16500000</v>
      </c>
      <c r="U332" s="76">
        <f t="shared" si="29"/>
        <v>16500000</v>
      </c>
      <c r="V332" s="31" t="s">
        <v>76</v>
      </c>
      <c r="W332" s="31" t="s">
        <v>81</v>
      </c>
      <c r="X332" s="77" t="s">
        <v>82</v>
      </c>
      <c r="Y332" s="32" t="s">
        <v>83</v>
      </c>
      <c r="Z332" s="33" t="s">
        <v>3</v>
      </c>
      <c r="AA332" s="30" t="s">
        <v>84</v>
      </c>
      <c r="AB332" s="78" t="s">
        <v>85</v>
      </c>
      <c r="AC332" s="31" t="s">
        <v>76</v>
      </c>
      <c r="AD332" s="31" t="s">
        <v>86</v>
      </c>
      <c r="AE332" s="79" t="s">
        <v>87</v>
      </c>
      <c r="AF332" s="79" t="s">
        <v>88</v>
      </c>
      <c r="AG332" s="79" t="s">
        <v>89</v>
      </c>
      <c r="AH332" s="79" t="s">
        <v>90</v>
      </c>
      <c r="AI332" s="79" t="s">
        <v>90</v>
      </c>
      <c r="AJ332" s="79" t="s">
        <v>90</v>
      </c>
      <c r="AK332" s="80"/>
      <c r="AL332" s="80"/>
      <c r="AM332" s="80"/>
    </row>
    <row r="333" spans="1:16381" s="35" customFormat="1" ht="30.75" customHeight="1" x14ac:dyDescent="0.15">
      <c r="A333" s="53"/>
      <c r="B333" s="28" t="s">
        <v>3</v>
      </c>
      <c r="C333" s="52" t="s">
        <v>142</v>
      </c>
      <c r="D333" s="52" t="s">
        <v>72</v>
      </c>
      <c r="E333" s="52" t="s">
        <v>736</v>
      </c>
      <c r="F333" s="52" t="s">
        <v>202</v>
      </c>
      <c r="G333" s="52" t="s">
        <v>735</v>
      </c>
      <c r="H333" s="47">
        <v>900000</v>
      </c>
      <c r="I333" s="52" t="s">
        <v>430</v>
      </c>
      <c r="J333" s="29" t="s">
        <v>76</v>
      </c>
      <c r="K333" s="71" t="s">
        <v>734</v>
      </c>
      <c r="L333" s="72" t="s">
        <v>704</v>
      </c>
      <c r="M333" s="52" t="str">
        <f t="shared" si="30"/>
        <v>POA 1331 - CAJA MENOR IPN</v>
      </c>
      <c r="N333" s="31">
        <v>1</v>
      </c>
      <c r="O333" s="31">
        <v>1</v>
      </c>
      <c r="P333" s="73">
        <v>11</v>
      </c>
      <c r="Q333" s="74" t="s">
        <v>79</v>
      </c>
      <c r="R333" s="74" t="s">
        <v>80</v>
      </c>
      <c r="S333" s="52" t="s">
        <v>1</v>
      </c>
      <c r="T333" s="75">
        <f t="shared" si="28"/>
        <v>900000</v>
      </c>
      <c r="U333" s="76">
        <f t="shared" si="29"/>
        <v>900000</v>
      </c>
      <c r="V333" s="31" t="s">
        <v>76</v>
      </c>
      <c r="W333" s="31" t="s">
        <v>81</v>
      </c>
      <c r="X333" s="77" t="s">
        <v>82</v>
      </c>
      <c r="Y333" s="32" t="s">
        <v>83</v>
      </c>
      <c r="Z333" s="33" t="s">
        <v>3</v>
      </c>
      <c r="AA333" s="30" t="s">
        <v>84</v>
      </c>
      <c r="AB333" s="78" t="s">
        <v>85</v>
      </c>
      <c r="AC333" s="31" t="s">
        <v>76</v>
      </c>
      <c r="AD333" s="31" t="s">
        <v>86</v>
      </c>
      <c r="AE333" s="79" t="s">
        <v>87</v>
      </c>
      <c r="AF333" s="79" t="s">
        <v>88</v>
      </c>
      <c r="AG333" s="79" t="s">
        <v>89</v>
      </c>
      <c r="AH333" s="79" t="s">
        <v>90</v>
      </c>
      <c r="AI333" s="79" t="s">
        <v>90</v>
      </c>
      <c r="AJ333" s="79" t="s">
        <v>90</v>
      </c>
      <c r="AK333" s="80"/>
      <c r="AL333" s="80"/>
      <c r="AM333" s="80"/>
    </row>
    <row r="334" spans="1:16381" s="35" customFormat="1" ht="44.25" customHeight="1" x14ac:dyDescent="0.15">
      <c r="A334" s="53"/>
      <c r="B334" s="28" t="s">
        <v>3</v>
      </c>
      <c r="C334" s="52" t="s">
        <v>142</v>
      </c>
      <c r="D334" s="52" t="s">
        <v>72</v>
      </c>
      <c r="E334" s="52" t="s">
        <v>26</v>
      </c>
      <c r="F334" s="52" t="s">
        <v>18</v>
      </c>
      <c r="G334" s="52" t="s">
        <v>739</v>
      </c>
      <c r="H334" s="47">
        <v>19539800</v>
      </c>
      <c r="I334" s="52" t="s">
        <v>430</v>
      </c>
      <c r="J334" s="29" t="s">
        <v>76</v>
      </c>
      <c r="K334" s="71" t="s">
        <v>173</v>
      </c>
      <c r="L334" s="72" t="s">
        <v>704</v>
      </c>
      <c r="M334" s="163" t="str">
        <f>G334</f>
        <v>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v>
      </c>
      <c r="N334" s="31">
        <v>1</v>
      </c>
      <c r="O334" s="31">
        <v>1</v>
      </c>
      <c r="P334" s="73">
        <v>11</v>
      </c>
      <c r="Q334" s="74" t="s">
        <v>79</v>
      </c>
      <c r="R334" s="74" t="s">
        <v>80</v>
      </c>
      <c r="S334" s="52" t="s">
        <v>5</v>
      </c>
      <c r="T334" s="75">
        <f>H334</f>
        <v>19539800</v>
      </c>
      <c r="U334" s="76">
        <f>T334</f>
        <v>19539800</v>
      </c>
      <c r="V334" s="31" t="s">
        <v>76</v>
      </c>
      <c r="W334" s="31" t="s">
        <v>81</v>
      </c>
      <c r="X334" s="77" t="s">
        <v>82</v>
      </c>
      <c r="Y334" s="32" t="s">
        <v>83</v>
      </c>
      <c r="Z334" s="33" t="s">
        <v>3</v>
      </c>
      <c r="AA334" s="30" t="s">
        <v>84</v>
      </c>
      <c r="AB334" s="78" t="s">
        <v>85</v>
      </c>
      <c r="AC334" s="31" t="s">
        <v>76</v>
      </c>
      <c r="AD334" s="31" t="s">
        <v>86</v>
      </c>
      <c r="AE334" s="79" t="s">
        <v>87</v>
      </c>
      <c r="AF334" s="79" t="s">
        <v>88</v>
      </c>
      <c r="AG334" s="79" t="s">
        <v>89</v>
      </c>
      <c r="AH334" s="79" t="s">
        <v>90</v>
      </c>
      <c r="AI334" s="79" t="s">
        <v>90</v>
      </c>
      <c r="AJ334" s="79" t="s">
        <v>90</v>
      </c>
      <c r="AK334" s="80"/>
      <c r="AL334" s="80"/>
      <c r="AM334" s="80"/>
    </row>
    <row r="335" spans="1:16381" s="35" customFormat="1" ht="41.25" customHeight="1" x14ac:dyDescent="0.15">
      <c r="A335" s="53"/>
      <c r="B335" s="28" t="s">
        <v>3</v>
      </c>
      <c r="C335" s="52" t="s">
        <v>142</v>
      </c>
      <c r="D335" s="52" t="s">
        <v>72</v>
      </c>
      <c r="E335" s="52" t="s">
        <v>740</v>
      </c>
      <c r="F335" s="52" t="s">
        <v>118</v>
      </c>
      <c r="G335" s="52" t="s">
        <v>739</v>
      </c>
      <c r="H335" s="47">
        <v>20468000</v>
      </c>
      <c r="I335" s="52" t="s">
        <v>430</v>
      </c>
      <c r="J335" s="29" t="s">
        <v>76</v>
      </c>
      <c r="K335" s="71" t="s">
        <v>173</v>
      </c>
      <c r="L335" s="72" t="s">
        <v>704</v>
      </c>
      <c r="M335" s="165"/>
      <c r="N335" s="31">
        <v>1</v>
      </c>
      <c r="O335" s="31">
        <v>1</v>
      </c>
      <c r="P335" s="73">
        <v>11</v>
      </c>
      <c r="Q335" s="74" t="s">
        <v>79</v>
      </c>
      <c r="R335" s="74" t="s">
        <v>80</v>
      </c>
      <c r="S335" s="52" t="s">
        <v>5</v>
      </c>
      <c r="T335" s="75">
        <f>H335</f>
        <v>20468000</v>
      </c>
      <c r="U335" s="76">
        <f>T335</f>
        <v>20468000</v>
      </c>
      <c r="V335" s="31" t="s">
        <v>76</v>
      </c>
      <c r="W335" s="31" t="s">
        <v>81</v>
      </c>
      <c r="X335" s="77" t="s">
        <v>82</v>
      </c>
      <c r="Y335" s="32" t="s">
        <v>83</v>
      </c>
      <c r="Z335" s="33" t="s">
        <v>3</v>
      </c>
      <c r="AA335" s="30" t="s">
        <v>84</v>
      </c>
      <c r="AB335" s="78" t="s">
        <v>85</v>
      </c>
      <c r="AC335" s="31" t="s">
        <v>76</v>
      </c>
      <c r="AD335" s="31" t="s">
        <v>86</v>
      </c>
      <c r="AE335" s="79" t="s">
        <v>87</v>
      </c>
      <c r="AF335" s="79" t="s">
        <v>88</v>
      </c>
      <c r="AG335" s="79" t="s">
        <v>89</v>
      </c>
      <c r="AH335" s="79" t="s">
        <v>90</v>
      </c>
      <c r="AI335" s="79" t="s">
        <v>90</v>
      </c>
      <c r="AJ335" s="79" t="s">
        <v>90</v>
      </c>
      <c r="AK335" s="80"/>
      <c r="AL335" s="80"/>
      <c r="AM335" s="80"/>
    </row>
    <row r="336" spans="1:16381" s="8" customFormat="1" ht="30.75" customHeight="1" x14ac:dyDescent="0.15">
      <c r="A336" s="53"/>
      <c r="B336" s="28" t="s">
        <v>3</v>
      </c>
      <c r="C336" s="52" t="s">
        <v>210</v>
      </c>
      <c r="D336" s="52" t="s">
        <v>211</v>
      </c>
      <c r="E336" s="52" t="s">
        <v>7</v>
      </c>
      <c r="F336" s="52" t="s">
        <v>8</v>
      </c>
      <c r="G336" s="52" t="s">
        <v>741</v>
      </c>
      <c r="H336" s="47">
        <v>6509300</v>
      </c>
      <c r="I336" s="52" t="s">
        <v>76</v>
      </c>
      <c r="J336" s="29" t="s">
        <v>76</v>
      </c>
      <c r="K336" s="71" t="s">
        <v>173</v>
      </c>
      <c r="L336" s="72" t="s">
        <v>78</v>
      </c>
      <c r="M336" s="52" t="str">
        <f>G336</f>
        <v>Amparar el pago de los gastos de alquiler de equipos para el adecuado y correcto desarrollo de las Ceremonias de grados ordinarios 2025-2 que tendrán lugar en Compensar Av. 68.</v>
      </c>
      <c r="N336" s="31">
        <v>1</v>
      </c>
      <c r="O336" s="31">
        <v>1</v>
      </c>
      <c r="P336" s="73">
        <v>11</v>
      </c>
      <c r="Q336" s="74" t="s">
        <v>79</v>
      </c>
      <c r="R336" s="74" t="s">
        <v>80</v>
      </c>
      <c r="S336" s="81" t="s">
        <v>5</v>
      </c>
      <c r="T336" s="75">
        <v>976898871</v>
      </c>
      <c r="U336" s="76">
        <v>976898871</v>
      </c>
      <c r="V336" s="31" t="s">
        <v>76</v>
      </c>
      <c r="W336" s="31" t="s">
        <v>81</v>
      </c>
      <c r="X336" s="77" t="s">
        <v>82</v>
      </c>
      <c r="Y336" s="32" t="s">
        <v>83</v>
      </c>
      <c r="Z336" s="33" t="s">
        <v>3</v>
      </c>
      <c r="AA336" s="30" t="s">
        <v>84</v>
      </c>
      <c r="AB336" s="78" t="s">
        <v>85</v>
      </c>
      <c r="AC336" s="31" t="s">
        <v>76</v>
      </c>
      <c r="AD336" s="31" t="s">
        <v>86</v>
      </c>
      <c r="AE336" s="79" t="s">
        <v>87</v>
      </c>
      <c r="AF336" s="79" t="s">
        <v>88</v>
      </c>
      <c r="AG336" s="79" t="s">
        <v>89</v>
      </c>
      <c r="AH336" s="79" t="s">
        <v>90</v>
      </c>
      <c r="AI336" s="79" t="s">
        <v>90</v>
      </c>
      <c r="AJ336" s="79" t="s">
        <v>90</v>
      </c>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c r="DH336" s="35"/>
      <c r="DI336" s="35"/>
      <c r="DJ336" s="35"/>
      <c r="DK336" s="35"/>
      <c r="DL336" s="35"/>
      <c r="DM336" s="35"/>
      <c r="DN336" s="35"/>
      <c r="DO336" s="35"/>
      <c r="DP336" s="35"/>
      <c r="DQ336" s="35"/>
      <c r="DR336" s="35"/>
      <c r="DS336" s="35"/>
      <c r="DT336" s="35"/>
      <c r="DU336" s="35"/>
      <c r="DV336" s="35"/>
      <c r="DW336" s="35"/>
      <c r="DX336" s="35"/>
      <c r="DY336" s="35"/>
      <c r="DZ336" s="35"/>
      <c r="EA336" s="35"/>
      <c r="EB336" s="35"/>
      <c r="EC336" s="35"/>
      <c r="ED336" s="35"/>
      <c r="EE336" s="35"/>
      <c r="EF336" s="35"/>
      <c r="EG336" s="35"/>
      <c r="EH336" s="35"/>
      <c r="EI336" s="35"/>
      <c r="EJ336" s="35"/>
      <c r="EK336" s="35"/>
      <c r="EL336" s="35"/>
      <c r="EM336" s="35"/>
      <c r="EN336" s="35"/>
      <c r="EO336" s="35"/>
      <c r="EP336" s="35"/>
      <c r="EQ336" s="35"/>
      <c r="ER336" s="35"/>
      <c r="ES336" s="35"/>
      <c r="ET336" s="35"/>
      <c r="EU336" s="35"/>
      <c r="EV336" s="35"/>
      <c r="EW336" s="35"/>
      <c r="EX336" s="35"/>
      <c r="EY336" s="35"/>
      <c r="EZ336" s="35"/>
      <c r="FA336" s="35"/>
      <c r="FB336" s="35"/>
      <c r="FC336" s="35"/>
      <c r="FD336" s="35"/>
      <c r="FE336" s="35"/>
      <c r="FF336" s="35"/>
      <c r="FG336" s="35"/>
      <c r="FH336" s="35"/>
      <c r="FI336" s="35"/>
      <c r="FJ336" s="35"/>
      <c r="FK336" s="35"/>
      <c r="FL336" s="35"/>
      <c r="FM336" s="35"/>
      <c r="FN336" s="35"/>
      <c r="FO336" s="35"/>
      <c r="FP336" s="35"/>
      <c r="FQ336" s="35"/>
      <c r="FR336" s="35"/>
      <c r="FS336" s="35"/>
      <c r="FT336" s="35"/>
      <c r="FU336" s="35"/>
      <c r="FV336" s="35"/>
      <c r="FW336" s="35"/>
      <c r="FX336" s="35"/>
      <c r="FY336" s="35"/>
      <c r="FZ336" s="35"/>
      <c r="GA336" s="35"/>
      <c r="GB336" s="35"/>
      <c r="GC336" s="35"/>
      <c r="GD336" s="35"/>
      <c r="GE336" s="35"/>
      <c r="GF336" s="35"/>
      <c r="GG336" s="35"/>
      <c r="GH336" s="35"/>
      <c r="GI336" s="35"/>
      <c r="GJ336" s="35"/>
      <c r="GK336" s="35"/>
      <c r="GL336" s="35"/>
      <c r="GM336" s="35"/>
      <c r="GN336" s="35"/>
      <c r="GO336" s="35"/>
      <c r="GP336" s="35"/>
      <c r="GQ336" s="35"/>
      <c r="GR336" s="35"/>
      <c r="GS336" s="35"/>
      <c r="GT336" s="35"/>
      <c r="GU336" s="35"/>
      <c r="GV336" s="35"/>
      <c r="GW336" s="35"/>
      <c r="GX336" s="35"/>
      <c r="GY336" s="35"/>
      <c r="GZ336" s="35"/>
      <c r="HA336" s="35"/>
      <c r="HB336" s="35"/>
      <c r="HC336" s="35"/>
      <c r="HD336" s="35"/>
      <c r="HE336" s="35"/>
      <c r="HF336" s="35"/>
      <c r="HG336" s="35"/>
      <c r="HH336" s="35"/>
      <c r="HI336" s="35"/>
      <c r="HJ336" s="35"/>
      <c r="HK336" s="35"/>
      <c r="HL336" s="35"/>
      <c r="HM336" s="35"/>
      <c r="HN336" s="35"/>
      <c r="HO336" s="35"/>
      <c r="HP336" s="35"/>
      <c r="HQ336" s="35"/>
      <c r="HR336" s="35"/>
      <c r="HS336" s="35"/>
      <c r="HT336" s="35"/>
      <c r="HU336" s="35"/>
      <c r="HV336" s="35"/>
      <c r="HW336" s="35"/>
      <c r="HX336" s="35"/>
      <c r="HY336" s="35"/>
      <c r="HZ336" s="35"/>
      <c r="IA336" s="35"/>
      <c r="IB336" s="35"/>
      <c r="IC336" s="35"/>
      <c r="ID336" s="35"/>
      <c r="IE336" s="35"/>
      <c r="IF336" s="35"/>
      <c r="IG336" s="35"/>
      <c r="IH336" s="35"/>
      <c r="II336" s="35"/>
      <c r="IJ336" s="35"/>
      <c r="IK336" s="35"/>
      <c r="IL336" s="35"/>
      <c r="IM336" s="35"/>
      <c r="IN336" s="35"/>
      <c r="IO336" s="35"/>
      <c r="IP336" s="35"/>
      <c r="IQ336" s="35"/>
      <c r="IR336" s="35"/>
      <c r="IS336" s="35"/>
      <c r="IT336" s="35"/>
      <c r="IU336" s="35"/>
      <c r="IV336" s="35"/>
      <c r="IW336" s="35"/>
      <c r="IX336" s="35"/>
      <c r="IY336" s="35"/>
      <c r="IZ336" s="35"/>
      <c r="JA336" s="35"/>
      <c r="JB336" s="35"/>
      <c r="JC336" s="35"/>
      <c r="JD336" s="35"/>
      <c r="JE336" s="35"/>
      <c r="JF336" s="35"/>
      <c r="JG336" s="35"/>
      <c r="JH336" s="35"/>
      <c r="JI336" s="35"/>
      <c r="JJ336" s="35"/>
      <c r="JK336" s="35"/>
      <c r="JL336" s="35"/>
      <c r="JM336" s="35"/>
      <c r="JN336" s="35"/>
      <c r="JO336" s="35"/>
      <c r="JP336" s="35"/>
      <c r="JQ336" s="35"/>
      <c r="JR336" s="35"/>
      <c r="JS336" s="35"/>
      <c r="JT336" s="35"/>
      <c r="JU336" s="35"/>
      <c r="JV336" s="35"/>
      <c r="JW336" s="35"/>
      <c r="JX336" s="35"/>
      <c r="JY336" s="35"/>
      <c r="JZ336" s="35"/>
      <c r="KA336" s="35"/>
      <c r="KB336" s="35"/>
      <c r="KC336" s="35"/>
      <c r="KD336" s="35"/>
      <c r="KE336" s="35"/>
      <c r="KF336" s="35"/>
      <c r="KG336" s="35"/>
      <c r="KH336" s="35"/>
      <c r="KI336" s="35"/>
      <c r="KJ336" s="35"/>
      <c r="KK336" s="35"/>
      <c r="KL336" s="35"/>
      <c r="KM336" s="35"/>
      <c r="KN336" s="35"/>
      <c r="KO336" s="35"/>
      <c r="KP336" s="35"/>
      <c r="KQ336" s="35"/>
      <c r="KR336" s="35"/>
      <c r="KS336" s="35"/>
      <c r="KT336" s="35"/>
      <c r="KU336" s="35"/>
      <c r="KV336" s="35"/>
      <c r="KW336" s="35"/>
      <c r="KX336" s="35"/>
      <c r="KY336" s="35"/>
      <c r="KZ336" s="35"/>
      <c r="LA336" s="35"/>
      <c r="LB336" s="35"/>
      <c r="LC336" s="35"/>
      <c r="LD336" s="35"/>
      <c r="LE336" s="35"/>
      <c r="LF336" s="35"/>
      <c r="LG336" s="35"/>
      <c r="LH336" s="35"/>
      <c r="LI336" s="35"/>
      <c r="LJ336" s="35"/>
      <c r="LK336" s="35"/>
      <c r="LL336" s="35"/>
      <c r="LM336" s="35"/>
      <c r="LN336" s="35"/>
      <c r="LO336" s="35"/>
      <c r="LP336" s="35"/>
      <c r="LQ336" s="35"/>
      <c r="LR336" s="35"/>
      <c r="LS336" s="35"/>
      <c r="LT336" s="35"/>
      <c r="LU336" s="35"/>
      <c r="LV336" s="35"/>
      <c r="LW336" s="35"/>
      <c r="LX336" s="35"/>
      <c r="LY336" s="35"/>
      <c r="LZ336" s="35"/>
      <c r="MA336" s="35"/>
      <c r="MB336" s="35"/>
      <c r="MC336" s="35"/>
      <c r="MD336" s="35"/>
      <c r="ME336" s="35"/>
      <c r="MF336" s="35"/>
      <c r="MG336" s="35"/>
      <c r="MH336" s="35"/>
      <c r="MI336" s="35"/>
      <c r="MJ336" s="35"/>
      <c r="MK336" s="35"/>
      <c r="ML336" s="35"/>
      <c r="MM336" s="35"/>
      <c r="MN336" s="35"/>
      <c r="MO336" s="35"/>
      <c r="MP336" s="35"/>
      <c r="MQ336" s="35"/>
      <c r="MR336" s="35"/>
      <c r="MS336" s="35"/>
      <c r="MT336" s="35"/>
      <c r="MU336" s="35"/>
      <c r="MV336" s="35"/>
      <c r="MW336" s="35"/>
      <c r="MX336" s="35"/>
      <c r="MY336" s="35"/>
      <c r="MZ336" s="35"/>
      <c r="NA336" s="35"/>
      <c r="NB336" s="35"/>
      <c r="NC336" s="35"/>
      <c r="ND336" s="35"/>
      <c r="NE336" s="35"/>
      <c r="NF336" s="35"/>
      <c r="NG336" s="35"/>
      <c r="NH336" s="35"/>
      <c r="NI336" s="35"/>
      <c r="NJ336" s="35"/>
      <c r="NK336" s="35"/>
      <c r="NL336" s="35"/>
      <c r="NM336" s="35"/>
      <c r="NN336" s="35"/>
      <c r="NO336" s="35"/>
      <c r="NP336" s="35"/>
      <c r="NQ336" s="35"/>
      <c r="NR336" s="35"/>
      <c r="NS336" s="35"/>
      <c r="NT336" s="35"/>
      <c r="NU336" s="35"/>
      <c r="NV336" s="35"/>
      <c r="NW336" s="35"/>
      <c r="NX336" s="35"/>
      <c r="NY336" s="35"/>
      <c r="NZ336" s="35"/>
      <c r="OA336" s="35"/>
      <c r="OB336" s="35"/>
      <c r="OC336" s="35"/>
      <c r="OD336" s="35"/>
      <c r="OE336" s="35"/>
      <c r="OF336" s="35"/>
      <c r="OG336" s="35"/>
      <c r="OH336" s="35"/>
      <c r="OI336" s="35"/>
      <c r="OJ336" s="35"/>
      <c r="OK336" s="35"/>
      <c r="OL336" s="35"/>
      <c r="OM336" s="35"/>
      <c r="ON336" s="35"/>
      <c r="OO336" s="35"/>
      <c r="OP336" s="35"/>
      <c r="OQ336" s="35"/>
      <c r="OR336" s="35"/>
      <c r="OS336" s="35"/>
      <c r="OT336" s="35"/>
      <c r="OU336" s="35"/>
      <c r="OV336" s="35"/>
      <c r="OW336" s="35"/>
      <c r="OX336" s="35"/>
      <c r="OY336" s="35"/>
      <c r="OZ336" s="35"/>
      <c r="PA336" s="35"/>
      <c r="PB336" s="35"/>
      <c r="PC336" s="35"/>
      <c r="PD336" s="35"/>
      <c r="PE336" s="35"/>
      <c r="PF336" s="35"/>
      <c r="PG336" s="35"/>
      <c r="PH336" s="35"/>
      <c r="PI336" s="35"/>
      <c r="PJ336" s="35"/>
      <c r="PK336" s="35"/>
      <c r="PL336" s="35"/>
      <c r="PM336" s="35"/>
      <c r="PN336" s="35"/>
      <c r="PO336" s="35"/>
      <c r="PP336" s="35"/>
      <c r="PQ336" s="35"/>
      <c r="PR336" s="35"/>
      <c r="PS336" s="35"/>
      <c r="PT336" s="35"/>
      <c r="PU336" s="35"/>
      <c r="PV336" s="35"/>
      <c r="PW336" s="35"/>
      <c r="PX336" s="35"/>
      <c r="PY336" s="35"/>
      <c r="PZ336" s="35"/>
      <c r="QA336" s="35"/>
      <c r="QB336" s="35"/>
      <c r="QC336" s="35"/>
      <c r="QD336" s="35"/>
      <c r="QE336" s="35"/>
      <c r="QF336" s="35"/>
      <c r="QG336" s="35"/>
      <c r="QH336" s="35"/>
      <c r="QI336" s="35"/>
      <c r="QJ336" s="35"/>
      <c r="QK336" s="35"/>
      <c r="QL336" s="35"/>
      <c r="QM336" s="35"/>
      <c r="QN336" s="35"/>
      <c r="QO336" s="35"/>
      <c r="QP336" s="35"/>
      <c r="QQ336" s="35"/>
      <c r="QR336" s="35"/>
      <c r="QS336" s="35"/>
      <c r="QT336" s="35"/>
      <c r="QU336" s="35"/>
      <c r="QV336" s="35"/>
      <c r="QW336" s="35"/>
      <c r="QX336" s="35"/>
      <c r="QY336" s="35"/>
      <c r="QZ336" s="35"/>
      <c r="RA336" s="35"/>
      <c r="RB336" s="35"/>
      <c r="RC336" s="35"/>
      <c r="RD336" s="35"/>
      <c r="RE336" s="35"/>
      <c r="RF336" s="35"/>
      <c r="RG336" s="35"/>
      <c r="RH336" s="35"/>
      <c r="RI336" s="35"/>
      <c r="RJ336" s="35"/>
      <c r="RK336" s="35"/>
      <c r="RL336" s="35"/>
      <c r="RM336" s="35"/>
      <c r="RN336" s="35"/>
      <c r="RO336" s="35"/>
      <c r="RP336" s="35"/>
      <c r="RQ336" s="35"/>
      <c r="RR336" s="35"/>
      <c r="RS336" s="35"/>
      <c r="RT336" s="35"/>
      <c r="RU336" s="35"/>
      <c r="RV336" s="35"/>
      <c r="RW336" s="35"/>
      <c r="RX336" s="35"/>
      <c r="RY336" s="35"/>
      <c r="RZ336" s="35"/>
      <c r="SA336" s="35"/>
      <c r="SB336" s="35"/>
      <c r="SC336" s="35"/>
      <c r="SD336" s="35"/>
      <c r="SE336" s="35"/>
      <c r="SF336" s="35"/>
      <c r="SG336" s="35"/>
      <c r="SH336" s="35"/>
      <c r="SI336" s="35"/>
      <c r="SJ336" s="35"/>
      <c r="SK336" s="35"/>
      <c r="SL336" s="35"/>
      <c r="SM336" s="35"/>
      <c r="SN336" s="35"/>
      <c r="SO336" s="35"/>
      <c r="SP336" s="35"/>
      <c r="SQ336" s="35"/>
      <c r="SR336" s="35"/>
      <c r="SS336" s="35"/>
      <c r="ST336" s="35"/>
      <c r="SU336" s="35"/>
      <c r="SV336" s="35"/>
      <c r="SW336" s="35"/>
      <c r="SX336" s="35"/>
      <c r="SY336" s="35"/>
      <c r="SZ336" s="35"/>
      <c r="TA336" s="35"/>
      <c r="TB336" s="35"/>
      <c r="TC336" s="35"/>
      <c r="TD336" s="35"/>
      <c r="TE336" s="35"/>
      <c r="TF336" s="35"/>
      <c r="TG336" s="35"/>
      <c r="TH336" s="35"/>
      <c r="TI336" s="35"/>
      <c r="TJ336" s="35"/>
      <c r="TK336" s="35"/>
      <c r="TL336" s="35"/>
      <c r="TM336" s="35"/>
      <c r="TN336" s="35"/>
      <c r="TO336" s="35"/>
      <c r="TP336" s="35"/>
      <c r="TQ336" s="35"/>
      <c r="TR336" s="35"/>
      <c r="TS336" s="35"/>
      <c r="TT336" s="35"/>
      <c r="TU336" s="35"/>
      <c r="TV336" s="35"/>
      <c r="TW336" s="35"/>
      <c r="TX336" s="35"/>
      <c r="TY336" s="35"/>
      <c r="TZ336" s="35"/>
      <c r="UA336" s="35"/>
      <c r="UB336" s="35"/>
      <c r="UC336" s="35"/>
      <c r="UD336" s="35"/>
      <c r="UE336" s="35"/>
      <c r="UF336" s="35"/>
      <c r="UG336" s="35"/>
      <c r="UH336" s="35"/>
      <c r="UI336" s="35"/>
      <c r="UJ336" s="35"/>
      <c r="UK336" s="35"/>
      <c r="UL336" s="35"/>
      <c r="UM336" s="35"/>
      <c r="UN336" s="35"/>
      <c r="UO336" s="35"/>
      <c r="UP336" s="35"/>
      <c r="UQ336" s="35"/>
      <c r="UR336" s="35"/>
      <c r="US336" s="35"/>
      <c r="UT336" s="35"/>
      <c r="UU336" s="35"/>
      <c r="UV336" s="35"/>
      <c r="UW336" s="35"/>
      <c r="UX336" s="35"/>
      <c r="UY336" s="35"/>
      <c r="UZ336" s="35"/>
      <c r="VA336" s="35"/>
      <c r="VB336" s="35"/>
      <c r="VC336" s="35"/>
      <c r="VD336" s="35"/>
      <c r="VE336" s="35"/>
      <c r="VF336" s="35"/>
      <c r="VG336" s="35"/>
      <c r="VH336" s="35"/>
      <c r="VI336" s="35"/>
      <c r="VJ336" s="35"/>
      <c r="VK336" s="35"/>
      <c r="VL336" s="35"/>
      <c r="VM336" s="35"/>
      <c r="VN336" s="35"/>
      <c r="VO336" s="35"/>
      <c r="VP336" s="35"/>
      <c r="VQ336" s="35"/>
      <c r="VR336" s="35"/>
      <c r="VS336" s="35"/>
      <c r="VT336" s="35"/>
      <c r="VU336" s="35"/>
      <c r="VV336" s="35"/>
      <c r="VW336" s="35"/>
      <c r="VX336" s="35"/>
      <c r="VY336" s="35"/>
      <c r="VZ336" s="35"/>
      <c r="WA336" s="35"/>
      <c r="WB336" s="35"/>
      <c r="WC336" s="35"/>
      <c r="WD336" s="35"/>
      <c r="WE336" s="35"/>
      <c r="WF336" s="35"/>
      <c r="WG336" s="35"/>
      <c r="WH336" s="35"/>
      <c r="WI336" s="35"/>
      <c r="WJ336" s="35"/>
      <c r="WK336" s="35"/>
      <c r="WL336" s="35"/>
      <c r="WM336" s="35"/>
      <c r="WN336" s="35"/>
      <c r="WO336" s="35"/>
      <c r="WP336" s="35"/>
      <c r="WQ336" s="35"/>
      <c r="WR336" s="35"/>
      <c r="WS336" s="35"/>
      <c r="WT336" s="35"/>
      <c r="WU336" s="35"/>
      <c r="WV336" s="35"/>
      <c r="WW336" s="35"/>
      <c r="WX336" s="35"/>
      <c r="WY336" s="35"/>
      <c r="WZ336" s="35"/>
      <c r="XA336" s="35"/>
      <c r="XB336" s="35"/>
      <c r="XC336" s="35"/>
      <c r="XD336" s="35"/>
      <c r="XE336" s="35"/>
      <c r="XF336" s="35"/>
      <c r="XG336" s="35"/>
      <c r="XH336" s="35"/>
      <c r="XI336" s="35"/>
      <c r="XJ336" s="35"/>
      <c r="XK336" s="35"/>
      <c r="XL336" s="35"/>
      <c r="XM336" s="35"/>
      <c r="XN336" s="35"/>
      <c r="XO336" s="35"/>
      <c r="XP336" s="35"/>
      <c r="XQ336" s="35"/>
      <c r="XR336" s="35"/>
      <c r="XS336" s="35"/>
      <c r="XT336" s="35"/>
      <c r="XU336" s="35"/>
      <c r="XV336" s="35"/>
      <c r="XW336" s="35"/>
      <c r="XX336" s="35"/>
      <c r="XY336" s="35"/>
      <c r="XZ336" s="35"/>
      <c r="YA336" s="35"/>
      <c r="YB336" s="35"/>
      <c r="YC336" s="35"/>
      <c r="YD336" s="35"/>
      <c r="YE336" s="35"/>
      <c r="YF336" s="35"/>
      <c r="YG336" s="35"/>
      <c r="YH336" s="35"/>
      <c r="YI336" s="35"/>
      <c r="YJ336" s="35"/>
      <c r="YK336" s="35"/>
      <c r="YL336" s="35"/>
      <c r="YM336" s="35"/>
      <c r="YN336" s="35"/>
      <c r="YO336" s="35"/>
      <c r="YP336" s="35"/>
      <c r="YQ336" s="35"/>
      <c r="YR336" s="35"/>
      <c r="YS336" s="35"/>
      <c r="YT336" s="35"/>
      <c r="YU336" s="35"/>
      <c r="YV336" s="35"/>
      <c r="YW336" s="35"/>
      <c r="YX336" s="35"/>
      <c r="YY336" s="35"/>
      <c r="YZ336" s="35"/>
      <c r="ZA336" s="35"/>
      <c r="ZB336" s="35"/>
      <c r="ZC336" s="35"/>
      <c r="ZD336" s="35"/>
      <c r="ZE336" s="35"/>
      <c r="ZF336" s="35"/>
      <c r="ZG336" s="35"/>
      <c r="ZH336" s="35"/>
      <c r="ZI336" s="35"/>
      <c r="ZJ336" s="35"/>
      <c r="ZK336" s="35"/>
      <c r="ZL336" s="35"/>
      <c r="ZM336" s="35"/>
      <c r="ZN336" s="35"/>
      <c r="ZO336" s="35"/>
      <c r="ZP336" s="35"/>
      <c r="ZQ336" s="35"/>
      <c r="ZR336" s="35"/>
      <c r="ZS336" s="35"/>
      <c r="ZT336" s="35"/>
      <c r="ZU336" s="35"/>
      <c r="ZV336" s="35"/>
      <c r="ZW336" s="35"/>
      <c r="ZX336" s="35"/>
      <c r="ZY336" s="35"/>
      <c r="ZZ336" s="35"/>
      <c r="AAA336" s="35"/>
      <c r="AAB336" s="35"/>
      <c r="AAC336" s="35"/>
      <c r="AAD336" s="35"/>
      <c r="AAE336" s="35"/>
      <c r="AAF336" s="35"/>
      <c r="AAG336" s="35"/>
      <c r="AAH336" s="35"/>
      <c r="AAI336" s="35"/>
      <c r="AAJ336" s="35"/>
      <c r="AAK336" s="35"/>
      <c r="AAL336" s="35"/>
      <c r="AAM336" s="35"/>
      <c r="AAN336" s="35"/>
      <c r="AAO336" s="35"/>
      <c r="AAP336" s="35"/>
      <c r="AAQ336" s="35"/>
      <c r="AAR336" s="35"/>
      <c r="AAS336" s="35"/>
      <c r="AAT336" s="35"/>
      <c r="AAU336" s="35"/>
      <c r="AAV336" s="35"/>
      <c r="AAW336" s="35"/>
      <c r="AAX336" s="35"/>
      <c r="AAY336" s="35"/>
      <c r="AAZ336" s="35"/>
      <c r="ABA336" s="35"/>
      <c r="ABB336" s="35"/>
      <c r="ABC336" s="35"/>
      <c r="ABD336" s="35"/>
      <c r="ABE336" s="35"/>
      <c r="ABF336" s="35"/>
      <c r="ABG336" s="35"/>
      <c r="ABH336" s="35"/>
      <c r="ABI336" s="35"/>
      <c r="ABJ336" s="35"/>
      <c r="ABK336" s="35"/>
      <c r="ABL336" s="35"/>
      <c r="ABM336" s="35"/>
      <c r="ABN336" s="35"/>
      <c r="ABO336" s="35"/>
      <c r="ABP336" s="35"/>
      <c r="ABQ336" s="35"/>
      <c r="ABR336" s="35"/>
      <c r="ABS336" s="35"/>
      <c r="ABT336" s="35"/>
      <c r="ABU336" s="35"/>
      <c r="ABV336" s="35"/>
      <c r="ABW336" s="35"/>
      <c r="ABX336" s="35"/>
      <c r="ABY336" s="35"/>
      <c r="ABZ336" s="35"/>
      <c r="ACA336" s="35"/>
      <c r="ACB336" s="35"/>
      <c r="ACC336" s="35"/>
      <c r="ACD336" s="35"/>
      <c r="ACE336" s="35"/>
      <c r="ACF336" s="35"/>
      <c r="ACG336" s="35"/>
      <c r="ACH336" s="35"/>
      <c r="ACI336" s="35"/>
      <c r="ACJ336" s="35"/>
      <c r="ACK336" s="35"/>
      <c r="ACL336" s="35"/>
      <c r="ACM336" s="35"/>
      <c r="ACN336" s="35"/>
      <c r="ACO336" s="35"/>
      <c r="ACP336" s="35"/>
      <c r="ACQ336" s="35"/>
      <c r="ACR336" s="35"/>
      <c r="ACS336" s="35"/>
      <c r="ACT336" s="35"/>
      <c r="ACU336" s="35"/>
      <c r="ACV336" s="35"/>
      <c r="ACW336" s="35"/>
      <c r="ACX336" s="35"/>
      <c r="ACY336" s="35"/>
      <c r="ACZ336" s="35"/>
      <c r="ADA336" s="35"/>
      <c r="ADB336" s="35"/>
      <c r="ADC336" s="35"/>
      <c r="ADD336" s="35"/>
      <c r="ADE336" s="35"/>
      <c r="ADF336" s="35"/>
      <c r="ADG336" s="35"/>
      <c r="ADH336" s="35"/>
      <c r="ADI336" s="35"/>
      <c r="ADJ336" s="35"/>
      <c r="ADK336" s="35"/>
      <c r="ADL336" s="35"/>
      <c r="ADM336" s="35"/>
      <c r="ADN336" s="35"/>
      <c r="ADO336" s="35"/>
      <c r="ADP336" s="35"/>
      <c r="ADQ336" s="35"/>
      <c r="ADR336" s="35"/>
      <c r="ADS336" s="35"/>
      <c r="ADT336" s="35"/>
      <c r="ADU336" s="35"/>
      <c r="ADV336" s="35"/>
      <c r="ADW336" s="35"/>
      <c r="ADX336" s="35"/>
      <c r="ADY336" s="35"/>
      <c r="ADZ336" s="35"/>
      <c r="AEA336" s="35"/>
      <c r="AEB336" s="35"/>
      <c r="AEC336" s="35"/>
      <c r="AED336" s="35"/>
      <c r="AEE336" s="35"/>
      <c r="AEF336" s="35"/>
      <c r="AEG336" s="35"/>
      <c r="AEH336" s="35"/>
      <c r="AEI336" s="35"/>
      <c r="AEJ336" s="35"/>
      <c r="AEK336" s="35"/>
      <c r="AEL336" s="35"/>
      <c r="AEM336" s="35"/>
      <c r="AEN336" s="35"/>
      <c r="AEO336" s="35"/>
      <c r="AEP336" s="35"/>
      <c r="AEQ336" s="35"/>
      <c r="AER336" s="35"/>
      <c r="AES336" s="35"/>
      <c r="AET336" s="35"/>
      <c r="AEU336" s="35"/>
      <c r="AEV336" s="35"/>
      <c r="AEW336" s="35"/>
      <c r="AEX336" s="35"/>
      <c r="AEY336" s="35"/>
      <c r="AEZ336" s="35"/>
      <c r="AFA336" s="35"/>
      <c r="AFB336" s="35"/>
      <c r="AFC336" s="35"/>
      <c r="AFD336" s="35"/>
      <c r="AFE336" s="35"/>
      <c r="AFF336" s="35"/>
      <c r="AFG336" s="35"/>
      <c r="AFH336" s="35"/>
      <c r="AFI336" s="35"/>
      <c r="AFJ336" s="35"/>
      <c r="AFK336" s="35"/>
      <c r="AFL336" s="35"/>
      <c r="AFM336" s="35"/>
      <c r="AFN336" s="35"/>
      <c r="AFO336" s="35"/>
      <c r="AFP336" s="35"/>
      <c r="AFQ336" s="35"/>
      <c r="AFR336" s="35"/>
      <c r="AFS336" s="35"/>
      <c r="AFT336" s="35"/>
      <c r="AFU336" s="35"/>
      <c r="AFV336" s="35"/>
      <c r="AFW336" s="35"/>
      <c r="AFX336" s="35"/>
      <c r="AFY336" s="35"/>
      <c r="AFZ336" s="35"/>
      <c r="AGA336" s="35"/>
      <c r="AGB336" s="35"/>
      <c r="AGC336" s="35"/>
      <c r="AGD336" s="35"/>
      <c r="AGE336" s="35"/>
      <c r="AGF336" s="35"/>
      <c r="AGG336" s="35"/>
      <c r="AGH336" s="35"/>
      <c r="AGI336" s="35"/>
      <c r="AGJ336" s="35"/>
      <c r="AGK336" s="35"/>
      <c r="AGL336" s="35"/>
      <c r="AGM336" s="35"/>
      <c r="AGN336" s="35"/>
      <c r="AGO336" s="35"/>
      <c r="AGP336" s="35"/>
      <c r="AGQ336" s="35"/>
      <c r="AGR336" s="35"/>
      <c r="AGS336" s="35"/>
      <c r="AGT336" s="35"/>
      <c r="AGU336" s="35"/>
      <c r="AGV336" s="35"/>
      <c r="AGW336" s="35"/>
      <c r="AGX336" s="35"/>
      <c r="AGY336" s="35"/>
      <c r="AGZ336" s="35"/>
      <c r="AHA336" s="35"/>
      <c r="AHB336" s="35"/>
      <c r="AHC336" s="35"/>
      <c r="AHD336" s="35"/>
      <c r="AHE336" s="35"/>
      <c r="AHF336" s="35"/>
      <c r="AHG336" s="35"/>
      <c r="AHH336" s="35"/>
      <c r="AHI336" s="35"/>
      <c r="AHJ336" s="35"/>
      <c r="AHK336" s="35"/>
      <c r="AHL336" s="35"/>
      <c r="AHM336" s="35"/>
      <c r="AHN336" s="35"/>
      <c r="AHO336" s="35"/>
      <c r="AHP336" s="35"/>
      <c r="AHQ336" s="35"/>
      <c r="AHR336" s="35"/>
      <c r="AHS336" s="35"/>
      <c r="AHT336" s="35"/>
      <c r="AHU336" s="35"/>
      <c r="AHV336" s="35"/>
      <c r="AHW336" s="35"/>
      <c r="AHX336" s="35"/>
      <c r="AHY336" s="35"/>
      <c r="AHZ336" s="35"/>
      <c r="AIA336" s="35"/>
      <c r="AIB336" s="35"/>
      <c r="AIC336" s="35"/>
      <c r="AID336" s="35"/>
      <c r="AIE336" s="35"/>
      <c r="AIF336" s="35"/>
      <c r="AIG336" s="35"/>
      <c r="AIH336" s="35"/>
      <c r="AII336" s="35"/>
      <c r="AIJ336" s="35"/>
      <c r="AIK336" s="35"/>
      <c r="AIL336" s="35"/>
      <c r="AIM336" s="35"/>
      <c r="AIN336" s="35"/>
      <c r="AIO336" s="35"/>
      <c r="AIP336" s="35"/>
      <c r="AIQ336" s="35"/>
      <c r="AIR336" s="35"/>
      <c r="AIS336" s="35"/>
      <c r="AIT336" s="35"/>
      <c r="AIU336" s="35"/>
      <c r="AIV336" s="35"/>
      <c r="AIW336" s="35"/>
      <c r="AIX336" s="35"/>
      <c r="AIY336" s="35"/>
      <c r="AIZ336" s="35"/>
      <c r="AJA336" s="35"/>
      <c r="AJB336" s="35"/>
      <c r="AJC336" s="35"/>
      <c r="AJD336" s="35"/>
      <c r="AJE336" s="35"/>
      <c r="AJF336" s="35"/>
      <c r="AJG336" s="35"/>
      <c r="AJH336" s="35"/>
      <c r="AJI336" s="35"/>
      <c r="AJJ336" s="35"/>
      <c r="AJK336" s="35"/>
      <c r="AJL336" s="35"/>
      <c r="AJM336" s="35"/>
      <c r="AJN336" s="35"/>
      <c r="AJO336" s="35"/>
      <c r="AJP336" s="35"/>
      <c r="AJQ336" s="35"/>
      <c r="AJR336" s="35"/>
      <c r="AJS336" s="35"/>
      <c r="AJT336" s="35"/>
      <c r="AJU336" s="35"/>
      <c r="AJV336" s="35"/>
      <c r="AJW336" s="35"/>
      <c r="AJX336" s="35"/>
      <c r="AJY336" s="35"/>
      <c r="AJZ336" s="35"/>
      <c r="AKA336" s="35"/>
      <c r="AKB336" s="35"/>
      <c r="AKC336" s="35"/>
      <c r="AKD336" s="35"/>
      <c r="AKE336" s="35"/>
      <c r="AKF336" s="35"/>
      <c r="AKG336" s="35"/>
      <c r="AKH336" s="35"/>
      <c r="AKI336" s="35"/>
      <c r="AKJ336" s="35"/>
      <c r="AKK336" s="35"/>
      <c r="AKL336" s="35"/>
      <c r="AKM336" s="35"/>
      <c r="AKN336" s="35"/>
      <c r="AKO336" s="35"/>
      <c r="AKP336" s="35"/>
      <c r="AKQ336" s="35"/>
      <c r="AKR336" s="35"/>
      <c r="AKS336" s="35"/>
      <c r="AKT336" s="35"/>
      <c r="AKU336" s="35"/>
      <c r="AKV336" s="35"/>
      <c r="AKW336" s="35"/>
      <c r="AKX336" s="35"/>
      <c r="AKY336" s="35"/>
      <c r="AKZ336" s="35"/>
      <c r="ALA336" s="35"/>
      <c r="ALB336" s="35"/>
      <c r="ALC336" s="35"/>
      <c r="ALD336" s="35"/>
      <c r="ALE336" s="35"/>
      <c r="ALF336" s="35"/>
      <c r="ALG336" s="35"/>
      <c r="ALH336" s="35"/>
      <c r="ALI336" s="35"/>
      <c r="ALJ336" s="35"/>
      <c r="ALK336" s="35"/>
      <c r="ALL336" s="35"/>
      <c r="ALM336" s="35"/>
      <c r="ALN336" s="35"/>
      <c r="ALO336" s="35"/>
      <c r="ALP336" s="35"/>
      <c r="ALQ336" s="35"/>
      <c r="ALR336" s="35"/>
      <c r="ALS336" s="35"/>
      <c r="ALT336" s="35"/>
      <c r="ALU336" s="35"/>
      <c r="ALV336" s="35"/>
      <c r="ALW336" s="35"/>
      <c r="ALX336" s="35"/>
      <c r="ALY336" s="35"/>
      <c r="ALZ336" s="35"/>
      <c r="AMA336" s="35"/>
      <c r="AMB336" s="35"/>
      <c r="AMC336" s="35"/>
      <c r="AMD336" s="35"/>
      <c r="AME336" s="35"/>
      <c r="AMF336" s="35"/>
      <c r="AMG336" s="35"/>
      <c r="AMH336" s="35"/>
      <c r="AMI336" s="35"/>
      <c r="AMJ336" s="35"/>
      <c r="AMK336" s="35"/>
      <c r="AML336" s="35"/>
      <c r="AMM336" s="35"/>
      <c r="AMN336" s="35"/>
      <c r="AMO336" s="35"/>
      <c r="AMP336" s="35"/>
      <c r="AMQ336" s="35"/>
      <c r="AMR336" s="35"/>
      <c r="AMS336" s="35"/>
      <c r="AMT336" s="35"/>
      <c r="AMU336" s="35"/>
      <c r="AMV336" s="35"/>
      <c r="AMW336" s="35"/>
      <c r="AMX336" s="35"/>
      <c r="AMY336" s="35"/>
      <c r="AMZ336" s="35"/>
      <c r="ANA336" s="35"/>
      <c r="ANB336" s="35"/>
      <c r="ANC336" s="35"/>
      <c r="AND336" s="35"/>
      <c r="ANE336" s="35"/>
      <c r="ANF336" s="35"/>
      <c r="ANG336" s="35"/>
      <c r="ANH336" s="35"/>
      <c r="ANI336" s="35"/>
      <c r="ANJ336" s="35"/>
      <c r="ANK336" s="35"/>
      <c r="ANL336" s="35"/>
      <c r="ANM336" s="35"/>
      <c r="ANN336" s="35"/>
      <c r="ANO336" s="35"/>
      <c r="ANP336" s="35"/>
      <c r="ANQ336" s="35"/>
      <c r="ANR336" s="35"/>
      <c r="ANS336" s="35"/>
      <c r="ANT336" s="35"/>
      <c r="ANU336" s="35"/>
      <c r="ANV336" s="35"/>
      <c r="ANW336" s="35"/>
      <c r="ANX336" s="35"/>
      <c r="ANY336" s="35"/>
      <c r="ANZ336" s="35"/>
      <c r="AOA336" s="35"/>
      <c r="AOB336" s="35"/>
      <c r="AOC336" s="35"/>
      <c r="AOD336" s="35"/>
      <c r="AOE336" s="35"/>
      <c r="AOF336" s="35"/>
      <c r="AOG336" s="35"/>
      <c r="AOH336" s="35"/>
      <c r="AOI336" s="35"/>
      <c r="AOJ336" s="35"/>
      <c r="AOK336" s="35"/>
      <c r="AOL336" s="35"/>
      <c r="AOM336" s="35"/>
      <c r="AON336" s="35"/>
      <c r="AOO336" s="35"/>
      <c r="AOP336" s="35"/>
      <c r="AOQ336" s="35"/>
      <c r="AOR336" s="35"/>
      <c r="AOS336" s="35"/>
      <c r="AOT336" s="35"/>
      <c r="AOU336" s="35"/>
      <c r="AOV336" s="35"/>
      <c r="AOW336" s="35"/>
      <c r="AOX336" s="35"/>
      <c r="AOY336" s="35"/>
      <c r="AOZ336" s="35"/>
      <c r="APA336" s="35"/>
      <c r="APB336" s="35"/>
      <c r="APC336" s="35"/>
      <c r="APD336" s="35"/>
      <c r="APE336" s="35"/>
      <c r="APF336" s="35"/>
      <c r="APG336" s="35"/>
      <c r="APH336" s="35"/>
      <c r="API336" s="35"/>
      <c r="APJ336" s="35"/>
      <c r="APK336" s="35"/>
      <c r="APL336" s="35"/>
      <c r="APM336" s="35"/>
      <c r="APN336" s="35"/>
      <c r="APO336" s="35"/>
      <c r="APP336" s="35"/>
      <c r="APQ336" s="35"/>
      <c r="APR336" s="35"/>
      <c r="APS336" s="35"/>
      <c r="APT336" s="35"/>
      <c r="APU336" s="35"/>
      <c r="APV336" s="35"/>
      <c r="APW336" s="35"/>
      <c r="APX336" s="35"/>
      <c r="APY336" s="35"/>
      <c r="APZ336" s="35"/>
      <c r="AQA336" s="35"/>
      <c r="AQB336" s="35"/>
      <c r="AQC336" s="35"/>
      <c r="AQD336" s="35"/>
      <c r="AQE336" s="35"/>
      <c r="AQF336" s="35"/>
      <c r="AQG336" s="35"/>
      <c r="AQH336" s="35"/>
      <c r="AQI336" s="35"/>
      <c r="AQJ336" s="35"/>
      <c r="AQK336" s="35"/>
      <c r="AQL336" s="35"/>
      <c r="AQM336" s="35"/>
      <c r="AQN336" s="35"/>
      <c r="AQO336" s="35"/>
      <c r="AQP336" s="35"/>
      <c r="AQQ336" s="35"/>
      <c r="AQR336" s="35"/>
      <c r="AQS336" s="35"/>
      <c r="AQT336" s="35"/>
      <c r="AQU336" s="35"/>
      <c r="AQV336" s="35"/>
      <c r="AQW336" s="35"/>
      <c r="AQX336" s="35"/>
      <c r="AQY336" s="35"/>
      <c r="AQZ336" s="35"/>
      <c r="ARA336" s="35"/>
      <c r="ARB336" s="35"/>
      <c r="ARC336" s="35"/>
      <c r="ARD336" s="35"/>
      <c r="ARE336" s="35"/>
      <c r="ARF336" s="35"/>
      <c r="ARG336" s="35"/>
      <c r="ARH336" s="35"/>
      <c r="ARI336" s="35"/>
      <c r="ARJ336" s="35"/>
      <c r="ARK336" s="35"/>
      <c r="ARL336" s="35"/>
      <c r="ARM336" s="35"/>
      <c r="ARN336" s="35"/>
      <c r="ARO336" s="35"/>
      <c r="ARP336" s="35"/>
      <c r="ARQ336" s="35"/>
      <c r="ARR336" s="35"/>
      <c r="ARS336" s="35"/>
      <c r="ART336" s="35"/>
      <c r="ARU336" s="35"/>
      <c r="ARV336" s="35"/>
      <c r="ARW336" s="35"/>
      <c r="ARX336" s="35"/>
      <c r="ARY336" s="35"/>
      <c r="ARZ336" s="35"/>
      <c r="ASA336" s="35"/>
      <c r="ASB336" s="35"/>
      <c r="ASC336" s="35"/>
      <c r="ASD336" s="35"/>
      <c r="ASE336" s="35"/>
      <c r="ASF336" s="35"/>
      <c r="ASG336" s="35"/>
      <c r="ASH336" s="35"/>
      <c r="ASI336" s="35"/>
      <c r="ASJ336" s="35"/>
      <c r="ASK336" s="35"/>
      <c r="ASL336" s="35"/>
      <c r="ASM336" s="35"/>
      <c r="ASN336" s="35"/>
      <c r="ASO336" s="35"/>
      <c r="ASP336" s="35"/>
      <c r="ASQ336" s="35"/>
      <c r="ASR336" s="35"/>
      <c r="ASS336" s="35"/>
      <c r="AST336" s="35"/>
      <c r="ASU336" s="35"/>
      <c r="ASV336" s="35"/>
      <c r="ASW336" s="35"/>
      <c r="ASX336" s="35"/>
      <c r="ASY336" s="35"/>
      <c r="ASZ336" s="35"/>
      <c r="ATA336" s="35"/>
      <c r="ATB336" s="35"/>
      <c r="ATC336" s="35"/>
      <c r="ATD336" s="35"/>
      <c r="ATE336" s="35"/>
      <c r="ATF336" s="35"/>
      <c r="ATG336" s="35"/>
      <c r="ATH336" s="35"/>
      <c r="ATI336" s="35"/>
      <c r="ATJ336" s="35"/>
      <c r="ATK336" s="35"/>
      <c r="ATL336" s="35"/>
      <c r="ATM336" s="35"/>
      <c r="ATN336" s="35"/>
      <c r="ATO336" s="35"/>
      <c r="ATP336" s="35"/>
      <c r="ATQ336" s="35"/>
      <c r="ATR336" s="35"/>
      <c r="ATS336" s="35"/>
      <c r="ATT336" s="35"/>
      <c r="ATU336" s="35"/>
      <c r="ATV336" s="35"/>
      <c r="ATW336" s="35"/>
      <c r="ATX336" s="35"/>
      <c r="ATY336" s="35"/>
      <c r="ATZ336" s="35"/>
      <c r="AUA336" s="35"/>
      <c r="AUB336" s="35"/>
      <c r="AUC336" s="35"/>
      <c r="AUD336" s="35"/>
      <c r="AUE336" s="35"/>
      <c r="AUF336" s="35"/>
      <c r="AUG336" s="35"/>
      <c r="AUH336" s="35"/>
      <c r="AUI336" s="35"/>
      <c r="AUJ336" s="35"/>
      <c r="AUK336" s="35"/>
      <c r="AUL336" s="35"/>
      <c r="AUM336" s="35"/>
      <c r="AUN336" s="35"/>
      <c r="AUO336" s="35"/>
      <c r="AUP336" s="35"/>
      <c r="AUQ336" s="35"/>
      <c r="AUR336" s="35"/>
      <c r="AUS336" s="35"/>
      <c r="AUT336" s="35"/>
      <c r="AUU336" s="35"/>
      <c r="AUV336" s="35"/>
      <c r="AUW336" s="35"/>
      <c r="AUX336" s="35"/>
      <c r="AUY336" s="35"/>
      <c r="AUZ336" s="35"/>
      <c r="AVA336" s="35"/>
      <c r="AVB336" s="35"/>
      <c r="AVC336" s="35"/>
      <c r="AVD336" s="35"/>
      <c r="AVE336" s="35"/>
      <c r="AVF336" s="35"/>
      <c r="AVG336" s="35"/>
      <c r="AVH336" s="35"/>
      <c r="AVI336" s="35"/>
      <c r="AVJ336" s="35"/>
      <c r="AVK336" s="35"/>
      <c r="AVL336" s="35"/>
      <c r="AVM336" s="35"/>
      <c r="AVN336" s="35"/>
      <c r="AVO336" s="35"/>
      <c r="AVP336" s="35"/>
      <c r="AVQ336" s="35"/>
      <c r="AVR336" s="35"/>
      <c r="AVS336" s="35"/>
      <c r="AVT336" s="35"/>
      <c r="AVU336" s="35"/>
      <c r="AVV336" s="35"/>
      <c r="AVW336" s="35"/>
      <c r="AVX336" s="35"/>
      <c r="AVY336" s="35"/>
      <c r="AVZ336" s="35"/>
      <c r="AWA336" s="35"/>
      <c r="AWB336" s="35"/>
      <c r="AWC336" s="35"/>
      <c r="AWD336" s="35"/>
      <c r="AWE336" s="35"/>
      <c r="AWF336" s="35"/>
      <c r="AWG336" s="35"/>
      <c r="AWH336" s="35"/>
      <c r="AWI336" s="35"/>
      <c r="AWJ336" s="35"/>
      <c r="AWK336" s="35"/>
      <c r="AWL336" s="35"/>
      <c r="AWM336" s="35"/>
      <c r="AWN336" s="35"/>
      <c r="AWO336" s="35"/>
      <c r="AWP336" s="35"/>
      <c r="AWQ336" s="35"/>
      <c r="AWR336" s="35"/>
      <c r="AWS336" s="35"/>
      <c r="AWT336" s="35"/>
      <c r="AWU336" s="35"/>
      <c r="AWV336" s="35"/>
      <c r="AWW336" s="35"/>
      <c r="AWX336" s="35"/>
      <c r="AWY336" s="35"/>
      <c r="AWZ336" s="35"/>
      <c r="AXA336" s="35"/>
      <c r="AXB336" s="35"/>
      <c r="AXC336" s="35"/>
      <c r="AXD336" s="35"/>
      <c r="AXE336" s="35"/>
      <c r="AXF336" s="35"/>
      <c r="AXG336" s="35"/>
      <c r="AXH336" s="35"/>
      <c r="AXI336" s="35"/>
      <c r="AXJ336" s="35"/>
      <c r="AXK336" s="35"/>
      <c r="AXL336" s="35"/>
      <c r="AXM336" s="35"/>
      <c r="AXN336" s="35"/>
      <c r="AXO336" s="35"/>
      <c r="AXP336" s="35"/>
      <c r="AXQ336" s="35"/>
      <c r="AXR336" s="35"/>
      <c r="AXS336" s="35"/>
      <c r="AXT336" s="35"/>
      <c r="AXU336" s="35"/>
      <c r="AXV336" s="35"/>
      <c r="AXW336" s="35"/>
      <c r="AXX336" s="35"/>
      <c r="AXY336" s="35"/>
      <c r="AXZ336" s="35"/>
      <c r="AYA336" s="35"/>
      <c r="AYB336" s="35"/>
      <c r="AYC336" s="35"/>
      <c r="AYD336" s="35"/>
      <c r="AYE336" s="35"/>
      <c r="AYF336" s="35"/>
      <c r="AYG336" s="35"/>
      <c r="AYH336" s="35"/>
      <c r="AYI336" s="35"/>
      <c r="AYJ336" s="35"/>
      <c r="AYK336" s="35"/>
      <c r="AYL336" s="35"/>
      <c r="AYM336" s="35"/>
      <c r="AYN336" s="35"/>
      <c r="AYO336" s="35"/>
      <c r="AYP336" s="35"/>
      <c r="AYQ336" s="35"/>
      <c r="AYR336" s="35"/>
      <c r="AYS336" s="35"/>
      <c r="AYT336" s="35"/>
      <c r="AYU336" s="35"/>
      <c r="AYV336" s="35"/>
      <c r="AYW336" s="35"/>
      <c r="AYX336" s="35"/>
      <c r="AYY336" s="35"/>
      <c r="AYZ336" s="35"/>
      <c r="AZA336" s="35"/>
      <c r="AZB336" s="35"/>
      <c r="AZC336" s="35"/>
      <c r="AZD336" s="35"/>
      <c r="AZE336" s="35"/>
      <c r="AZF336" s="35"/>
      <c r="AZG336" s="35"/>
      <c r="AZH336" s="35"/>
      <c r="AZI336" s="35"/>
      <c r="AZJ336" s="35"/>
      <c r="AZK336" s="35"/>
      <c r="AZL336" s="35"/>
      <c r="AZM336" s="35"/>
      <c r="AZN336" s="35"/>
      <c r="AZO336" s="35"/>
      <c r="AZP336" s="35"/>
      <c r="AZQ336" s="35"/>
      <c r="AZR336" s="35"/>
      <c r="AZS336" s="35"/>
      <c r="AZT336" s="35"/>
      <c r="AZU336" s="35"/>
      <c r="AZV336" s="35"/>
      <c r="AZW336" s="35"/>
      <c r="AZX336" s="35"/>
      <c r="AZY336" s="35"/>
      <c r="AZZ336" s="35"/>
      <c r="BAA336" s="35"/>
      <c r="BAB336" s="35"/>
      <c r="BAC336" s="35"/>
      <c r="BAD336" s="35"/>
      <c r="BAE336" s="35"/>
      <c r="BAF336" s="35"/>
      <c r="BAG336" s="35"/>
      <c r="BAH336" s="35"/>
      <c r="BAI336" s="35"/>
      <c r="BAJ336" s="35"/>
      <c r="BAK336" s="35"/>
      <c r="BAL336" s="35"/>
      <c r="BAM336" s="35"/>
      <c r="BAN336" s="35"/>
      <c r="BAO336" s="35"/>
      <c r="BAP336" s="35"/>
      <c r="BAQ336" s="35"/>
      <c r="BAR336" s="35"/>
      <c r="BAS336" s="35"/>
      <c r="BAT336" s="35"/>
      <c r="BAU336" s="35"/>
      <c r="BAV336" s="35"/>
      <c r="BAW336" s="35"/>
      <c r="BAX336" s="35"/>
      <c r="BAY336" s="35"/>
      <c r="BAZ336" s="35"/>
      <c r="BBA336" s="35"/>
      <c r="BBB336" s="35"/>
      <c r="BBC336" s="35"/>
      <c r="BBD336" s="35"/>
      <c r="BBE336" s="35"/>
      <c r="BBF336" s="35"/>
      <c r="BBG336" s="35"/>
      <c r="BBH336" s="35"/>
      <c r="BBI336" s="35"/>
      <c r="BBJ336" s="35"/>
      <c r="BBK336" s="35"/>
      <c r="BBL336" s="35"/>
      <c r="BBM336" s="35"/>
      <c r="BBN336" s="35"/>
      <c r="BBO336" s="35"/>
      <c r="BBP336" s="35"/>
      <c r="BBQ336" s="35"/>
      <c r="BBR336" s="35"/>
      <c r="BBS336" s="35"/>
      <c r="BBT336" s="35"/>
      <c r="BBU336" s="35"/>
      <c r="BBV336" s="35"/>
      <c r="BBW336" s="35"/>
      <c r="BBX336" s="35"/>
      <c r="BBY336" s="35"/>
      <c r="BBZ336" s="35"/>
      <c r="BCA336" s="35"/>
      <c r="BCB336" s="35"/>
      <c r="BCC336" s="35"/>
      <c r="BCD336" s="35"/>
      <c r="BCE336" s="35"/>
      <c r="BCF336" s="35"/>
      <c r="BCG336" s="35"/>
      <c r="BCH336" s="35"/>
      <c r="BCI336" s="35"/>
      <c r="BCJ336" s="35"/>
      <c r="BCK336" s="35"/>
      <c r="BCL336" s="35"/>
      <c r="BCM336" s="35"/>
      <c r="BCN336" s="35"/>
      <c r="BCO336" s="35"/>
      <c r="BCP336" s="35"/>
      <c r="BCQ336" s="35"/>
      <c r="BCR336" s="35"/>
      <c r="BCS336" s="35"/>
      <c r="BCT336" s="35"/>
      <c r="BCU336" s="35"/>
      <c r="BCV336" s="35"/>
      <c r="BCW336" s="35"/>
      <c r="BCX336" s="35"/>
      <c r="BCY336" s="35"/>
      <c r="BCZ336" s="35"/>
      <c r="BDA336" s="35"/>
      <c r="BDB336" s="35"/>
      <c r="BDC336" s="35"/>
      <c r="BDD336" s="35"/>
      <c r="BDE336" s="35"/>
      <c r="BDF336" s="35"/>
      <c r="BDG336" s="35"/>
      <c r="BDH336" s="35"/>
      <c r="BDI336" s="35"/>
      <c r="BDJ336" s="35"/>
      <c r="BDK336" s="35"/>
      <c r="BDL336" s="35"/>
      <c r="BDM336" s="35"/>
      <c r="BDN336" s="35"/>
      <c r="BDO336" s="35"/>
      <c r="BDP336" s="35"/>
      <c r="BDQ336" s="35"/>
      <c r="BDR336" s="35"/>
      <c r="BDS336" s="35"/>
      <c r="BDT336" s="35"/>
      <c r="BDU336" s="35"/>
      <c r="BDV336" s="35"/>
      <c r="BDW336" s="35"/>
      <c r="BDX336" s="35"/>
      <c r="BDY336" s="35"/>
      <c r="BDZ336" s="35"/>
      <c r="BEA336" s="35"/>
      <c r="BEB336" s="35"/>
      <c r="BEC336" s="35"/>
      <c r="BED336" s="35"/>
      <c r="BEE336" s="35"/>
      <c r="BEF336" s="35"/>
      <c r="BEG336" s="35"/>
      <c r="BEH336" s="35"/>
      <c r="BEI336" s="35"/>
      <c r="BEJ336" s="35"/>
      <c r="BEK336" s="35"/>
      <c r="BEL336" s="35"/>
      <c r="BEM336" s="35"/>
      <c r="BEN336" s="35"/>
      <c r="BEO336" s="35"/>
      <c r="BEP336" s="35"/>
      <c r="BEQ336" s="35"/>
      <c r="BER336" s="35"/>
      <c r="BES336" s="35"/>
      <c r="BET336" s="35"/>
      <c r="BEU336" s="35"/>
      <c r="BEV336" s="35"/>
      <c r="BEW336" s="35"/>
      <c r="BEX336" s="35"/>
      <c r="BEY336" s="35"/>
      <c r="BEZ336" s="35"/>
      <c r="BFA336" s="35"/>
      <c r="BFB336" s="35"/>
      <c r="BFC336" s="35"/>
      <c r="BFD336" s="35"/>
      <c r="BFE336" s="35"/>
      <c r="BFF336" s="35"/>
      <c r="BFG336" s="35"/>
      <c r="BFH336" s="35"/>
      <c r="BFI336" s="35"/>
      <c r="BFJ336" s="35"/>
      <c r="BFK336" s="35"/>
      <c r="BFL336" s="35"/>
      <c r="BFM336" s="35"/>
      <c r="BFN336" s="35"/>
      <c r="BFO336" s="35"/>
      <c r="BFP336" s="35"/>
      <c r="BFQ336" s="35"/>
      <c r="BFR336" s="35"/>
      <c r="BFS336" s="35"/>
      <c r="BFT336" s="35"/>
      <c r="BFU336" s="35"/>
      <c r="BFV336" s="35"/>
      <c r="BFW336" s="35"/>
      <c r="BFX336" s="35"/>
      <c r="BFY336" s="35"/>
      <c r="BFZ336" s="35"/>
      <c r="BGA336" s="35"/>
      <c r="BGB336" s="35"/>
      <c r="BGC336" s="35"/>
      <c r="BGD336" s="35"/>
      <c r="BGE336" s="35"/>
      <c r="BGF336" s="35"/>
      <c r="BGG336" s="35"/>
      <c r="BGH336" s="35"/>
      <c r="BGI336" s="35"/>
      <c r="BGJ336" s="35"/>
      <c r="BGK336" s="35"/>
      <c r="BGL336" s="35"/>
      <c r="BGM336" s="35"/>
      <c r="BGN336" s="35"/>
      <c r="BGO336" s="35"/>
      <c r="BGP336" s="35"/>
      <c r="BGQ336" s="35"/>
      <c r="BGR336" s="35"/>
      <c r="BGS336" s="35"/>
      <c r="BGT336" s="35"/>
      <c r="BGU336" s="35"/>
      <c r="BGV336" s="35"/>
      <c r="BGW336" s="35"/>
      <c r="BGX336" s="35"/>
      <c r="BGY336" s="35"/>
      <c r="BGZ336" s="35"/>
      <c r="BHA336" s="35"/>
      <c r="BHB336" s="35"/>
      <c r="BHC336" s="35"/>
      <c r="BHD336" s="35"/>
      <c r="BHE336" s="35"/>
      <c r="BHF336" s="35"/>
      <c r="BHG336" s="35"/>
      <c r="BHH336" s="35"/>
      <c r="BHI336" s="35"/>
      <c r="BHJ336" s="35"/>
      <c r="BHK336" s="35"/>
      <c r="BHL336" s="35"/>
      <c r="BHM336" s="35"/>
      <c r="BHN336" s="35"/>
      <c r="BHO336" s="35"/>
      <c r="BHP336" s="35"/>
      <c r="BHQ336" s="35"/>
      <c r="BHR336" s="35"/>
      <c r="BHS336" s="35"/>
      <c r="BHT336" s="35"/>
      <c r="BHU336" s="35"/>
      <c r="BHV336" s="35"/>
      <c r="BHW336" s="35"/>
      <c r="BHX336" s="35"/>
      <c r="BHY336" s="35"/>
      <c r="BHZ336" s="35"/>
      <c r="BIA336" s="35"/>
      <c r="BIB336" s="35"/>
      <c r="BIC336" s="35"/>
      <c r="BID336" s="35"/>
      <c r="BIE336" s="35"/>
      <c r="BIF336" s="35"/>
      <c r="BIG336" s="35"/>
      <c r="BIH336" s="35"/>
      <c r="BII336" s="35"/>
      <c r="BIJ336" s="35"/>
      <c r="BIK336" s="35"/>
      <c r="BIL336" s="35"/>
      <c r="BIM336" s="35"/>
      <c r="BIN336" s="35"/>
      <c r="BIO336" s="35"/>
      <c r="BIP336" s="35"/>
      <c r="BIQ336" s="35"/>
      <c r="BIR336" s="35"/>
      <c r="BIS336" s="35"/>
      <c r="BIT336" s="35"/>
      <c r="BIU336" s="35"/>
      <c r="BIV336" s="35"/>
      <c r="BIW336" s="35"/>
      <c r="BIX336" s="35"/>
      <c r="BIY336" s="35"/>
      <c r="BIZ336" s="35"/>
      <c r="BJA336" s="35"/>
      <c r="BJB336" s="35"/>
      <c r="BJC336" s="35"/>
      <c r="BJD336" s="35"/>
      <c r="BJE336" s="35"/>
      <c r="BJF336" s="35"/>
      <c r="BJG336" s="35"/>
      <c r="BJH336" s="35"/>
      <c r="BJI336" s="35"/>
      <c r="BJJ336" s="35"/>
      <c r="BJK336" s="35"/>
      <c r="BJL336" s="35"/>
      <c r="BJM336" s="35"/>
      <c r="BJN336" s="35"/>
      <c r="BJO336" s="35"/>
      <c r="BJP336" s="35"/>
      <c r="BJQ336" s="35"/>
      <c r="BJR336" s="35"/>
      <c r="BJS336" s="35"/>
      <c r="BJT336" s="35"/>
      <c r="BJU336" s="35"/>
      <c r="BJV336" s="35"/>
      <c r="BJW336" s="35"/>
      <c r="BJX336" s="35"/>
      <c r="BJY336" s="35"/>
      <c r="BJZ336" s="35"/>
      <c r="BKA336" s="35"/>
      <c r="BKB336" s="35"/>
      <c r="BKC336" s="35"/>
      <c r="BKD336" s="35"/>
      <c r="BKE336" s="35"/>
      <c r="BKF336" s="35"/>
      <c r="BKG336" s="35"/>
      <c r="BKH336" s="35"/>
      <c r="BKI336" s="35"/>
      <c r="BKJ336" s="35"/>
      <c r="BKK336" s="35"/>
      <c r="BKL336" s="35"/>
      <c r="BKM336" s="35"/>
      <c r="BKN336" s="35"/>
      <c r="BKO336" s="35"/>
      <c r="BKP336" s="35"/>
      <c r="BKQ336" s="35"/>
      <c r="BKR336" s="35"/>
      <c r="BKS336" s="35"/>
      <c r="BKT336" s="35"/>
      <c r="BKU336" s="35"/>
      <c r="BKV336" s="35"/>
      <c r="BKW336" s="35"/>
      <c r="BKX336" s="35"/>
      <c r="BKY336" s="35"/>
      <c r="BKZ336" s="35"/>
      <c r="BLA336" s="35"/>
      <c r="BLB336" s="35"/>
      <c r="BLC336" s="35"/>
      <c r="BLD336" s="35"/>
      <c r="BLE336" s="35"/>
      <c r="BLF336" s="35"/>
      <c r="BLG336" s="35"/>
      <c r="BLH336" s="35"/>
      <c r="BLI336" s="35"/>
      <c r="BLJ336" s="35"/>
      <c r="BLK336" s="35"/>
      <c r="BLL336" s="35"/>
      <c r="BLM336" s="35"/>
      <c r="BLN336" s="35"/>
      <c r="BLO336" s="35"/>
      <c r="BLP336" s="35"/>
      <c r="BLQ336" s="35"/>
      <c r="BLR336" s="35"/>
      <c r="BLS336" s="35"/>
      <c r="BLT336" s="35"/>
      <c r="BLU336" s="35"/>
      <c r="BLV336" s="35"/>
      <c r="BLW336" s="35"/>
      <c r="BLX336" s="35"/>
      <c r="BLY336" s="35"/>
      <c r="BLZ336" s="35"/>
      <c r="BMA336" s="35"/>
      <c r="BMB336" s="35"/>
      <c r="BMC336" s="35"/>
      <c r="BMD336" s="35"/>
      <c r="BME336" s="35"/>
      <c r="BMF336" s="35"/>
      <c r="BMG336" s="35"/>
      <c r="BMH336" s="35"/>
      <c r="BMI336" s="35"/>
      <c r="BMJ336" s="35"/>
      <c r="BMK336" s="35"/>
      <c r="BML336" s="35"/>
      <c r="BMM336" s="35"/>
      <c r="BMN336" s="35"/>
      <c r="BMO336" s="35"/>
      <c r="BMP336" s="35"/>
      <c r="BMQ336" s="35"/>
      <c r="BMR336" s="35"/>
      <c r="BMS336" s="35"/>
      <c r="BMT336" s="35"/>
      <c r="BMU336" s="35"/>
      <c r="BMV336" s="35"/>
      <c r="BMW336" s="35"/>
      <c r="BMX336" s="35"/>
      <c r="BMY336" s="35"/>
      <c r="BMZ336" s="35"/>
      <c r="BNA336" s="35"/>
      <c r="BNB336" s="35"/>
      <c r="BNC336" s="35"/>
      <c r="BND336" s="35"/>
      <c r="BNE336" s="35"/>
      <c r="BNF336" s="35"/>
      <c r="BNG336" s="35"/>
      <c r="BNH336" s="35"/>
      <c r="BNI336" s="35"/>
      <c r="BNJ336" s="35"/>
      <c r="BNK336" s="35"/>
      <c r="BNL336" s="35"/>
      <c r="BNM336" s="35"/>
      <c r="BNN336" s="35"/>
      <c r="BNO336" s="35"/>
      <c r="BNP336" s="35"/>
      <c r="BNQ336" s="35"/>
      <c r="BNR336" s="35"/>
      <c r="BNS336" s="35"/>
      <c r="BNT336" s="35"/>
      <c r="BNU336" s="35"/>
      <c r="BNV336" s="35"/>
      <c r="BNW336" s="35"/>
      <c r="BNX336" s="35"/>
      <c r="BNY336" s="35"/>
      <c r="BNZ336" s="35"/>
      <c r="BOA336" s="35"/>
      <c r="BOB336" s="35"/>
      <c r="BOC336" s="35"/>
      <c r="BOD336" s="35"/>
      <c r="BOE336" s="35"/>
      <c r="BOF336" s="35"/>
      <c r="BOG336" s="35"/>
      <c r="BOH336" s="35"/>
      <c r="BOI336" s="35"/>
      <c r="BOJ336" s="35"/>
      <c r="BOK336" s="35"/>
      <c r="BOL336" s="35"/>
      <c r="BOM336" s="35"/>
      <c r="BON336" s="35"/>
      <c r="BOO336" s="35"/>
      <c r="BOP336" s="35"/>
      <c r="BOQ336" s="35"/>
      <c r="BOR336" s="35"/>
      <c r="BOS336" s="35"/>
      <c r="BOT336" s="35"/>
      <c r="BOU336" s="35"/>
      <c r="BOV336" s="35"/>
      <c r="BOW336" s="35"/>
      <c r="BOX336" s="35"/>
      <c r="BOY336" s="35"/>
      <c r="BOZ336" s="35"/>
      <c r="BPA336" s="35"/>
      <c r="BPB336" s="35"/>
      <c r="BPC336" s="35"/>
      <c r="BPD336" s="35"/>
      <c r="BPE336" s="35"/>
      <c r="BPF336" s="35"/>
      <c r="BPG336" s="35"/>
      <c r="BPH336" s="35"/>
      <c r="BPI336" s="35"/>
      <c r="BPJ336" s="35"/>
      <c r="BPK336" s="35"/>
      <c r="BPL336" s="35"/>
      <c r="BPM336" s="35"/>
      <c r="BPN336" s="35"/>
      <c r="BPO336" s="35"/>
      <c r="BPP336" s="35"/>
      <c r="BPQ336" s="35"/>
      <c r="BPR336" s="35"/>
      <c r="BPS336" s="35"/>
      <c r="BPT336" s="35"/>
      <c r="BPU336" s="35"/>
      <c r="BPV336" s="35"/>
      <c r="BPW336" s="35"/>
      <c r="BPX336" s="35"/>
      <c r="BPY336" s="35"/>
      <c r="BPZ336" s="35"/>
      <c r="BQA336" s="35"/>
      <c r="BQB336" s="35"/>
      <c r="BQC336" s="35"/>
      <c r="BQD336" s="35"/>
      <c r="BQE336" s="35"/>
      <c r="BQF336" s="35"/>
      <c r="BQG336" s="35"/>
      <c r="BQH336" s="35"/>
      <c r="BQI336" s="35"/>
      <c r="BQJ336" s="35"/>
      <c r="BQK336" s="35"/>
      <c r="BQL336" s="35"/>
      <c r="BQM336" s="35"/>
      <c r="BQN336" s="35"/>
      <c r="BQO336" s="35"/>
      <c r="BQP336" s="35"/>
      <c r="BQQ336" s="35"/>
      <c r="BQR336" s="35"/>
      <c r="BQS336" s="35"/>
      <c r="BQT336" s="35"/>
      <c r="BQU336" s="35"/>
      <c r="BQV336" s="35"/>
      <c r="BQW336" s="35"/>
      <c r="BQX336" s="35"/>
      <c r="BQY336" s="35"/>
      <c r="BQZ336" s="35"/>
      <c r="BRA336" s="35"/>
      <c r="BRB336" s="35"/>
      <c r="BRC336" s="35"/>
      <c r="BRD336" s="35"/>
      <c r="BRE336" s="35"/>
      <c r="BRF336" s="35"/>
      <c r="BRG336" s="35"/>
      <c r="BRH336" s="35"/>
      <c r="BRI336" s="35"/>
      <c r="BRJ336" s="35"/>
      <c r="BRK336" s="35"/>
      <c r="BRL336" s="35"/>
      <c r="BRM336" s="35"/>
      <c r="BRN336" s="35"/>
      <c r="BRO336" s="35"/>
      <c r="BRP336" s="35"/>
      <c r="BRQ336" s="35"/>
      <c r="BRR336" s="35"/>
      <c r="BRS336" s="35"/>
      <c r="BRT336" s="35"/>
      <c r="BRU336" s="35"/>
      <c r="BRV336" s="35"/>
      <c r="BRW336" s="35"/>
      <c r="BRX336" s="35"/>
      <c r="BRY336" s="35"/>
      <c r="BRZ336" s="35"/>
      <c r="BSA336" s="35"/>
      <c r="BSB336" s="35"/>
      <c r="BSC336" s="35"/>
      <c r="BSD336" s="35"/>
      <c r="BSE336" s="35"/>
      <c r="BSF336" s="35"/>
      <c r="BSG336" s="35"/>
      <c r="BSH336" s="35"/>
      <c r="BSI336" s="35"/>
      <c r="BSJ336" s="35"/>
      <c r="BSK336" s="35"/>
      <c r="BSL336" s="35"/>
      <c r="BSM336" s="35"/>
      <c r="BSN336" s="35"/>
      <c r="BSO336" s="35"/>
      <c r="BSP336" s="35"/>
      <c r="BSQ336" s="35"/>
      <c r="BSR336" s="35"/>
      <c r="BSS336" s="35"/>
      <c r="BST336" s="35"/>
      <c r="BSU336" s="35"/>
      <c r="BSV336" s="35"/>
      <c r="BSW336" s="35"/>
      <c r="BSX336" s="35"/>
      <c r="BSY336" s="35"/>
      <c r="BSZ336" s="35"/>
      <c r="BTA336" s="35"/>
      <c r="BTB336" s="35"/>
      <c r="BTC336" s="35"/>
      <c r="BTD336" s="35"/>
      <c r="BTE336" s="35"/>
      <c r="BTF336" s="35"/>
      <c r="BTG336" s="35"/>
      <c r="BTH336" s="35"/>
      <c r="BTI336" s="35"/>
      <c r="BTJ336" s="35"/>
      <c r="BTK336" s="35"/>
      <c r="BTL336" s="35"/>
      <c r="BTM336" s="35"/>
      <c r="BTN336" s="35"/>
      <c r="BTO336" s="35"/>
      <c r="BTP336" s="35"/>
      <c r="BTQ336" s="35"/>
      <c r="BTR336" s="35"/>
      <c r="BTS336" s="35"/>
      <c r="BTT336" s="35"/>
      <c r="BTU336" s="35"/>
      <c r="BTV336" s="35"/>
      <c r="BTW336" s="35"/>
      <c r="BTX336" s="35"/>
      <c r="BTY336" s="35"/>
      <c r="BTZ336" s="35"/>
      <c r="BUA336" s="35"/>
      <c r="BUB336" s="35"/>
      <c r="BUC336" s="35"/>
      <c r="BUD336" s="35"/>
      <c r="BUE336" s="35"/>
      <c r="BUF336" s="35"/>
      <c r="BUG336" s="35"/>
      <c r="BUH336" s="35"/>
      <c r="BUI336" s="35"/>
      <c r="BUJ336" s="35"/>
      <c r="BUK336" s="35"/>
      <c r="BUL336" s="35"/>
      <c r="BUM336" s="35"/>
      <c r="BUN336" s="35"/>
      <c r="BUO336" s="35"/>
      <c r="BUP336" s="35"/>
      <c r="BUQ336" s="35"/>
      <c r="BUR336" s="35"/>
      <c r="BUS336" s="35"/>
      <c r="BUT336" s="35"/>
      <c r="BUU336" s="35"/>
      <c r="BUV336" s="35"/>
      <c r="BUW336" s="35"/>
      <c r="BUX336" s="35"/>
      <c r="BUY336" s="35"/>
      <c r="BUZ336" s="35"/>
      <c r="BVA336" s="35"/>
      <c r="BVB336" s="35"/>
      <c r="BVC336" s="35"/>
      <c r="BVD336" s="35"/>
      <c r="BVE336" s="35"/>
      <c r="BVF336" s="35"/>
      <c r="BVG336" s="35"/>
      <c r="BVH336" s="35"/>
      <c r="BVI336" s="35"/>
      <c r="BVJ336" s="35"/>
      <c r="BVK336" s="35"/>
      <c r="BVL336" s="35"/>
      <c r="BVM336" s="35"/>
      <c r="BVN336" s="35"/>
      <c r="BVO336" s="35"/>
      <c r="BVP336" s="35"/>
      <c r="BVQ336" s="35"/>
      <c r="BVR336" s="35"/>
      <c r="BVS336" s="35"/>
      <c r="BVT336" s="35"/>
      <c r="BVU336" s="35"/>
      <c r="BVV336" s="35"/>
      <c r="BVW336" s="35"/>
      <c r="BVX336" s="35"/>
      <c r="BVY336" s="35"/>
      <c r="BVZ336" s="35"/>
      <c r="BWA336" s="35"/>
      <c r="BWB336" s="35"/>
      <c r="BWC336" s="35"/>
      <c r="BWD336" s="35"/>
      <c r="BWE336" s="35"/>
      <c r="BWF336" s="35"/>
      <c r="BWG336" s="35"/>
      <c r="BWH336" s="35"/>
      <c r="BWI336" s="35"/>
      <c r="BWJ336" s="35"/>
      <c r="BWK336" s="35"/>
      <c r="BWL336" s="35"/>
      <c r="BWM336" s="35"/>
      <c r="BWN336" s="35"/>
      <c r="BWO336" s="35"/>
      <c r="BWP336" s="35"/>
      <c r="BWQ336" s="35"/>
      <c r="BWR336" s="35"/>
      <c r="BWS336" s="35"/>
      <c r="BWT336" s="35"/>
      <c r="BWU336" s="35"/>
      <c r="BWV336" s="35"/>
      <c r="BWW336" s="35"/>
      <c r="BWX336" s="35"/>
      <c r="BWY336" s="35"/>
      <c r="BWZ336" s="35"/>
      <c r="BXA336" s="35"/>
      <c r="BXB336" s="35"/>
      <c r="BXC336" s="35"/>
      <c r="BXD336" s="35"/>
      <c r="BXE336" s="35"/>
      <c r="BXF336" s="35"/>
      <c r="BXG336" s="35"/>
      <c r="BXH336" s="35"/>
      <c r="BXI336" s="35"/>
      <c r="BXJ336" s="35"/>
      <c r="BXK336" s="35"/>
      <c r="BXL336" s="35"/>
      <c r="BXM336" s="35"/>
      <c r="BXN336" s="35"/>
      <c r="BXO336" s="35"/>
      <c r="BXP336" s="35"/>
      <c r="BXQ336" s="35"/>
      <c r="BXR336" s="35"/>
      <c r="BXS336" s="35"/>
      <c r="BXT336" s="35"/>
      <c r="BXU336" s="35"/>
      <c r="BXV336" s="35"/>
      <c r="BXW336" s="35"/>
      <c r="BXX336" s="35"/>
      <c r="BXY336" s="35"/>
      <c r="BXZ336" s="35"/>
      <c r="BYA336" s="35"/>
      <c r="BYB336" s="35"/>
      <c r="BYC336" s="35"/>
      <c r="BYD336" s="35"/>
      <c r="BYE336" s="35"/>
      <c r="BYF336" s="35"/>
      <c r="BYG336" s="35"/>
      <c r="BYH336" s="35"/>
      <c r="BYI336" s="35"/>
      <c r="BYJ336" s="35"/>
      <c r="BYK336" s="35"/>
      <c r="BYL336" s="35"/>
      <c r="BYM336" s="35"/>
      <c r="BYN336" s="35"/>
      <c r="BYO336" s="35"/>
      <c r="BYP336" s="35"/>
      <c r="BYQ336" s="35"/>
      <c r="BYR336" s="35"/>
      <c r="BYS336" s="35"/>
      <c r="BYT336" s="35"/>
      <c r="BYU336" s="35"/>
      <c r="BYV336" s="35"/>
      <c r="BYW336" s="35"/>
      <c r="BYX336" s="35"/>
      <c r="BYY336" s="35"/>
      <c r="BYZ336" s="35"/>
      <c r="BZA336" s="35"/>
      <c r="BZB336" s="35"/>
      <c r="BZC336" s="35"/>
      <c r="BZD336" s="35"/>
      <c r="BZE336" s="35"/>
      <c r="BZF336" s="35"/>
      <c r="BZG336" s="35"/>
      <c r="BZH336" s="35"/>
      <c r="BZI336" s="35"/>
      <c r="BZJ336" s="35"/>
      <c r="BZK336" s="35"/>
      <c r="BZL336" s="35"/>
      <c r="BZM336" s="35"/>
      <c r="BZN336" s="35"/>
      <c r="BZO336" s="35"/>
      <c r="BZP336" s="35"/>
      <c r="BZQ336" s="35"/>
      <c r="BZR336" s="35"/>
      <c r="BZS336" s="35"/>
      <c r="BZT336" s="35"/>
      <c r="BZU336" s="35"/>
      <c r="BZV336" s="35"/>
      <c r="BZW336" s="35"/>
      <c r="BZX336" s="35"/>
      <c r="BZY336" s="35"/>
      <c r="BZZ336" s="35"/>
      <c r="CAA336" s="35"/>
      <c r="CAB336" s="35"/>
      <c r="CAC336" s="35"/>
      <c r="CAD336" s="35"/>
      <c r="CAE336" s="35"/>
      <c r="CAF336" s="35"/>
      <c r="CAG336" s="35"/>
      <c r="CAH336" s="35"/>
      <c r="CAI336" s="35"/>
      <c r="CAJ336" s="35"/>
      <c r="CAK336" s="35"/>
      <c r="CAL336" s="35"/>
      <c r="CAM336" s="35"/>
      <c r="CAN336" s="35"/>
      <c r="CAO336" s="35"/>
      <c r="CAP336" s="35"/>
      <c r="CAQ336" s="35"/>
      <c r="CAR336" s="35"/>
      <c r="CAS336" s="35"/>
      <c r="CAT336" s="35"/>
      <c r="CAU336" s="35"/>
      <c r="CAV336" s="35"/>
      <c r="CAW336" s="35"/>
      <c r="CAX336" s="35"/>
      <c r="CAY336" s="35"/>
      <c r="CAZ336" s="35"/>
      <c r="CBA336" s="35"/>
      <c r="CBB336" s="35"/>
      <c r="CBC336" s="35"/>
      <c r="CBD336" s="35"/>
      <c r="CBE336" s="35"/>
      <c r="CBF336" s="35"/>
      <c r="CBG336" s="35"/>
      <c r="CBH336" s="35"/>
      <c r="CBI336" s="35"/>
      <c r="CBJ336" s="35"/>
      <c r="CBK336" s="35"/>
      <c r="CBL336" s="35"/>
      <c r="CBM336" s="35"/>
      <c r="CBN336" s="35"/>
      <c r="CBO336" s="35"/>
      <c r="CBP336" s="35"/>
      <c r="CBQ336" s="35"/>
      <c r="CBR336" s="35"/>
      <c r="CBS336" s="35"/>
      <c r="CBT336" s="35"/>
      <c r="CBU336" s="35"/>
      <c r="CBV336" s="35"/>
      <c r="CBW336" s="35"/>
      <c r="CBX336" s="35"/>
      <c r="CBY336" s="35"/>
      <c r="CBZ336" s="35"/>
      <c r="CCA336" s="35"/>
      <c r="CCB336" s="35"/>
      <c r="CCC336" s="35"/>
      <c r="CCD336" s="35"/>
      <c r="CCE336" s="35"/>
      <c r="CCF336" s="35"/>
      <c r="CCG336" s="35"/>
      <c r="CCH336" s="35"/>
      <c r="CCI336" s="35"/>
      <c r="CCJ336" s="35"/>
      <c r="CCK336" s="35"/>
      <c r="CCL336" s="35"/>
      <c r="CCM336" s="35"/>
      <c r="CCN336" s="35"/>
      <c r="CCO336" s="35"/>
      <c r="CCP336" s="35"/>
      <c r="CCQ336" s="35"/>
      <c r="CCR336" s="35"/>
      <c r="CCS336" s="35"/>
      <c r="CCT336" s="35"/>
      <c r="CCU336" s="35"/>
      <c r="CCV336" s="35"/>
      <c r="CCW336" s="35"/>
      <c r="CCX336" s="35"/>
      <c r="CCY336" s="35"/>
      <c r="CCZ336" s="35"/>
      <c r="CDA336" s="35"/>
      <c r="CDB336" s="35"/>
      <c r="CDC336" s="35"/>
      <c r="CDD336" s="35"/>
      <c r="CDE336" s="35"/>
      <c r="CDF336" s="35"/>
      <c r="CDG336" s="35"/>
      <c r="CDH336" s="35"/>
      <c r="CDI336" s="35"/>
      <c r="CDJ336" s="35"/>
      <c r="CDK336" s="35"/>
      <c r="CDL336" s="35"/>
      <c r="CDM336" s="35"/>
      <c r="CDN336" s="35"/>
      <c r="CDO336" s="35"/>
      <c r="CDP336" s="35"/>
      <c r="CDQ336" s="35"/>
      <c r="CDR336" s="35"/>
      <c r="CDS336" s="35"/>
      <c r="CDT336" s="35"/>
      <c r="CDU336" s="35"/>
      <c r="CDV336" s="35"/>
      <c r="CDW336" s="35"/>
      <c r="CDX336" s="35"/>
      <c r="CDY336" s="35"/>
      <c r="CDZ336" s="35"/>
      <c r="CEA336" s="35"/>
      <c r="CEB336" s="35"/>
      <c r="CEC336" s="35"/>
      <c r="CED336" s="35"/>
      <c r="CEE336" s="35"/>
      <c r="CEF336" s="35"/>
      <c r="CEG336" s="35"/>
      <c r="CEH336" s="35"/>
      <c r="CEI336" s="35"/>
      <c r="CEJ336" s="35"/>
      <c r="CEK336" s="35"/>
      <c r="CEL336" s="35"/>
      <c r="CEM336" s="35"/>
      <c r="CEN336" s="35"/>
      <c r="CEO336" s="35"/>
      <c r="CEP336" s="35"/>
      <c r="CEQ336" s="35"/>
      <c r="CER336" s="35"/>
      <c r="CES336" s="35"/>
      <c r="CET336" s="35"/>
      <c r="CEU336" s="35"/>
      <c r="CEV336" s="35"/>
      <c r="CEW336" s="35"/>
      <c r="CEX336" s="35"/>
      <c r="CEY336" s="35"/>
      <c r="CEZ336" s="35"/>
      <c r="CFA336" s="35"/>
      <c r="CFB336" s="35"/>
      <c r="CFC336" s="35"/>
      <c r="CFD336" s="35"/>
      <c r="CFE336" s="35"/>
      <c r="CFF336" s="35"/>
      <c r="CFG336" s="35"/>
      <c r="CFH336" s="35"/>
      <c r="CFI336" s="35"/>
      <c r="CFJ336" s="35"/>
      <c r="CFK336" s="35"/>
      <c r="CFL336" s="35"/>
      <c r="CFM336" s="35"/>
      <c r="CFN336" s="35"/>
      <c r="CFO336" s="35"/>
      <c r="CFP336" s="35"/>
      <c r="CFQ336" s="35"/>
      <c r="CFR336" s="35"/>
      <c r="CFS336" s="35"/>
      <c r="CFT336" s="35"/>
      <c r="CFU336" s="35"/>
      <c r="CFV336" s="35"/>
      <c r="CFW336" s="35"/>
      <c r="CFX336" s="35"/>
      <c r="CFY336" s="35"/>
      <c r="CFZ336" s="35"/>
      <c r="CGA336" s="35"/>
      <c r="CGB336" s="35"/>
      <c r="CGC336" s="35"/>
      <c r="CGD336" s="35"/>
      <c r="CGE336" s="35"/>
      <c r="CGF336" s="35"/>
      <c r="CGG336" s="35"/>
      <c r="CGH336" s="35"/>
      <c r="CGI336" s="35"/>
      <c r="CGJ336" s="35"/>
      <c r="CGK336" s="35"/>
      <c r="CGL336" s="35"/>
      <c r="CGM336" s="35"/>
      <c r="CGN336" s="35"/>
      <c r="CGO336" s="35"/>
      <c r="CGP336" s="35"/>
      <c r="CGQ336" s="35"/>
      <c r="CGR336" s="35"/>
      <c r="CGS336" s="35"/>
      <c r="CGT336" s="35"/>
      <c r="CGU336" s="35"/>
      <c r="CGV336" s="35"/>
      <c r="CGW336" s="35"/>
      <c r="CGX336" s="35"/>
      <c r="CGY336" s="35"/>
      <c r="CGZ336" s="35"/>
      <c r="CHA336" s="35"/>
      <c r="CHB336" s="35"/>
      <c r="CHC336" s="35"/>
      <c r="CHD336" s="35"/>
      <c r="CHE336" s="35"/>
      <c r="CHF336" s="35"/>
      <c r="CHG336" s="35"/>
      <c r="CHH336" s="35"/>
      <c r="CHI336" s="35"/>
      <c r="CHJ336" s="35"/>
      <c r="CHK336" s="35"/>
      <c r="CHL336" s="35"/>
      <c r="CHM336" s="35"/>
      <c r="CHN336" s="35"/>
      <c r="CHO336" s="35"/>
      <c r="CHP336" s="35"/>
      <c r="CHQ336" s="35"/>
      <c r="CHR336" s="35"/>
      <c r="CHS336" s="35"/>
      <c r="CHT336" s="35"/>
      <c r="CHU336" s="35"/>
      <c r="CHV336" s="35"/>
      <c r="CHW336" s="35"/>
      <c r="CHX336" s="35"/>
      <c r="CHY336" s="35"/>
      <c r="CHZ336" s="35"/>
      <c r="CIA336" s="35"/>
      <c r="CIB336" s="35"/>
      <c r="CIC336" s="35"/>
      <c r="CID336" s="35"/>
      <c r="CIE336" s="35"/>
      <c r="CIF336" s="35"/>
      <c r="CIG336" s="35"/>
      <c r="CIH336" s="35"/>
      <c r="CII336" s="35"/>
      <c r="CIJ336" s="35"/>
      <c r="CIK336" s="35"/>
      <c r="CIL336" s="35"/>
      <c r="CIM336" s="35"/>
      <c r="CIN336" s="35"/>
      <c r="CIO336" s="35"/>
      <c r="CIP336" s="35"/>
      <c r="CIQ336" s="35"/>
      <c r="CIR336" s="35"/>
      <c r="CIS336" s="35"/>
      <c r="CIT336" s="35"/>
      <c r="CIU336" s="35"/>
      <c r="CIV336" s="35"/>
      <c r="CIW336" s="35"/>
      <c r="CIX336" s="35"/>
      <c r="CIY336" s="35"/>
      <c r="CIZ336" s="35"/>
      <c r="CJA336" s="35"/>
      <c r="CJB336" s="35"/>
      <c r="CJC336" s="35"/>
      <c r="CJD336" s="35"/>
      <c r="CJE336" s="35"/>
      <c r="CJF336" s="35"/>
      <c r="CJG336" s="35"/>
      <c r="CJH336" s="35"/>
      <c r="CJI336" s="35"/>
      <c r="CJJ336" s="35"/>
      <c r="CJK336" s="35"/>
      <c r="CJL336" s="35"/>
      <c r="CJM336" s="35"/>
      <c r="CJN336" s="35"/>
      <c r="CJO336" s="35"/>
      <c r="CJP336" s="35"/>
      <c r="CJQ336" s="35"/>
      <c r="CJR336" s="35"/>
      <c r="CJS336" s="35"/>
      <c r="CJT336" s="35"/>
      <c r="CJU336" s="35"/>
      <c r="CJV336" s="35"/>
      <c r="CJW336" s="35"/>
      <c r="CJX336" s="35"/>
      <c r="CJY336" s="35"/>
      <c r="CJZ336" s="35"/>
      <c r="CKA336" s="35"/>
      <c r="CKB336" s="35"/>
      <c r="CKC336" s="35"/>
      <c r="CKD336" s="35"/>
      <c r="CKE336" s="35"/>
      <c r="CKF336" s="35"/>
      <c r="CKG336" s="35"/>
      <c r="CKH336" s="35"/>
      <c r="CKI336" s="35"/>
      <c r="CKJ336" s="35"/>
      <c r="CKK336" s="35"/>
      <c r="CKL336" s="35"/>
      <c r="CKM336" s="35"/>
      <c r="CKN336" s="35"/>
      <c r="CKO336" s="35"/>
      <c r="CKP336" s="35"/>
      <c r="CKQ336" s="35"/>
      <c r="CKR336" s="35"/>
      <c r="CKS336" s="35"/>
      <c r="CKT336" s="35"/>
      <c r="CKU336" s="35"/>
      <c r="CKV336" s="35"/>
      <c r="CKW336" s="35"/>
      <c r="CKX336" s="35"/>
      <c r="CKY336" s="35"/>
      <c r="CKZ336" s="35"/>
      <c r="CLA336" s="35"/>
      <c r="CLB336" s="35"/>
      <c r="CLC336" s="35"/>
      <c r="CLD336" s="35"/>
      <c r="CLE336" s="35"/>
      <c r="CLF336" s="35"/>
      <c r="CLG336" s="35"/>
      <c r="CLH336" s="35"/>
      <c r="CLI336" s="35"/>
      <c r="CLJ336" s="35"/>
      <c r="CLK336" s="35"/>
      <c r="CLL336" s="35"/>
      <c r="CLM336" s="35"/>
      <c r="CLN336" s="35"/>
      <c r="CLO336" s="35"/>
      <c r="CLP336" s="35"/>
      <c r="CLQ336" s="35"/>
      <c r="CLR336" s="35"/>
      <c r="CLS336" s="35"/>
      <c r="CLT336" s="35"/>
      <c r="CLU336" s="35"/>
      <c r="CLV336" s="35"/>
      <c r="CLW336" s="35"/>
      <c r="CLX336" s="35"/>
      <c r="CLY336" s="35"/>
      <c r="CLZ336" s="35"/>
      <c r="CMA336" s="35"/>
      <c r="CMB336" s="35"/>
      <c r="CMC336" s="35"/>
      <c r="CMD336" s="35"/>
      <c r="CME336" s="35"/>
      <c r="CMF336" s="35"/>
      <c r="CMG336" s="35"/>
      <c r="CMH336" s="35"/>
      <c r="CMI336" s="35"/>
      <c r="CMJ336" s="35"/>
      <c r="CMK336" s="35"/>
      <c r="CML336" s="35"/>
      <c r="CMM336" s="35"/>
      <c r="CMN336" s="35"/>
      <c r="CMO336" s="35"/>
      <c r="CMP336" s="35"/>
      <c r="CMQ336" s="35"/>
      <c r="CMR336" s="35"/>
      <c r="CMS336" s="35"/>
      <c r="CMT336" s="35"/>
      <c r="CMU336" s="35"/>
      <c r="CMV336" s="35"/>
      <c r="CMW336" s="35"/>
      <c r="CMX336" s="35"/>
      <c r="CMY336" s="35"/>
      <c r="CMZ336" s="35"/>
      <c r="CNA336" s="35"/>
      <c r="CNB336" s="35"/>
      <c r="CNC336" s="35"/>
      <c r="CND336" s="35"/>
      <c r="CNE336" s="35"/>
      <c r="CNF336" s="35"/>
      <c r="CNG336" s="35"/>
      <c r="CNH336" s="35"/>
      <c r="CNI336" s="35"/>
      <c r="CNJ336" s="35"/>
      <c r="CNK336" s="35"/>
      <c r="CNL336" s="35"/>
      <c r="CNM336" s="35"/>
      <c r="CNN336" s="35"/>
      <c r="CNO336" s="35"/>
      <c r="CNP336" s="35"/>
      <c r="CNQ336" s="35"/>
      <c r="CNR336" s="35"/>
      <c r="CNS336" s="35"/>
      <c r="CNT336" s="35"/>
      <c r="CNU336" s="35"/>
      <c r="CNV336" s="35"/>
      <c r="CNW336" s="35"/>
      <c r="CNX336" s="35"/>
      <c r="CNY336" s="35"/>
      <c r="CNZ336" s="35"/>
      <c r="COA336" s="35"/>
      <c r="COB336" s="35"/>
      <c r="COC336" s="35"/>
      <c r="COD336" s="35"/>
      <c r="COE336" s="35"/>
      <c r="COF336" s="35"/>
      <c r="COG336" s="35"/>
      <c r="COH336" s="35"/>
      <c r="COI336" s="35"/>
      <c r="COJ336" s="35"/>
      <c r="COK336" s="35"/>
      <c r="COL336" s="35"/>
      <c r="COM336" s="35"/>
      <c r="CON336" s="35"/>
      <c r="COO336" s="35"/>
      <c r="COP336" s="35"/>
      <c r="COQ336" s="35"/>
      <c r="COR336" s="35"/>
      <c r="COS336" s="35"/>
      <c r="COT336" s="35"/>
      <c r="COU336" s="35"/>
      <c r="COV336" s="35"/>
      <c r="COW336" s="35"/>
      <c r="COX336" s="35"/>
      <c r="COY336" s="35"/>
      <c r="COZ336" s="35"/>
      <c r="CPA336" s="35"/>
      <c r="CPB336" s="35"/>
      <c r="CPC336" s="35"/>
      <c r="CPD336" s="35"/>
      <c r="CPE336" s="35"/>
      <c r="CPF336" s="35"/>
      <c r="CPG336" s="35"/>
      <c r="CPH336" s="35"/>
      <c r="CPI336" s="35"/>
      <c r="CPJ336" s="35"/>
      <c r="CPK336" s="35"/>
      <c r="CPL336" s="35"/>
      <c r="CPM336" s="35"/>
      <c r="CPN336" s="35"/>
      <c r="CPO336" s="35"/>
      <c r="CPP336" s="35"/>
      <c r="CPQ336" s="35"/>
      <c r="CPR336" s="35"/>
      <c r="CPS336" s="35"/>
      <c r="CPT336" s="35"/>
      <c r="CPU336" s="35"/>
      <c r="CPV336" s="35"/>
      <c r="CPW336" s="35"/>
      <c r="CPX336" s="35"/>
      <c r="CPY336" s="35"/>
      <c r="CPZ336" s="35"/>
      <c r="CQA336" s="35"/>
      <c r="CQB336" s="35"/>
      <c r="CQC336" s="35"/>
      <c r="CQD336" s="35"/>
      <c r="CQE336" s="35"/>
      <c r="CQF336" s="35"/>
      <c r="CQG336" s="35"/>
      <c r="CQH336" s="35"/>
      <c r="CQI336" s="35"/>
      <c r="CQJ336" s="35"/>
      <c r="CQK336" s="35"/>
      <c r="CQL336" s="35"/>
      <c r="CQM336" s="35"/>
      <c r="CQN336" s="35"/>
      <c r="CQO336" s="35"/>
      <c r="CQP336" s="35"/>
      <c r="CQQ336" s="35"/>
      <c r="CQR336" s="35"/>
      <c r="CQS336" s="35"/>
      <c r="CQT336" s="35"/>
      <c r="CQU336" s="35"/>
      <c r="CQV336" s="35"/>
      <c r="CQW336" s="35"/>
      <c r="CQX336" s="35"/>
      <c r="CQY336" s="35"/>
      <c r="CQZ336" s="35"/>
      <c r="CRA336" s="35"/>
      <c r="CRB336" s="35"/>
      <c r="CRC336" s="35"/>
      <c r="CRD336" s="35"/>
      <c r="CRE336" s="35"/>
      <c r="CRF336" s="35"/>
      <c r="CRG336" s="35"/>
      <c r="CRH336" s="35"/>
      <c r="CRI336" s="35"/>
      <c r="CRJ336" s="35"/>
      <c r="CRK336" s="35"/>
      <c r="CRL336" s="35"/>
      <c r="CRM336" s="35"/>
      <c r="CRN336" s="35"/>
      <c r="CRO336" s="35"/>
      <c r="CRP336" s="35"/>
      <c r="CRQ336" s="35"/>
      <c r="CRR336" s="35"/>
      <c r="CRS336" s="35"/>
      <c r="CRT336" s="35"/>
      <c r="CRU336" s="35"/>
      <c r="CRV336" s="35"/>
      <c r="CRW336" s="35"/>
      <c r="CRX336" s="35"/>
      <c r="CRY336" s="35"/>
      <c r="CRZ336" s="35"/>
      <c r="CSA336" s="35"/>
      <c r="CSB336" s="35"/>
      <c r="CSC336" s="35"/>
      <c r="CSD336" s="35"/>
      <c r="CSE336" s="35"/>
      <c r="CSF336" s="35"/>
      <c r="CSG336" s="35"/>
      <c r="CSH336" s="35"/>
      <c r="CSI336" s="35"/>
      <c r="CSJ336" s="35"/>
      <c r="CSK336" s="35"/>
      <c r="CSL336" s="35"/>
      <c r="CSM336" s="35"/>
      <c r="CSN336" s="35"/>
      <c r="CSO336" s="35"/>
      <c r="CSP336" s="35"/>
      <c r="CSQ336" s="35"/>
      <c r="CSR336" s="35"/>
      <c r="CSS336" s="35"/>
      <c r="CST336" s="35"/>
      <c r="CSU336" s="35"/>
      <c r="CSV336" s="35"/>
      <c r="CSW336" s="35"/>
      <c r="CSX336" s="35"/>
      <c r="CSY336" s="35"/>
      <c r="CSZ336" s="35"/>
      <c r="CTA336" s="35"/>
      <c r="CTB336" s="35"/>
      <c r="CTC336" s="35"/>
      <c r="CTD336" s="35"/>
      <c r="CTE336" s="35"/>
      <c r="CTF336" s="35"/>
      <c r="CTG336" s="35"/>
      <c r="CTH336" s="35"/>
      <c r="CTI336" s="35"/>
      <c r="CTJ336" s="35"/>
      <c r="CTK336" s="35"/>
      <c r="CTL336" s="35"/>
      <c r="CTM336" s="35"/>
      <c r="CTN336" s="35"/>
      <c r="CTO336" s="35"/>
      <c r="CTP336" s="35"/>
      <c r="CTQ336" s="35"/>
      <c r="CTR336" s="35"/>
      <c r="CTS336" s="35"/>
      <c r="CTT336" s="35"/>
      <c r="CTU336" s="35"/>
      <c r="CTV336" s="35"/>
      <c r="CTW336" s="35"/>
      <c r="CTX336" s="35"/>
      <c r="CTY336" s="35"/>
      <c r="CTZ336" s="35"/>
      <c r="CUA336" s="35"/>
      <c r="CUB336" s="35"/>
      <c r="CUC336" s="35"/>
      <c r="CUD336" s="35"/>
      <c r="CUE336" s="35"/>
      <c r="CUF336" s="35"/>
      <c r="CUG336" s="35"/>
      <c r="CUH336" s="35"/>
      <c r="CUI336" s="35"/>
      <c r="CUJ336" s="35"/>
      <c r="CUK336" s="35"/>
      <c r="CUL336" s="35"/>
      <c r="CUM336" s="35"/>
      <c r="CUN336" s="35"/>
      <c r="CUO336" s="35"/>
      <c r="CUP336" s="35"/>
      <c r="CUQ336" s="35"/>
      <c r="CUR336" s="35"/>
      <c r="CUS336" s="35"/>
      <c r="CUT336" s="35"/>
      <c r="CUU336" s="35"/>
      <c r="CUV336" s="35"/>
      <c r="CUW336" s="35"/>
      <c r="CUX336" s="35"/>
      <c r="CUY336" s="35"/>
      <c r="CUZ336" s="35"/>
      <c r="CVA336" s="35"/>
      <c r="CVB336" s="35"/>
      <c r="CVC336" s="35"/>
      <c r="CVD336" s="35"/>
      <c r="CVE336" s="35"/>
      <c r="CVF336" s="35"/>
      <c r="CVG336" s="35"/>
      <c r="CVH336" s="35"/>
      <c r="CVI336" s="35"/>
      <c r="CVJ336" s="35"/>
      <c r="CVK336" s="35"/>
      <c r="CVL336" s="35"/>
      <c r="CVM336" s="35"/>
      <c r="CVN336" s="35"/>
      <c r="CVO336" s="35"/>
      <c r="CVP336" s="35"/>
      <c r="CVQ336" s="35"/>
      <c r="CVR336" s="35"/>
      <c r="CVS336" s="35"/>
      <c r="CVT336" s="35"/>
      <c r="CVU336" s="35"/>
      <c r="CVV336" s="35"/>
      <c r="CVW336" s="35"/>
      <c r="CVX336" s="35"/>
      <c r="CVY336" s="35"/>
      <c r="CVZ336" s="35"/>
      <c r="CWA336" s="35"/>
      <c r="CWB336" s="35"/>
      <c r="CWC336" s="35"/>
      <c r="CWD336" s="35"/>
      <c r="CWE336" s="35"/>
      <c r="CWF336" s="35"/>
      <c r="CWG336" s="35"/>
      <c r="CWH336" s="35"/>
      <c r="CWI336" s="35"/>
      <c r="CWJ336" s="35"/>
      <c r="CWK336" s="35"/>
      <c r="CWL336" s="35"/>
      <c r="CWM336" s="35"/>
      <c r="CWN336" s="35"/>
      <c r="CWO336" s="35"/>
      <c r="CWP336" s="35"/>
      <c r="CWQ336" s="35"/>
      <c r="CWR336" s="35"/>
      <c r="CWS336" s="35"/>
      <c r="CWT336" s="35"/>
      <c r="CWU336" s="35"/>
      <c r="CWV336" s="35"/>
      <c r="CWW336" s="35"/>
      <c r="CWX336" s="35"/>
      <c r="CWY336" s="35"/>
      <c r="CWZ336" s="35"/>
      <c r="CXA336" s="35"/>
      <c r="CXB336" s="35"/>
      <c r="CXC336" s="35"/>
      <c r="CXD336" s="35"/>
      <c r="CXE336" s="35"/>
      <c r="CXF336" s="35"/>
      <c r="CXG336" s="35"/>
      <c r="CXH336" s="35"/>
      <c r="CXI336" s="35"/>
      <c r="CXJ336" s="35"/>
      <c r="CXK336" s="35"/>
      <c r="CXL336" s="35"/>
      <c r="CXM336" s="35"/>
      <c r="CXN336" s="35"/>
      <c r="CXO336" s="35"/>
      <c r="CXP336" s="35"/>
      <c r="CXQ336" s="35"/>
      <c r="CXR336" s="35"/>
      <c r="CXS336" s="35"/>
      <c r="CXT336" s="35"/>
      <c r="CXU336" s="35"/>
      <c r="CXV336" s="35"/>
      <c r="CXW336" s="35"/>
      <c r="CXX336" s="35"/>
      <c r="CXY336" s="35"/>
      <c r="CXZ336" s="35"/>
      <c r="CYA336" s="35"/>
      <c r="CYB336" s="35"/>
      <c r="CYC336" s="35"/>
      <c r="CYD336" s="35"/>
      <c r="CYE336" s="35"/>
      <c r="CYF336" s="35"/>
      <c r="CYG336" s="35"/>
      <c r="CYH336" s="35"/>
      <c r="CYI336" s="35"/>
      <c r="CYJ336" s="35"/>
      <c r="CYK336" s="35"/>
      <c r="CYL336" s="35"/>
      <c r="CYM336" s="35"/>
      <c r="CYN336" s="35"/>
      <c r="CYO336" s="35"/>
      <c r="CYP336" s="35"/>
      <c r="CYQ336" s="35"/>
      <c r="CYR336" s="35"/>
      <c r="CYS336" s="35"/>
      <c r="CYT336" s="35"/>
      <c r="CYU336" s="35"/>
      <c r="CYV336" s="35"/>
      <c r="CYW336" s="35"/>
      <c r="CYX336" s="35"/>
      <c r="CYY336" s="35"/>
      <c r="CYZ336" s="35"/>
      <c r="CZA336" s="35"/>
      <c r="CZB336" s="35"/>
      <c r="CZC336" s="35"/>
      <c r="CZD336" s="35"/>
      <c r="CZE336" s="35"/>
      <c r="CZF336" s="35"/>
      <c r="CZG336" s="35"/>
      <c r="CZH336" s="35"/>
      <c r="CZI336" s="35"/>
      <c r="CZJ336" s="35"/>
      <c r="CZK336" s="35"/>
      <c r="CZL336" s="35"/>
      <c r="CZM336" s="35"/>
      <c r="CZN336" s="35"/>
      <c r="CZO336" s="35"/>
      <c r="CZP336" s="35"/>
      <c r="CZQ336" s="35"/>
      <c r="CZR336" s="35"/>
      <c r="CZS336" s="35"/>
      <c r="CZT336" s="35"/>
      <c r="CZU336" s="35"/>
      <c r="CZV336" s="35"/>
      <c r="CZW336" s="35"/>
      <c r="CZX336" s="35"/>
      <c r="CZY336" s="35"/>
      <c r="CZZ336" s="35"/>
      <c r="DAA336" s="35"/>
      <c r="DAB336" s="35"/>
      <c r="DAC336" s="35"/>
      <c r="DAD336" s="35"/>
      <c r="DAE336" s="35"/>
      <c r="DAF336" s="35"/>
      <c r="DAG336" s="35"/>
      <c r="DAH336" s="35"/>
      <c r="DAI336" s="35"/>
      <c r="DAJ336" s="35"/>
      <c r="DAK336" s="35"/>
      <c r="DAL336" s="35"/>
      <c r="DAM336" s="35"/>
      <c r="DAN336" s="35"/>
      <c r="DAO336" s="35"/>
      <c r="DAP336" s="35"/>
      <c r="DAQ336" s="35"/>
      <c r="DAR336" s="35"/>
      <c r="DAS336" s="35"/>
      <c r="DAT336" s="35"/>
      <c r="DAU336" s="35"/>
      <c r="DAV336" s="35"/>
      <c r="DAW336" s="35"/>
      <c r="DAX336" s="35"/>
      <c r="DAY336" s="35"/>
      <c r="DAZ336" s="35"/>
      <c r="DBA336" s="35"/>
      <c r="DBB336" s="35"/>
      <c r="DBC336" s="35"/>
      <c r="DBD336" s="35"/>
      <c r="DBE336" s="35"/>
      <c r="DBF336" s="35"/>
      <c r="DBG336" s="35"/>
      <c r="DBH336" s="35"/>
      <c r="DBI336" s="35"/>
      <c r="DBJ336" s="35"/>
      <c r="DBK336" s="35"/>
      <c r="DBL336" s="35"/>
      <c r="DBM336" s="35"/>
      <c r="DBN336" s="35"/>
      <c r="DBO336" s="35"/>
      <c r="DBP336" s="35"/>
      <c r="DBQ336" s="35"/>
      <c r="DBR336" s="35"/>
      <c r="DBS336" s="35"/>
      <c r="DBT336" s="35"/>
      <c r="DBU336" s="35"/>
      <c r="DBV336" s="35"/>
      <c r="DBW336" s="35"/>
      <c r="DBX336" s="35"/>
      <c r="DBY336" s="35"/>
      <c r="DBZ336" s="35"/>
      <c r="DCA336" s="35"/>
      <c r="DCB336" s="35"/>
      <c r="DCC336" s="35"/>
      <c r="DCD336" s="35"/>
      <c r="DCE336" s="35"/>
      <c r="DCF336" s="35"/>
      <c r="DCG336" s="35"/>
      <c r="DCH336" s="35"/>
      <c r="DCI336" s="35"/>
      <c r="DCJ336" s="35"/>
      <c r="DCK336" s="35"/>
      <c r="DCL336" s="35"/>
      <c r="DCM336" s="35"/>
      <c r="DCN336" s="35"/>
      <c r="DCO336" s="35"/>
      <c r="DCP336" s="35"/>
      <c r="DCQ336" s="35"/>
      <c r="DCR336" s="35"/>
      <c r="DCS336" s="35"/>
      <c r="DCT336" s="35"/>
      <c r="DCU336" s="35"/>
      <c r="DCV336" s="35"/>
      <c r="DCW336" s="35"/>
      <c r="DCX336" s="35"/>
      <c r="DCY336" s="35"/>
      <c r="DCZ336" s="35"/>
      <c r="DDA336" s="35"/>
      <c r="DDB336" s="35"/>
      <c r="DDC336" s="35"/>
      <c r="DDD336" s="35"/>
      <c r="DDE336" s="35"/>
      <c r="DDF336" s="35"/>
      <c r="DDG336" s="35"/>
      <c r="DDH336" s="35"/>
      <c r="DDI336" s="35"/>
      <c r="DDJ336" s="35"/>
      <c r="DDK336" s="35"/>
      <c r="DDL336" s="35"/>
      <c r="DDM336" s="35"/>
      <c r="DDN336" s="35"/>
      <c r="DDO336" s="35"/>
      <c r="DDP336" s="35"/>
      <c r="DDQ336" s="35"/>
      <c r="DDR336" s="35"/>
      <c r="DDS336" s="35"/>
      <c r="DDT336" s="35"/>
      <c r="DDU336" s="35"/>
      <c r="DDV336" s="35"/>
      <c r="DDW336" s="35"/>
      <c r="DDX336" s="35"/>
      <c r="DDY336" s="35"/>
      <c r="DDZ336" s="35"/>
      <c r="DEA336" s="35"/>
      <c r="DEB336" s="35"/>
      <c r="DEC336" s="35"/>
      <c r="DED336" s="35"/>
      <c r="DEE336" s="35"/>
      <c r="DEF336" s="35"/>
      <c r="DEG336" s="35"/>
      <c r="DEH336" s="35"/>
      <c r="DEI336" s="35"/>
      <c r="DEJ336" s="35"/>
      <c r="DEK336" s="35"/>
      <c r="DEL336" s="35"/>
      <c r="DEM336" s="35"/>
      <c r="DEN336" s="35"/>
      <c r="DEO336" s="35"/>
      <c r="DEP336" s="35"/>
      <c r="DEQ336" s="35"/>
      <c r="DER336" s="35"/>
      <c r="DES336" s="35"/>
      <c r="DET336" s="35"/>
      <c r="DEU336" s="35"/>
      <c r="DEV336" s="35"/>
      <c r="DEW336" s="35"/>
      <c r="DEX336" s="35"/>
      <c r="DEY336" s="35"/>
      <c r="DEZ336" s="35"/>
      <c r="DFA336" s="35"/>
      <c r="DFB336" s="35"/>
      <c r="DFC336" s="35"/>
      <c r="DFD336" s="35"/>
      <c r="DFE336" s="35"/>
      <c r="DFF336" s="35"/>
      <c r="DFG336" s="35"/>
      <c r="DFH336" s="35"/>
      <c r="DFI336" s="35"/>
      <c r="DFJ336" s="35"/>
      <c r="DFK336" s="35"/>
      <c r="DFL336" s="35"/>
      <c r="DFM336" s="35"/>
      <c r="DFN336" s="35"/>
      <c r="DFO336" s="35"/>
      <c r="DFP336" s="35"/>
      <c r="DFQ336" s="35"/>
      <c r="DFR336" s="35"/>
      <c r="DFS336" s="35"/>
      <c r="DFT336" s="35"/>
      <c r="DFU336" s="35"/>
      <c r="DFV336" s="35"/>
      <c r="DFW336" s="35"/>
      <c r="DFX336" s="35"/>
      <c r="DFY336" s="35"/>
      <c r="DFZ336" s="35"/>
      <c r="DGA336" s="35"/>
      <c r="DGB336" s="35"/>
      <c r="DGC336" s="35"/>
      <c r="DGD336" s="35"/>
      <c r="DGE336" s="35"/>
      <c r="DGF336" s="35"/>
      <c r="DGG336" s="35"/>
      <c r="DGH336" s="35"/>
      <c r="DGI336" s="35"/>
      <c r="DGJ336" s="35"/>
      <c r="DGK336" s="35"/>
      <c r="DGL336" s="35"/>
      <c r="DGM336" s="35"/>
      <c r="DGN336" s="35"/>
      <c r="DGO336" s="35"/>
      <c r="DGP336" s="35"/>
      <c r="DGQ336" s="35"/>
      <c r="DGR336" s="35"/>
      <c r="DGS336" s="35"/>
      <c r="DGT336" s="35"/>
      <c r="DGU336" s="35"/>
      <c r="DGV336" s="35"/>
      <c r="DGW336" s="35"/>
      <c r="DGX336" s="35"/>
      <c r="DGY336" s="35"/>
      <c r="DGZ336" s="35"/>
      <c r="DHA336" s="35"/>
      <c r="DHB336" s="35"/>
      <c r="DHC336" s="35"/>
      <c r="DHD336" s="35"/>
      <c r="DHE336" s="35"/>
      <c r="DHF336" s="35"/>
      <c r="DHG336" s="35"/>
      <c r="DHH336" s="35"/>
      <c r="DHI336" s="35"/>
      <c r="DHJ336" s="35"/>
      <c r="DHK336" s="35"/>
      <c r="DHL336" s="35"/>
      <c r="DHM336" s="35"/>
      <c r="DHN336" s="35"/>
      <c r="DHO336" s="35"/>
      <c r="DHP336" s="35"/>
      <c r="DHQ336" s="35"/>
      <c r="DHR336" s="35"/>
      <c r="DHS336" s="35"/>
      <c r="DHT336" s="35"/>
      <c r="DHU336" s="35"/>
      <c r="DHV336" s="35"/>
      <c r="DHW336" s="35"/>
      <c r="DHX336" s="35"/>
      <c r="DHY336" s="35"/>
      <c r="DHZ336" s="35"/>
      <c r="DIA336" s="35"/>
      <c r="DIB336" s="35"/>
      <c r="DIC336" s="35"/>
      <c r="DID336" s="35"/>
      <c r="DIE336" s="35"/>
      <c r="DIF336" s="35"/>
      <c r="DIG336" s="35"/>
      <c r="DIH336" s="35"/>
      <c r="DII336" s="35"/>
      <c r="DIJ336" s="35"/>
      <c r="DIK336" s="35"/>
      <c r="DIL336" s="35"/>
      <c r="DIM336" s="35"/>
      <c r="DIN336" s="35"/>
      <c r="DIO336" s="35"/>
      <c r="DIP336" s="35"/>
      <c r="DIQ336" s="35"/>
      <c r="DIR336" s="35"/>
      <c r="DIS336" s="35"/>
      <c r="DIT336" s="35"/>
      <c r="DIU336" s="35"/>
      <c r="DIV336" s="35"/>
      <c r="DIW336" s="35"/>
      <c r="DIX336" s="35"/>
      <c r="DIY336" s="35"/>
      <c r="DIZ336" s="35"/>
      <c r="DJA336" s="35"/>
      <c r="DJB336" s="35"/>
      <c r="DJC336" s="35"/>
      <c r="DJD336" s="35"/>
      <c r="DJE336" s="35"/>
      <c r="DJF336" s="35"/>
      <c r="DJG336" s="35"/>
      <c r="DJH336" s="35"/>
      <c r="DJI336" s="35"/>
      <c r="DJJ336" s="35"/>
      <c r="DJK336" s="35"/>
      <c r="DJL336" s="35"/>
      <c r="DJM336" s="35"/>
      <c r="DJN336" s="35"/>
      <c r="DJO336" s="35"/>
      <c r="DJP336" s="35"/>
      <c r="DJQ336" s="35"/>
      <c r="DJR336" s="35"/>
      <c r="DJS336" s="35"/>
      <c r="DJT336" s="35"/>
      <c r="DJU336" s="35"/>
      <c r="DJV336" s="35"/>
      <c r="DJW336" s="35"/>
      <c r="DJX336" s="35"/>
      <c r="DJY336" s="35"/>
      <c r="DJZ336" s="35"/>
      <c r="DKA336" s="35"/>
      <c r="DKB336" s="35"/>
      <c r="DKC336" s="35"/>
      <c r="DKD336" s="35"/>
      <c r="DKE336" s="35"/>
      <c r="DKF336" s="35"/>
      <c r="DKG336" s="35"/>
      <c r="DKH336" s="35"/>
      <c r="DKI336" s="35"/>
      <c r="DKJ336" s="35"/>
      <c r="DKK336" s="35"/>
      <c r="DKL336" s="35"/>
      <c r="DKM336" s="35"/>
      <c r="DKN336" s="35"/>
      <c r="DKO336" s="35"/>
      <c r="DKP336" s="35"/>
      <c r="DKQ336" s="35"/>
      <c r="DKR336" s="35"/>
      <c r="DKS336" s="35"/>
      <c r="DKT336" s="35"/>
      <c r="DKU336" s="35"/>
      <c r="DKV336" s="35"/>
      <c r="DKW336" s="35"/>
      <c r="DKX336" s="35"/>
      <c r="DKY336" s="35"/>
      <c r="DKZ336" s="35"/>
      <c r="DLA336" s="35"/>
      <c r="DLB336" s="35"/>
      <c r="DLC336" s="35"/>
      <c r="DLD336" s="35"/>
      <c r="DLE336" s="35"/>
      <c r="DLF336" s="35"/>
      <c r="DLG336" s="35"/>
      <c r="DLH336" s="35"/>
      <c r="DLI336" s="35"/>
      <c r="DLJ336" s="35"/>
      <c r="DLK336" s="35"/>
      <c r="DLL336" s="35"/>
      <c r="DLM336" s="35"/>
      <c r="DLN336" s="35"/>
      <c r="DLO336" s="35"/>
      <c r="DLP336" s="35"/>
      <c r="DLQ336" s="35"/>
      <c r="DLR336" s="35"/>
      <c r="DLS336" s="35"/>
      <c r="DLT336" s="35"/>
      <c r="DLU336" s="35"/>
      <c r="DLV336" s="35"/>
      <c r="DLW336" s="35"/>
      <c r="DLX336" s="35"/>
      <c r="DLY336" s="35"/>
      <c r="DLZ336" s="35"/>
      <c r="DMA336" s="35"/>
      <c r="DMB336" s="35"/>
      <c r="DMC336" s="35"/>
      <c r="DMD336" s="35"/>
      <c r="DME336" s="35"/>
      <c r="DMF336" s="35"/>
      <c r="DMG336" s="35"/>
      <c r="DMH336" s="35"/>
      <c r="DMI336" s="35"/>
      <c r="DMJ336" s="35"/>
      <c r="DMK336" s="35"/>
      <c r="DML336" s="35"/>
      <c r="DMM336" s="35"/>
      <c r="DMN336" s="35"/>
      <c r="DMO336" s="35"/>
      <c r="DMP336" s="35"/>
      <c r="DMQ336" s="35"/>
      <c r="DMR336" s="35"/>
      <c r="DMS336" s="35"/>
      <c r="DMT336" s="35"/>
      <c r="DMU336" s="35"/>
      <c r="DMV336" s="35"/>
      <c r="DMW336" s="35"/>
      <c r="DMX336" s="35"/>
      <c r="DMY336" s="35"/>
      <c r="DMZ336" s="35"/>
      <c r="DNA336" s="35"/>
      <c r="DNB336" s="35"/>
      <c r="DNC336" s="35"/>
      <c r="DND336" s="35"/>
      <c r="DNE336" s="35"/>
      <c r="DNF336" s="35"/>
      <c r="DNG336" s="35"/>
      <c r="DNH336" s="35"/>
      <c r="DNI336" s="35"/>
      <c r="DNJ336" s="35"/>
      <c r="DNK336" s="35"/>
      <c r="DNL336" s="35"/>
      <c r="DNM336" s="35"/>
      <c r="DNN336" s="35"/>
      <c r="DNO336" s="35"/>
      <c r="DNP336" s="35"/>
      <c r="DNQ336" s="35"/>
      <c r="DNR336" s="35"/>
      <c r="DNS336" s="35"/>
      <c r="DNT336" s="35"/>
      <c r="DNU336" s="35"/>
      <c r="DNV336" s="35"/>
      <c r="DNW336" s="35"/>
      <c r="DNX336" s="35"/>
      <c r="DNY336" s="35"/>
      <c r="DNZ336" s="35"/>
      <c r="DOA336" s="35"/>
      <c r="DOB336" s="35"/>
      <c r="DOC336" s="35"/>
      <c r="DOD336" s="35"/>
      <c r="DOE336" s="35"/>
      <c r="DOF336" s="35"/>
      <c r="DOG336" s="35"/>
      <c r="DOH336" s="35"/>
      <c r="DOI336" s="35"/>
      <c r="DOJ336" s="35"/>
      <c r="DOK336" s="35"/>
      <c r="DOL336" s="35"/>
      <c r="DOM336" s="35"/>
      <c r="DON336" s="35"/>
      <c r="DOO336" s="35"/>
      <c r="DOP336" s="35"/>
      <c r="DOQ336" s="35"/>
      <c r="DOR336" s="35"/>
      <c r="DOS336" s="35"/>
      <c r="DOT336" s="35"/>
      <c r="DOU336" s="35"/>
      <c r="DOV336" s="35"/>
      <c r="DOW336" s="35"/>
      <c r="DOX336" s="35"/>
      <c r="DOY336" s="35"/>
      <c r="DOZ336" s="35"/>
      <c r="DPA336" s="35"/>
      <c r="DPB336" s="35"/>
      <c r="DPC336" s="35"/>
      <c r="DPD336" s="35"/>
      <c r="DPE336" s="35"/>
      <c r="DPF336" s="35"/>
      <c r="DPG336" s="35"/>
      <c r="DPH336" s="35"/>
      <c r="DPI336" s="35"/>
      <c r="DPJ336" s="35"/>
      <c r="DPK336" s="35"/>
      <c r="DPL336" s="35"/>
      <c r="DPM336" s="35"/>
      <c r="DPN336" s="35"/>
      <c r="DPO336" s="35"/>
      <c r="DPP336" s="35"/>
      <c r="DPQ336" s="35"/>
      <c r="DPR336" s="35"/>
      <c r="DPS336" s="35"/>
      <c r="DPT336" s="35"/>
      <c r="DPU336" s="35"/>
      <c r="DPV336" s="35"/>
      <c r="DPW336" s="35"/>
      <c r="DPX336" s="35"/>
      <c r="DPY336" s="35"/>
      <c r="DPZ336" s="35"/>
      <c r="DQA336" s="35"/>
      <c r="DQB336" s="35"/>
      <c r="DQC336" s="35"/>
      <c r="DQD336" s="35"/>
      <c r="DQE336" s="35"/>
      <c r="DQF336" s="35"/>
      <c r="DQG336" s="35"/>
      <c r="DQH336" s="35"/>
      <c r="DQI336" s="35"/>
      <c r="DQJ336" s="35"/>
      <c r="DQK336" s="35"/>
      <c r="DQL336" s="35"/>
      <c r="DQM336" s="35"/>
      <c r="DQN336" s="35"/>
      <c r="DQO336" s="35"/>
      <c r="DQP336" s="35"/>
      <c r="DQQ336" s="35"/>
      <c r="DQR336" s="35"/>
      <c r="DQS336" s="35"/>
      <c r="DQT336" s="35"/>
      <c r="DQU336" s="35"/>
      <c r="DQV336" s="35"/>
      <c r="DQW336" s="35"/>
      <c r="DQX336" s="35"/>
      <c r="DQY336" s="35"/>
      <c r="DQZ336" s="35"/>
      <c r="DRA336" s="35"/>
      <c r="DRB336" s="35"/>
      <c r="DRC336" s="35"/>
      <c r="DRD336" s="35"/>
      <c r="DRE336" s="35"/>
      <c r="DRF336" s="35"/>
      <c r="DRG336" s="35"/>
      <c r="DRH336" s="35"/>
      <c r="DRI336" s="35"/>
      <c r="DRJ336" s="35"/>
      <c r="DRK336" s="35"/>
      <c r="DRL336" s="35"/>
      <c r="DRM336" s="35"/>
      <c r="DRN336" s="35"/>
      <c r="DRO336" s="35"/>
      <c r="DRP336" s="35"/>
      <c r="DRQ336" s="35"/>
      <c r="DRR336" s="35"/>
      <c r="DRS336" s="35"/>
      <c r="DRT336" s="35"/>
      <c r="DRU336" s="35"/>
      <c r="DRV336" s="35"/>
      <c r="DRW336" s="35"/>
      <c r="DRX336" s="35"/>
      <c r="DRY336" s="35"/>
      <c r="DRZ336" s="35"/>
      <c r="DSA336" s="35"/>
      <c r="DSB336" s="35"/>
      <c r="DSC336" s="35"/>
      <c r="DSD336" s="35"/>
      <c r="DSE336" s="35"/>
      <c r="DSF336" s="35"/>
      <c r="DSG336" s="35"/>
      <c r="DSH336" s="35"/>
      <c r="DSI336" s="35"/>
      <c r="DSJ336" s="35"/>
      <c r="DSK336" s="35"/>
      <c r="DSL336" s="35"/>
      <c r="DSM336" s="35"/>
      <c r="DSN336" s="35"/>
      <c r="DSO336" s="35"/>
      <c r="DSP336" s="35"/>
      <c r="DSQ336" s="35"/>
      <c r="DSR336" s="35"/>
      <c r="DSS336" s="35"/>
      <c r="DST336" s="35"/>
      <c r="DSU336" s="35"/>
      <c r="DSV336" s="35"/>
      <c r="DSW336" s="35"/>
      <c r="DSX336" s="35"/>
      <c r="DSY336" s="35"/>
      <c r="DSZ336" s="35"/>
      <c r="DTA336" s="35"/>
      <c r="DTB336" s="35"/>
      <c r="DTC336" s="35"/>
      <c r="DTD336" s="35"/>
      <c r="DTE336" s="35"/>
      <c r="DTF336" s="35"/>
      <c r="DTG336" s="35"/>
      <c r="DTH336" s="35"/>
      <c r="DTI336" s="35"/>
      <c r="DTJ336" s="35"/>
      <c r="DTK336" s="35"/>
      <c r="DTL336" s="35"/>
      <c r="DTM336" s="35"/>
      <c r="DTN336" s="35"/>
      <c r="DTO336" s="35"/>
      <c r="DTP336" s="35"/>
      <c r="DTQ336" s="35"/>
      <c r="DTR336" s="35"/>
      <c r="DTS336" s="35"/>
      <c r="DTT336" s="35"/>
      <c r="DTU336" s="35"/>
      <c r="DTV336" s="35"/>
      <c r="DTW336" s="35"/>
      <c r="DTX336" s="35"/>
      <c r="DTY336" s="35"/>
      <c r="DTZ336" s="35"/>
      <c r="DUA336" s="35"/>
      <c r="DUB336" s="35"/>
      <c r="DUC336" s="35"/>
      <c r="DUD336" s="35"/>
      <c r="DUE336" s="35"/>
      <c r="DUF336" s="35"/>
      <c r="DUG336" s="35"/>
      <c r="DUH336" s="35"/>
      <c r="DUI336" s="35"/>
      <c r="DUJ336" s="35"/>
      <c r="DUK336" s="35"/>
      <c r="DUL336" s="35"/>
      <c r="DUM336" s="35"/>
      <c r="DUN336" s="35"/>
      <c r="DUO336" s="35"/>
      <c r="DUP336" s="35"/>
      <c r="DUQ336" s="35"/>
      <c r="DUR336" s="35"/>
      <c r="DUS336" s="35"/>
      <c r="DUT336" s="35"/>
      <c r="DUU336" s="35"/>
      <c r="DUV336" s="35"/>
      <c r="DUW336" s="35"/>
      <c r="DUX336" s="35"/>
      <c r="DUY336" s="35"/>
      <c r="DUZ336" s="35"/>
      <c r="DVA336" s="35"/>
      <c r="DVB336" s="35"/>
      <c r="DVC336" s="35"/>
      <c r="DVD336" s="35"/>
      <c r="DVE336" s="35"/>
      <c r="DVF336" s="35"/>
      <c r="DVG336" s="35"/>
      <c r="DVH336" s="35"/>
      <c r="DVI336" s="35"/>
      <c r="DVJ336" s="35"/>
      <c r="DVK336" s="35"/>
      <c r="DVL336" s="35"/>
      <c r="DVM336" s="35"/>
      <c r="DVN336" s="35"/>
      <c r="DVO336" s="35"/>
      <c r="DVP336" s="35"/>
      <c r="DVQ336" s="35"/>
      <c r="DVR336" s="35"/>
      <c r="DVS336" s="35"/>
      <c r="DVT336" s="35"/>
      <c r="DVU336" s="35"/>
      <c r="DVV336" s="35"/>
      <c r="DVW336" s="35"/>
      <c r="DVX336" s="35"/>
      <c r="DVY336" s="35"/>
      <c r="DVZ336" s="35"/>
      <c r="DWA336" s="35"/>
      <c r="DWB336" s="35"/>
      <c r="DWC336" s="35"/>
      <c r="DWD336" s="35"/>
      <c r="DWE336" s="35"/>
      <c r="DWF336" s="35"/>
      <c r="DWG336" s="35"/>
      <c r="DWH336" s="35"/>
      <c r="DWI336" s="35"/>
      <c r="DWJ336" s="35"/>
      <c r="DWK336" s="35"/>
      <c r="DWL336" s="35"/>
      <c r="DWM336" s="35"/>
      <c r="DWN336" s="35"/>
      <c r="DWO336" s="35"/>
      <c r="DWP336" s="35"/>
      <c r="DWQ336" s="35"/>
      <c r="DWR336" s="35"/>
      <c r="DWS336" s="35"/>
      <c r="DWT336" s="35"/>
      <c r="DWU336" s="35"/>
      <c r="DWV336" s="35"/>
      <c r="DWW336" s="35"/>
      <c r="DWX336" s="35"/>
      <c r="DWY336" s="35"/>
      <c r="DWZ336" s="35"/>
      <c r="DXA336" s="35"/>
      <c r="DXB336" s="35"/>
      <c r="DXC336" s="35"/>
      <c r="DXD336" s="35"/>
      <c r="DXE336" s="35"/>
      <c r="DXF336" s="35"/>
      <c r="DXG336" s="35"/>
      <c r="DXH336" s="35"/>
      <c r="DXI336" s="35"/>
      <c r="DXJ336" s="35"/>
      <c r="DXK336" s="35"/>
      <c r="DXL336" s="35"/>
      <c r="DXM336" s="35"/>
      <c r="DXN336" s="35"/>
      <c r="DXO336" s="35"/>
      <c r="DXP336" s="35"/>
      <c r="DXQ336" s="35"/>
      <c r="DXR336" s="35"/>
      <c r="DXS336" s="35"/>
      <c r="DXT336" s="35"/>
      <c r="DXU336" s="35"/>
      <c r="DXV336" s="35"/>
      <c r="DXW336" s="35"/>
      <c r="DXX336" s="35"/>
      <c r="DXY336" s="35"/>
      <c r="DXZ336" s="35"/>
      <c r="DYA336" s="35"/>
      <c r="DYB336" s="35"/>
      <c r="DYC336" s="35"/>
      <c r="DYD336" s="35"/>
      <c r="DYE336" s="35"/>
      <c r="DYF336" s="35"/>
      <c r="DYG336" s="35"/>
      <c r="DYH336" s="35"/>
      <c r="DYI336" s="35"/>
      <c r="DYJ336" s="35"/>
      <c r="DYK336" s="35"/>
      <c r="DYL336" s="35"/>
      <c r="DYM336" s="35"/>
      <c r="DYN336" s="35"/>
      <c r="DYO336" s="35"/>
      <c r="DYP336" s="35"/>
      <c r="DYQ336" s="35"/>
      <c r="DYR336" s="35"/>
      <c r="DYS336" s="35"/>
      <c r="DYT336" s="35"/>
      <c r="DYU336" s="35"/>
      <c r="DYV336" s="35"/>
      <c r="DYW336" s="35"/>
      <c r="DYX336" s="35"/>
      <c r="DYY336" s="35"/>
      <c r="DYZ336" s="35"/>
      <c r="DZA336" s="35"/>
      <c r="DZB336" s="35"/>
      <c r="DZC336" s="35"/>
      <c r="DZD336" s="35"/>
      <c r="DZE336" s="35"/>
      <c r="DZF336" s="35"/>
      <c r="DZG336" s="35"/>
      <c r="DZH336" s="35"/>
      <c r="DZI336" s="35"/>
      <c r="DZJ336" s="35"/>
      <c r="DZK336" s="35"/>
      <c r="DZL336" s="35"/>
      <c r="DZM336" s="35"/>
      <c r="DZN336" s="35"/>
      <c r="DZO336" s="35"/>
      <c r="DZP336" s="35"/>
      <c r="DZQ336" s="35"/>
      <c r="DZR336" s="35"/>
      <c r="DZS336" s="35"/>
      <c r="DZT336" s="35"/>
      <c r="DZU336" s="35"/>
      <c r="DZV336" s="35"/>
      <c r="DZW336" s="35"/>
      <c r="DZX336" s="35"/>
      <c r="DZY336" s="35"/>
      <c r="DZZ336" s="35"/>
      <c r="EAA336" s="35"/>
      <c r="EAB336" s="35"/>
      <c r="EAC336" s="35"/>
      <c r="EAD336" s="35"/>
      <c r="EAE336" s="35"/>
      <c r="EAF336" s="35"/>
      <c r="EAG336" s="35"/>
      <c r="EAH336" s="35"/>
      <c r="EAI336" s="35"/>
      <c r="EAJ336" s="35"/>
      <c r="EAK336" s="35"/>
      <c r="EAL336" s="35"/>
      <c r="EAM336" s="35"/>
      <c r="EAN336" s="35"/>
      <c r="EAO336" s="35"/>
      <c r="EAP336" s="35"/>
      <c r="EAQ336" s="35"/>
      <c r="EAR336" s="35"/>
      <c r="EAS336" s="35"/>
      <c r="EAT336" s="35"/>
      <c r="EAU336" s="35"/>
      <c r="EAV336" s="35"/>
      <c r="EAW336" s="35"/>
      <c r="EAX336" s="35"/>
      <c r="EAY336" s="35"/>
      <c r="EAZ336" s="35"/>
      <c r="EBA336" s="35"/>
      <c r="EBB336" s="35"/>
      <c r="EBC336" s="35"/>
      <c r="EBD336" s="35"/>
      <c r="EBE336" s="35"/>
      <c r="EBF336" s="35"/>
      <c r="EBG336" s="35"/>
      <c r="EBH336" s="35"/>
      <c r="EBI336" s="35"/>
      <c r="EBJ336" s="35"/>
      <c r="EBK336" s="35"/>
      <c r="EBL336" s="35"/>
      <c r="EBM336" s="35"/>
      <c r="EBN336" s="35"/>
      <c r="EBO336" s="35"/>
      <c r="EBP336" s="35"/>
      <c r="EBQ336" s="35"/>
      <c r="EBR336" s="35"/>
      <c r="EBS336" s="35"/>
      <c r="EBT336" s="35"/>
      <c r="EBU336" s="35"/>
      <c r="EBV336" s="35"/>
      <c r="EBW336" s="35"/>
      <c r="EBX336" s="35"/>
      <c r="EBY336" s="35"/>
      <c r="EBZ336" s="35"/>
      <c r="ECA336" s="35"/>
      <c r="ECB336" s="35"/>
      <c r="ECC336" s="35"/>
      <c r="ECD336" s="35"/>
      <c r="ECE336" s="35"/>
      <c r="ECF336" s="35"/>
      <c r="ECG336" s="35"/>
      <c r="ECH336" s="35"/>
      <c r="ECI336" s="35"/>
      <c r="ECJ336" s="35"/>
      <c r="ECK336" s="35"/>
      <c r="ECL336" s="35"/>
      <c r="ECM336" s="35"/>
      <c r="ECN336" s="35"/>
      <c r="ECO336" s="35"/>
      <c r="ECP336" s="35"/>
      <c r="ECQ336" s="35"/>
      <c r="ECR336" s="35"/>
      <c r="ECS336" s="35"/>
      <c r="ECT336" s="35"/>
      <c r="ECU336" s="35"/>
      <c r="ECV336" s="35"/>
      <c r="ECW336" s="35"/>
      <c r="ECX336" s="35"/>
      <c r="ECY336" s="35"/>
      <c r="ECZ336" s="35"/>
      <c r="EDA336" s="35"/>
      <c r="EDB336" s="35"/>
      <c r="EDC336" s="35"/>
      <c r="EDD336" s="35"/>
      <c r="EDE336" s="35"/>
      <c r="EDF336" s="35"/>
      <c r="EDG336" s="35"/>
      <c r="EDH336" s="35"/>
      <c r="EDI336" s="35"/>
      <c r="EDJ336" s="35"/>
      <c r="EDK336" s="35"/>
      <c r="EDL336" s="35"/>
      <c r="EDM336" s="35"/>
      <c r="EDN336" s="35"/>
      <c r="EDO336" s="35"/>
      <c r="EDP336" s="35"/>
      <c r="EDQ336" s="35"/>
      <c r="EDR336" s="35"/>
      <c r="EDS336" s="35"/>
      <c r="EDT336" s="35"/>
      <c r="EDU336" s="35"/>
      <c r="EDV336" s="35"/>
      <c r="EDW336" s="35"/>
      <c r="EDX336" s="35"/>
      <c r="EDY336" s="35"/>
      <c r="EDZ336" s="35"/>
      <c r="EEA336" s="35"/>
      <c r="EEB336" s="35"/>
      <c r="EEC336" s="35"/>
      <c r="EED336" s="35"/>
      <c r="EEE336" s="35"/>
      <c r="EEF336" s="35"/>
      <c r="EEG336" s="35"/>
      <c r="EEH336" s="35"/>
      <c r="EEI336" s="35"/>
      <c r="EEJ336" s="35"/>
      <c r="EEK336" s="35"/>
      <c r="EEL336" s="35"/>
      <c r="EEM336" s="35"/>
      <c r="EEN336" s="35"/>
      <c r="EEO336" s="35"/>
      <c r="EEP336" s="35"/>
      <c r="EEQ336" s="35"/>
      <c r="EER336" s="35"/>
      <c r="EES336" s="35"/>
      <c r="EET336" s="35"/>
      <c r="EEU336" s="35"/>
      <c r="EEV336" s="35"/>
      <c r="EEW336" s="35"/>
      <c r="EEX336" s="35"/>
      <c r="EEY336" s="35"/>
      <c r="EEZ336" s="35"/>
      <c r="EFA336" s="35"/>
      <c r="EFB336" s="35"/>
      <c r="EFC336" s="35"/>
      <c r="EFD336" s="35"/>
      <c r="EFE336" s="35"/>
      <c r="EFF336" s="35"/>
      <c r="EFG336" s="35"/>
      <c r="EFH336" s="35"/>
      <c r="EFI336" s="35"/>
      <c r="EFJ336" s="35"/>
      <c r="EFK336" s="35"/>
      <c r="EFL336" s="35"/>
      <c r="EFM336" s="35"/>
      <c r="EFN336" s="35"/>
      <c r="EFO336" s="35"/>
      <c r="EFP336" s="35"/>
      <c r="EFQ336" s="35"/>
      <c r="EFR336" s="35"/>
      <c r="EFS336" s="35"/>
      <c r="EFT336" s="35"/>
      <c r="EFU336" s="35"/>
      <c r="EFV336" s="35"/>
      <c r="EFW336" s="35"/>
      <c r="EFX336" s="35"/>
      <c r="EFY336" s="35"/>
      <c r="EFZ336" s="35"/>
      <c r="EGA336" s="35"/>
      <c r="EGB336" s="35"/>
      <c r="EGC336" s="35"/>
      <c r="EGD336" s="35"/>
      <c r="EGE336" s="35"/>
      <c r="EGF336" s="35"/>
      <c r="EGG336" s="35"/>
      <c r="EGH336" s="35"/>
      <c r="EGI336" s="35"/>
      <c r="EGJ336" s="35"/>
      <c r="EGK336" s="35"/>
      <c r="EGL336" s="35"/>
      <c r="EGM336" s="35"/>
      <c r="EGN336" s="35"/>
      <c r="EGO336" s="35"/>
      <c r="EGP336" s="35"/>
      <c r="EGQ336" s="35"/>
      <c r="EGR336" s="35"/>
      <c r="EGS336" s="35"/>
      <c r="EGT336" s="35"/>
      <c r="EGU336" s="35"/>
      <c r="EGV336" s="35"/>
      <c r="EGW336" s="35"/>
      <c r="EGX336" s="35"/>
      <c r="EGY336" s="35"/>
      <c r="EGZ336" s="35"/>
      <c r="EHA336" s="35"/>
      <c r="EHB336" s="35"/>
      <c r="EHC336" s="35"/>
      <c r="EHD336" s="35"/>
      <c r="EHE336" s="35"/>
      <c r="EHF336" s="35"/>
      <c r="EHG336" s="35"/>
      <c r="EHH336" s="35"/>
      <c r="EHI336" s="35"/>
      <c r="EHJ336" s="35"/>
      <c r="EHK336" s="35"/>
      <c r="EHL336" s="35"/>
      <c r="EHM336" s="35"/>
      <c r="EHN336" s="35"/>
      <c r="EHO336" s="35"/>
      <c r="EHP336" s="35"/>
      <c r="EHQ336" s="35"/>
      <c r="EHR336" s="35"/>
      <c r="EHS336" s="35"/>
      <c r="EHT336" s="35"/>
      <c r="EHU336" s="35"/>
      <c r="EHV336" s="35"/>
      <c r="EHW336" s="35"/>
      <c r="EHX336" s="35"/>
      <c r="EHY336" s="35"/>
      <c r="EHZ336" s="35"/>
      <c r="EIA336" s="35"/>
      <c r="EIB336" s="35"/>
      <c r="EIC336" s="35"/>
      <c r="EID336" s="35"/>
      <c r="EIE336" s="35"/>
      <c r="EIF336" s="35"/>
      <c r="EIG336" s="35"/>
      <c r="EIH336" s="35"/>
      <c r="EII336" s="35"/>
      <c r="EIJ336" s="35"/>
      <c r="EIK336" s="35"/>
      <c r="EIL336" s="35"/>
      <c r="EIM336" s="35"/>
      <c r="EIN336" s="35"/>
      <c r="EIO336" s="35"/>
      <c r="EIP336" s="35"/>
      <c r="EIQ336" s="35"/>
      <c r="EIR336" s="35"/>
      <c r="EIS336" s="35"/>
      <c r="EIT336" s="35"/>
      <c r="EIU336" s="35"/>
      <c r="EIV336" s="35"/>
      <c r="EIW336" s="35"/>
      <c r="EIX336" s="35"/>
      <c r="EIY336" s="35"/>
      <c r="EIZ336" s="35"/>
      <c r="EJA336" s="35"/>
      <c r="EJB336" s="35"/>
      <c r="EJC336" s="35"/>
      <c r="EJD336" s="35"/>
      <c r="EJE336" s="35"/>
      <c r="EJF336" s="35"/>
      <c r="EJG336" s="35"/>
      <c r="EJH336" s="35"/>
      <c r="EJI336" s="35"/>
      <c r="EJJ336" s="35"/>
      <c r="EJK336" s="35"/>
      <c r="EJL336" s="35"/>
      <c r="EJM336" s="35"/>
      <c r="EJN336" s="35"/>
      <c r="EJO336" s="35"/>
      <c r="EJP336" s="35"/>
      <c r="EJQ336" s="35"/>
      <c r="EJR336" s="35"/>
      <c r="EJS336" s="35"/>
      <c r="EJT336" s="35"/>
      <c r="EJU336" s="35"/>
      <c r="EJV336" s="35"/>
      <c r="EJW336" s="35"/>
      <c r="EJX336" s="35"/>
      <c r="EJY336" s="35"/>
      <c r="EJZ336" s="35"/>
      <c r="EKA336" s="35"/>
      <c r="EKB336" s="35"/>
      <c r="EKC336" s="35"/>
      <c r="EKD336" s="35"/>
      <c r="EKE336" s="35"/>
      <c r="EKF336" s="35"/>
      <c r="EKG336" s="35"/>
      <c r="EKH336" s="35"/>
      <c r="EKI336" s="35"/>
      <c r="EKJ336" s="35"/>
      <c r="EKK336" s="35"/>
      <c r="EKL336" s="35"/>
      <c r="EKM336" s="35"/>
      <c r="EKN336" s="35"/>
      <c r="EKO336" s="35"/>
      <c r="EKP336" s="35"/>
      <c r="EKQ336" s="35"/>
      <c r="EKR336" s="35"/>
      <c r="EKS336" s="35"/>
      <c r="EKT336" s="35"/>
      <c r="EKU336" s="35"/>
      <c r="EKV336" s="35"/>
      <c r="EKW336" s="35"/>
      <c r="EKX336" s="35"/>
      <c r="EKY336" s="35"/>
      <c r="EKZ336" s="35"/>
      <c r="ELA336" s="35"/>
      <c r="ELB336" s="35"/>
      <c r="ELC336" s="35"/>
      <c r="ELD336" s="35"/>
      <c r="ELE336" s="35"/>
      <c r="ELF336" s="35"/>
      <c r="ELG336" s="35"/>
      <c r="ELH336" s="35"/>
      <c r="ELI336" s="35"/>
      <c r="ELJ336" s="35"/>
      <c r="ELK336" s="35"/>
      <c r="ELL336" s="35"/>
      <c r="ELM336" s="35"/>
      <c r="ELN336" s="35"/>
      <c r="ELO336" s="35"/>
      <c r="ELP336" s="35"/>
      <c r="ELQ336" s="35"/>
      <c r="ELR336" s="35"/>
      <c r="ELS336" s="35"/>
      <c r="ELT336" s="35"/>
      <c r="ELU336" s="35"/>
      <c r="ELV336" s="35"/>
      <c r="ELW336" s="35"/>
      <c r="ELX336" s="35"/>
      <c r="ELY336" s="35"/>
      <c r="ELZ336" s="35"/>
      <c r="EMA336" s="35"/>
      <c r="EMB336" s="35"/>
      <c r="EMC336" s="35"/>
      <c r="EMD336" s="35"/>
      <c r="EME336" s="35"/>
      <c r="EMF336" s="35"/>
      <c r="EMG336" s="35"/>
      <c r="EMH336" s="35"/>
      <c r="EMI336" s="35"/>
      <c r="EMJ336" s="35"/>
      <c r="EMK336" s="35"/>
      <c r="EML336" s="35"/>
      <c r="EMM336" s="35"/>
      <c r="EMN336" s="35"/>
      <c r="EMO336" s="35"/>
      <c r="EMP336" s="35"/>
      <c r="EMQ336" s="35"/>
      <c r="EMR336" s="35"/>
      <c r="EMS336" s="35"/>
      <c r="EMT336" s="35"/>
      <c r="EMU336" s="35"/>
      <c r="EMV336" s="35"/>
      <c r="EMW336" s="35"/>
      <c r="EMX336" s="35"/>
      <c r="EMY336" s="35"/>
      <c r="EMZ336" s="35"/>
      <c r="ENA336" s="35"/>
      <c r="ENB336" s="35"/>
      <c r="ENC336" s="35"/>
      <c r="END336" s="35"/>
      <c r="ENE336" s="35"/>
      <c r="ENF336" s="35"/>
      <c r="ENG336" s="35"/>
      <c r="ENH336" s="35"/>
      <c r="ENI336" s="35"/>
      <c r="ENJ336" s="35"/>
      <c r="ENK336" s="35"/>
      <c r="ENL336" s="35"/>
      <c r="ENM336" s="35"/>
      <c r="ENN336" s="35"/>
      <c r="ENO336" s="35"/>
      <c r="ENP336" s="35"/>
      <c r="ENQ336" s="35"/>
      <c r="ENR336" s="35"/>
      <c r="ENS336" s="35"/>
      <c r="ENT336" s="35"/>
      <c r="ENU336" s="35"/>
      <c r="ENV336" s="35"/>
      <c r="ENW336" s="35"/>
      <c r="ENX336" s="35"/>
      <c r="ENY336" s="35"/>
      <c r="ENZ336" s="35"/>
      <c r="EOA336" s="35"/>
      <c r="EOB336" s="35"/>
      <c r="EOC336" s="35"/>
      <c r="EOD336" s="35"/>
      <c r="EOE336" s="35"/>
      <c r="EOF336" s="35"/>
      <c r="EOG336" s="35"/>
      <c r="EOH336" s="35"/>
      <c r="EOI336" s="35"/>
      <c r="EOJ336" s="35"/>
      <c r="EOK336" s="35"/>
      <c r="EOL336" s="35"/>
      <c r="EOM336" s="35"/>
      <c r="EON336" s="35"/>
      <c r="EOO336" s="35"/>
      <c r="EOP336" s="35"/>
      <c r="EOQ336" s="35"/>
      <c r="EOR336" s="35"/>
      <c r="EOS336" s="35"/>
      <c r="EOT336" s="35"/>
      <c r="EOU336" s="35"/>
      <c r="EOV336" s="35"/>
      <c r="EOW336" s="35"/>
      <c r="EOX336" s="35"/>
      <c r="EOY336" s="35"/>
      <c r="EOZ336" s="35"/>
      <c r="EPA336" s="35"/>
      <c r="EPB336" s="35"/>
      <c r="EPC336" s="35"/>
      <c r="EPD336" s="35"/>
      <c r="EPE336" s="35"/>
      <c r="EPF336" s="35"/>
      <c r="EPG336" s="35"/>
      <c r="EPH336" s="35"/>
      <c r="EPI336" s="35"/>
      <c r="EPJ336" s="35"/>
      <c r="EPK336" s="35"/>
      <c r="EPL336" s="35"/>
      <c r="EPM336" s="35"/>
      <c r="EPN336" s="35"/>
      <c r="EPO336" s="35"/>
      <c r="EPP336" s="35"/>
      <c r="EPQ336" s="35"/>
      <c r="EPR336" s="35"/>
      <c r="EPS336" s="35"/>
      <c r="EPT336" s="35"/>
      <c r="EPU336" s="35"/>
      <c r="EPV336" s="35"/>
      <c r="EPW336" s="35"/>
      <c r="EPX336" s="35"/>
      <c r="EPY336" s="35"/>
      <c r="EPZ336" s="35"/>
      <c r="EQA336" s="35"/>
      <c r="EQB336" s="35"/>
      <c r="EQC336" s="35"/>
      <c r="EQD336" s="35"/>
      <c r="EQE336" s="35"/>
      <c r="EQF336" s="35"/>
      <c r="EQG336" s="35"/>
      <c r="EQH336" s="35"/>
      <c r="EQI336" s="35"/>
      <c r="EQJ336" s="35"/>
      <c r="EQK336" s="35"/>
      <c r="EQL336" s="35"/>
      <c r="EQM336" s="35"/>
      <c r="EQN336" s="35"/>
      <c r="EQO336" s="35"/>
      <c r="EQP336" s="35"/>
      <c r="EQQ336" s="35"/>
      <c r="EQR336" s="35"/>
      <c r="EQS336" s="35"/>
      <c r="EQT336" s="35"/>
      <c r="EQU336" s="35"/>
      <c r="EQV336" s="35"/>
      <c r="EQW336" s="35"/>
      <c r="EQX336" s="35"/>
      <c r="EQY336" s="35"/>
      <c r="EQZ336" s="35"/>
      <c r="ERA336" s="35"/>
      <c r="ERB336" s="35"/>
      <c r="ERC336" s="35"/>
      <c r="ERD336" s="35"/>
      <c r="ERE336" s="35"/>
      <c r="ERF336" s="35"/>
      <c r="ERG336" s="35"/>
      <c r="ERH336" s="35"/>
      <c r="ERI336" s="35"/>
      <c r="ERJ336" s="35"/>
      <c r="ERK336" s="35"/>
      <c r="ERL336" s="35"/>
      <c r="ERM336" s="35"/>
      <c r="ERN336" s="35"/>
      <c r="ERO336" s="35"/>
      <c r="ERP336" s="35"/>
      <c r="ERQ336" s="35"/>
      <c r="ERR336" s="35"/>
      <c r="ERS336" s="35"/>
      <c r="ERT336" s="35"/>
      <c r="ERU336" s="35"/>
      <c r="ERV336" s="35"/>
      <c r="ERW336" s="35"/>
      <c r="ERX336" s="35"/>
      <c r="ERY336" s="35"/>
      <c r="ERZ336" s="35"/>
      <c r="ESA336" s="35"/>
      <c r="ESB336" s="35"/>
      <c r="ESC336" s="35"/>
      <c r="ESD336" s="35"/>
      <c r="ESE336" s="35"/>
      <c r="ESF336" s="35"/>
      <c r="ESG336" s="35"/>
      <c r="ESH336" s="35"/>
      <c r="ESI336" s="35"/>
      <c r="ESJ336" s="35"/>
      <c r="ESK336" s="35"/>
      <c r="ESL336" s="35"/>
      <c r="ESM336" s="35"/>
      <c r="ESN336" s="35"/>
      <c r="ESO336" s="35"/>
      <c r="ESP336" s="35"/>
      <c r="ESQ336" s="35"/>
      <c r="ESR336" s="35"/>
      <c r="ESS336" s="35"/>
      <c r="EST336" s="35"/>
      <c r="ESU336" s="35"/>
      <c r="ESV336" s="35"/>
      <c r="ESW336" s="35"/>
      <c r="ESX336" s="35"/>
      <c r="ESY336" s="35"/>
      <c r="ESZ336" s="35"/>
      <c r="ETA336" s="35"/>
      <c r="ETB336" s="35"/>
      <c r="ETC336" s="35"/>
      <c r="ETD336" s="35"/>
      <c r="ETE336" s="35"/>
      <c r="ETF336" s="35"/>
      <c r="ETG336" s="35"/>
      <c r="ETH336" s="35"/>
      <c r="ETI336" s="35"/>
      <c r="ETJ336" s="35"/>
      <c r="ETK336" s="35"/>
      <c r="ETL336" s="35"/>
      <c r="ETM336" s="35"/>
      <c r="ETN336" s="35"/>
      <c r="ETO336" s="35"/>
      <c r="ETP336" s="35"/>
      <c r="ETQ336" s="35"/>
      <c r="ETR336" s="35"/>
      <c r="ETS336" s="35"/>
      <c r="ETT336" s="35"/>
      <c r="ETU336" s="35"/>
      <c r="ETV336" s="35"/>
      <c r="ETW336" s="35"/>
      <c r="ETX336" s="35"/>
      <c r="ETY336" s="35"/>
      <c r="ETZ336" s="35"/>
      <c r="EUA336" s="35"/>
      <c r="EUB336" s="35"/>
      <c r="EUC336" s="35"/>
      <c r="EUD336" s="35"/>
      <c r="EUE336" s="35"/>
      <c r="EUF336" s="35"/>
      <c r="EUG336" s="35"/>
      <c r="EUH336" s="35"/>
      <c r="EUI336" s="35"/>
      <c r="EUJ336" s="35"/>
      <c r="EUK336" s="35"/>
      <c r="EUL336" s="35"/>
      <c r="EUM336" s="35"/>
      <c r="EUN336" s="35"/>
      <c r="EUO336" s="35"/>
      <c r="EUP336" s="35"/>
      <c r="EUQ336" s="35"/>
      <c r="EUR336" s="35"/>
      <c r="EUS336" s="35"/>
      <c r="EUT336" s="35"/>
      <c r="EUU336" s="35"/>
      <c r="EUV336" s="35"/>
      <c r="EUW336" s="35"/>
      <c r="EUX336" s="35"/>
      <c r="EUY336" s="35"/>
      <c r="EUZ336" s="35"/>
      <c r="EVA336" s="35"/>
      <c r="EVB336" s="35"/>
      <c r="EVC336" s="35"/>
      <c r="EVD336" s="35"/>
      <c r="EVE336" s="35"/>
      <c r="EVF336" s="35"/>
      <c r="EVG336" s="35"/>
      <c r="EVH336" s="35"/>
      <c r="EVI336" s="35"/>
      <c r="EVJ336" s="35"/>
      <c r="EVK336" s="35"/>
      <c r="EVL336" s="35"/>
      <c r="EVM336" s="35"/>
      <c r="EVN336" s="35"/>
      <c r="EVO336" s="35"/>
      <c r="EVP336" s="35"/>
      <c r="EVQ336" s="35"/>
      <c r="EVR336" s="35"/>
      <c r="EVS336" s="35"/>
      <c r="EVT336" s="35"/>
      <c r="EVU336" s="35"/>
      <c r="EVV336" s="35"/>
      <c r="EVW336" s="35"/>
      <c r="EVX336" s="35"/>
      <c r="EVY336" s="35"/>
      <c r="EVZ336" s="35"/>
      <c r="EWA336" s="35"/>
      <c r="EWB336" s="35"/>
      <c r="EWC336" s="35"/>
      <c r="EWD336" s="35"/>
      <c r="EWE336" s="35"/>
      <c r="EWF336" s="35"/>
      <c r="EWG336" s="35"/>
      <c r="EWH336" s="35"/>
      <c r="EWI336" s="35"/>
      <c r="EWJ336" s="35"/>
      <c r="EWK336" s="35"/>
      <c r="EWL336" s="35"/>
      <c r="EWM336" s="35"/>
      <c r="EWN336" s="35"/>
      <c r="EWO336" s="35"/>
      <c r="EWP336" s="35"/>
      <c r="EWQ336" s="35"/>
      <c r="EWR336" s="35"/>
      <c r="EWS336" s="35"/>
      <c r="EWT336" s="35"/>
      <c r="EWU336" s="35"/>
      <c r="EWV336" s="35"/>
      <c r="EWW336" s="35"/>
      <c r="EWX336" s="35"/>
      <c r="EWY336" s="35"/>
      <c r="EWZ336" s="35"/>
      <c r="EXA336" s="35"/>
      <c r="EXB336" s="35"/>
      <c r="EXC336" s="35"/>
      <c r="EXD336" s="35"/>
      <c r="EXE336" s="35"/>
      <c r="EXF336" s="35"/>
      <c r="EXG336" s="35"/>
      <c r="EXH336" s="35"/>
      <c r="EXI336" s="35"/>
      <c r="EXJ336" s="35"/>
      <c r="EXK336" s="35"/>
      <c r="EXL336" s="35"/>
      <c r="EXM336" s="35"/>
      <c r="EXN336" s="35"/>
      <c r="EXO336" s="35"/>
      <c r="EXP336" s="35"/>
      <c r="EXQ336" s="35"/>
      <c r="EXR336" s="35"/>
      <c r="EXS336" s="35"/>
      <c r="EXT336" s="35"/>
      <c r="EXU336" s="35"/>
      <c r="EXV336" s="35"/>
      <c r="EXW336" s="35"/>
      <c r="EXX336" s="35"/>
      <c r="EXY336" s="35"/>
      <c r="EXZ336" s="35"/>
      <c r="EYA336" s="35"/>
      <c r="EYB336" s="35"/>
      <c r="EYC336" s="35"/>
      <c r="EYD336" s="35"/>
      <c r="EYE336" s="35"/>
      <c r="EYF336" s="35"/>
      <c r="EYG336" s="35"/>
      <c r="EYH336" s="35"/>
      <c r="EYI336" s="35"/>
      <c r="EYJ336" s="35"/>
      <c r="EYK336" s="35"/>
      <c r="EYL336" s="35"/>
      <c r="EYM336" s="35"/>
      <c r="EYN336" s="35"/>
      <c r="EYO336" s="35"/>
      <c r="EYP336" s="35"/>
      <c r="EYQ336" s="35"/>
      <c r="EYR336" s="35"/>
      <c r="EYS336" s="35"/>
      <c r="EYT336" s="35"/>
      <c r="EYU336" s="35"/>
      <c r="EYV336" s="35"/>
      <c r="EYW336" s="35"/>
      <c r="EYX336" s="35"/>
      <c r="EYY336" s="35"/>
      <c r="EYZ336" s="35"/>
      <c r="EZA336" s="35"/>
      <c r="EZB336" s="35"/>
      <c r="EZC336" s="35"/>
      <c r="EZD336" s="35"/>
      <c r="EZE336" s="35"/>
      <c r="EZF336" s="35"/>
      <c r="EZG336" s="35"/>
      <c r="EZH336" s="35"/>
      <c r="EZI336" s="35"/>
      <c r="EZJ336" s="35"/>
      <c r="EZK336" s="35"/>
      <c r="EZL336" s="35"/>
      <c r="EZM336" s="35"/>
      <c r="EZN336" s="35"/>
      <c r="EZO336" s="35"/>
      <c r="EZP336" s="35"/>
      <c r="EZQ336" s="35"/>
      <c r="EZR336" s="35"/>
      <c r="EZS336" s="35"/>
      <c r="EZT336" s="35"/>
      <c r="EZU336" s="35"/>
      <c r="EZV336" s="35"/>
      <c r="EZW336" s="35"/>
      <c r="EZX336" s="35"/>
      <c r="EZY336" s="35"/>
      <c r="EZZ336" s="35"/>
      <c r="FAA336" s="35"/>
      <c r="FAB336" s="35"/>
      <c r="FAC336" s="35"/>
      <c r="FAD336" s="35"/>
      <c r="FAE336" s="35"/>
      <c r="FAF336" s="35"/>
      <c r="FAG336" s="35"/>
      <c r="FAH336" s="35"/>
      <c r="FAI336" s="35"/>
      <c r="FAJ336" s="35"/>
      <c r="FAK336" s="35"/>
      <c r="FAL336" s="35"/>
      <c r="FAM336" s="35"/>
      <c r="FAN336" s="35"/>
      <c r="FAO336" s="35"/>
      <c r="FAP336" s="35"/>
      <c r="FAQ336" s="35"/>
      <c r="FAR336" s="35"/>
      <c r="FAS336" s="35"/>
      <c r="FAT336" s="35"/>
      <c r="FAU336" s="35"/>
      <c r="FAV336" s="35"/>
      <c r="FAW336" s="35"/>
      <c r="FAX336" s="35"/>
      <c r="FAY336" s="35"/>
      <c r="FAZ336" s="35"/>
      <c r="FBA336" s="35"/>
      <c r="FBB336" s="35"/>
      <c r="FBC336" s="35"/>
      <c r="FBD336" s="35"/>
      <c r="FBE336" s="35"/>
      <c r="FBF336" s="35"/>
      <c r="FBG336" s="35"/>
      <c r="FBH336" s="35"/>
      <c r="FBI336" s="35"/>
      <c r="FBJ336" s="35"/>
      <c r="FBK336" s="35"/>
      <c r="FBL336" s="35"/>
      <c r="FBM336" s="35"/>
      <c r="FBN336" s="35"/>
      <c r="FBO336" s="35"/>
      <c r="FBP336" s="35"/>
      <c r="FBQ336" s="35"/>
      <c r="FBR336" s="35"/>
      <c r="FBS336" s="35"/>
      <c r="FBT336" s="35"/>
      <c r="FBU336" s="35"/>
      <c r="FBV336" s="35"/>
      <c r="FBW336" s="35"/>
      <c r="FBX336" s="35"/>
      <c r="FBY336" s="35"/>
      <c r="FBZ336" s="35"/>
      <c r="FCA336" s="35"/>
      <c r="FCB336" s="35"/>
      <c r="FCC336" s="35"/>
      <c r="FCD336" s="35"/>
      <c r="FCE336" s="35"/>
      <c r="FCF336" s="35"/>
      <c r="FCG336" s="35"/>
      <c r="FCH336" s="35"/>
      <c r="FCI336" s="35"/>
      <c r="FCJ336" s="35"/>
      <c r="FCK336" s="35"/>
      <c r="FCL336" s="35"/>
      <c r="FCM336" s="35"/>
      <c r="FCN336" s="35"/>
      <c r="FCO336" s="35"/>
      <c r="FCP336" s="35"/>
      <c r="FCQ336" s="35"/>
      <c r="FCR336" s="35"/>
      <c r="FCS336" s="35"/>
      <c r="FCT336" s="35"/>
      <c r="FCU336" s="35"/>
      <c r="FCV336" s="35"/>
      <c r="FCW336" s="35"/>
      <c r="FCX336" s="35"/>
      <c r="FCY336" s="35"/>
      <c r="FCZ336" s="35"/>
      <c r="FDA336" s="35"/>
      <c r="FDB336" s="35"/>
      <c r="FDC336" s="35"/>
      <c r="FDD336" s="35"/>
      <c r="FDE336" s="35"/>
      <c r="FDF336" s="35"/>
      <c r="FDG336" s="35"/>
      <c r="FDH336" s="35"/>
      <c r="FDI336" s="35"/>
      <c r="FDJ336" s="35"/>
      <c r="FDK336" s="35"/>
      <c r="FDL336" s="35"/>
      <c r="FDM336" s="35"/>
      <c r="FDN336" s="35"/>
      <c r="FDO336" s="35"/>
      <c r="FDP336" s="35"/>
      <c r="FDQ336" s="35"/>
      <c r="FDR336" s="35"/>
      <c r="FDS336" s="35"/>
      <c r="FDT336" s="35"/>
      <c r="FDU336" s="35"/>
      <c r="FDV336" s="35"/>
      <c r="FDW336" s="35"/>
      <c r="FDX336" s="35"/>
      <c r="FDY336" s="35"/>
      <c r="FDZ336" s="35"/>
      <c r="FEA336" s="35"/>
      <c r="FEB336" s="35"/>
      <c r="FEC336" s="35"/>
      <c r="FED336" s="35"/>
      <c r="FEE336" s="35"/>
      <c r="FEF336" s="35"/>
      <c r="FEG336" s="35"/>
      <c r="FEH336" s="35"/>
      <c r="FEI336" s="35"/>
      <c r="FEJ336" s="35"/>
      <c r="FEK336" s="35"/>
      <c r="FEL336" s="35"/>
      <c r="FEM336" s="35"/>
      <c r="FEN336" s="35"/>
      <c r="FEO336" s="35"/>
      <c r="FEP336" s="35"/>
      <c r="FEQ336" s="35"/>
      <c r="FER336" s="35"/>
      <c r="FES336" s="35"/>
      <c r="FET336" s="35"/>
      <c r="FEU336" s="35"/>
      <c r="FEV336" s="35"/>
      <c r="FEW336" s="35"/>
      <c r="FEX336" s="35"/>
      <c r="FEY336" s="35"/>
      <c r="FEZ336" s="35"/>
      <c r="FFA336" s="35"/>
      <c r="FFB336" s="35"/>
      <c r="FFC336" s="35"/>
      <c r="FFD336" s="35"/>
      <c r="FFE336" s="35"/>
      <c r="FFF336" s="35"/>
      <c r="FFG336" s="35"/>
      <c r="FFH336" s="35"/>
      <c r="FFI336" s="35"/>
      <c r="FFJ336" s="35"/>
      <c r="FFK336" s="35"/>
      <c r="FFL336" s="35"/>
      <c r="FFM336" s="35"/>
      <c r="FFN336" s="35"/>
      <c r="FFO336" s="35"/>
      <c r="FFP336" s="35"/>
      <c r="FFQ336" s="35"/>
      <c r="FFR336" s="35"/>
      <c r="FFS336" s="35"/>
      <c r="FFT336" s="35"/>
      <c r="FFU336" s="35"/>
      <c r="FFV336" s="35"/>
      <c r="FFW336" s="35"/>
      <c r="FFX336" s="35"/>
      <c r="FFY336" s="35"/>
      <c r="FFZ336" s="35"/>
      <c r="FGA336" s="35"/>
      <c r="FGB336" s="35"/>
      <c r="FGC336" s="35"/>
      <c r="FGD336" s="35"/>
      <c r="FGE336" s="35"/>
      <c r="FGF336" s="35"/>
      <c r="FGG336" s="35"/>
      <c r="FGH336" s="35"/>
      <c r="FGI336" s="35"/>
      <c r="FGJ336" s="35"/>
      <c r="FGK336" s="35"/>
      <c r="FGL336" s="35"/>
      <c r="FGM336" s="35"/>
      <c r="FGN336" s="35"/>
      <c r="FGO336" s="35"/>
      <c r="FGP336" s="35"/>
      <c r="FGQ336" s="35"/>
      <c r="FGR336" s="35"/>
      <c r="FGS336" s="35"/>
      <c r="FGT336" s="35"/>
      <c r="FGU336" s="35"/>
      <c r="FGV336" s="35"/>
      <c r="FGW336" s="35"/>
      <c r="FGX336" s="35"/>
      <c r="FGY336" s="35"/>
      <c r="FGZ336" s="35"/>
      <c r="FHA336" s="35"/>
      <c r="FHB336" s="35"/>
      <c r="FHC336" s="35"/>
      <c r="FHD336" s="35"/>
      <c r="FHE336" s="35"/>
      <c r="FHF336" s="35"/>
      <c r="FHG336" s="35"/>
      <c r="FHH336" s="35"/>
      <c r="FHI336" s="35"/>
      <c r="FHJ336" s="35"/>
      <c r="FHK336" s="35"/>
      <c r="FHL336" s="35"/>
      <c r="FHM336" s="35"/>
      <c r="FHN336" s="35"/>
      <c r="FHO336" s="35"/>
      <c r="FHP336" s="35"/>
      <c r="FHQ336" s="35"/>
      <c r="FHR336" s="35"/>
      <c r="FHS336" s="35"/>
      <c r="FHT336" s="35"/>
      <c r="FHU336" s="35"/>
      <c r="FHV336" s="35"/>
      <c r="FHW336" s="35"/>
      <c r="FHX336" s="35"/>
      <c r="FHY336" s="35"/>
      <c r="FHZ336" s="35"/>
      <c r="FIA336" s="35"/>
      <c r="FIB336" s="35"/>
      <c r="FIC336" s="35"/>
      <c r="FID336" s="35"/>
      <c r="FIE336" s="35"/>
      <c r="FIF336" s="35"/>
      <c r="FIG336" s="35"/>
      <c r="FIH336" s="35"/>
      <c r="FII336" s="35"/>
      <c r="FIJ336" s="35"/>
      <c r="FIK336" s="35"/>
      <c r="FIL336" s="35"/>
      <c r="FIM336" s="35"/>
      <c r="FIN336" s="35"/>
      <c r="FIO336" s="35"/>
      <c r="FIP336" s="35"/>
      <c r="FIQ336" s="35"/>
      <c r="FIR336" s="35"/>
      <c r="FIS336" s="35"/>
      <c r="FIT336" s="35"/>
      <c r="FIU336" s="35"/>
      <c r="FIV336" s="35"/>
      <c r="FIW336" s="35"/>
      <c r="FIX336" s="35"/>
      <c r="FIY336" s="35"/>
      <c r="FIZ336" s="35"/>
      <c r="FJA336" s="35"/>
      <c r="FJB336" s="35"/>
      <c r="FJC336" s="35"/>
      <c r="FJD336" s="35"/>
      <c r="FJE336" s="35"/>
      <c r="FJF336" s="35"/>
      <c r="FJG336" s="35"/>
      <c r="FJH336" s="35"/>
      <c r="FJI336" s="35"/>
      <c r="FJJ336" s="35"/>
      <c r="FJK336" s="35"/>
      <c r="FJL336" s="35"/>
      <c r="FJM336" s="35"/>
      <c r="FJN336" s="35"/>
      <c r="FJO336" s="35"/>
      <c r="FJP336" s="35"/>
      <c r="FJQ336" s="35"/>
      <c r="FJR336" s="35"/>
      <c r="FJS336" s="35"/>
      <c r="FJT336" s="35"/>
      <c r="FJU336" s="35"/>
      <c r="FJV336" s="35"/>
      <c r="FJW336" s="35"/>
      <c r="FJX336" s="35"/>
      <c r="FJY336" s="35"/>
      <c r="FJZ336" s="35"/>
      <c r="FKA336" s="35"/>
      <c r="FKB336" s="35"/>
      <c r="FKC336" s="35"/>
      <c r="FKD336" s="35"/>
      <c r="FKE336" s="35"/>
      <c r="FKF336" s="35"/>
      <c r="FKG336" s="35"/>
      <c r="FKH336" s="35"/>
      <c r="FKI336" s="35"/>
      <c r="FKJ336" s="35"/>
      <c r="FKK336" s="35"/>
      <c r="FKL336" s="35"/>
      <c r="FKM336" s="35"/>
      <c r="FKN336" s="35"/>
      <c r="FKO336" s="35"/>
      <c r="FKP336" s="35"/>
      <c r="FKQ336" s="35"/>
      <c r="FKR336" s="35"/>
      <c r="FKS336" s="35"/>
      <c r="FKT336" s="35"/>
      <c r="FKU336" s="35"/>
      <c r="FKV336" s="35"/>
      <c r="FKW336" s="35"/>
      <c r="FKX336" s="35"/>
      <c r="FKY336" s="35"/>
      <c r="FKZ336" s="35"/>
      <c r="FLA336" s="35"/>
      <c r="FLB336" s="35"/>
      <c r="FLC336" s="35"/>
      <c r="FLD336" s="35"/>
      <c r="FLE336" s="35"/>
      <c r="FLF336" s="35"/>
      <c r="FLG336" s="35"/>
      <c r="FLH336" s="35"/>
      <c r="FLI336" s="35"/>
      <c r="FLJ336" s="35"/>
      <c r="FLK336" s="35"/>
      <c r="FLL336" s="35"/>
      <c r="FLM336" s="35"/>
      <c r="FLN336" s="35"/>
      <c r="FLO336" s="35"/>
      <c r="FLP336" s="35"/>
      <c r="FLQ336" s="35"/>
      <c r="FLR336" s="35"/>
      <c r="FLS336" s="35"/>
      <c r="FLT336" s="35"/>
      <c r="FLU336" s="35"/>
      <c r="FLV336" s="35"/>
      <c r="FLW336" s="35"/>
      <c r="FLX336" s="35"/>
      <c r="FLY336" s="35"/>
      <c r="FLZ336" s="35"/>
      <c r="FMA336" s="35"/>
      <c r="FMB336" s="35"/>
      <c r="FMC336" s="35"/>
      <c r="FMD336" s="35"/>
      <c r="FME336" s="35"/>
      <c r="FMF336" s="35"/>
      <c r="FMG336" s="35"/>
      <c r="FMH336" s="35"/>
      <c r="FMI336" s="35"/>
      <c r="FMJ336" s="35"/>
      <c r="FMK336" s="35"/>
      <c r="FML336" s="35"/>
      <c r="FMM336" s="35"/>
      <c r="FMN336" s="35"/>
      <c r="FMO336" s="35"/>
      <c r="FMP336" s="35"/>
      <c r="FMQ336" s="35"/>
      <c r="FMR336" s="35"/>
      <c r="FMS336" s="35"/>
      <c r="FMT336" s="35"/>
      <c r="FMU336" s="35"/>
      <c r="FMV336" s="35"/>
      <c r="FMW336" s="35"/>
      <c r="FMX336" s="35"/>
      <c r="FMY336" s="35"/>
      <c r="FMZ336" s="35"/>
      <c r="FNA336" s="35"/>
      <c r="FNB336" s="35"/>
      <c r="FNC336" s="35"/>
      <c r="FND336" s="35"/>
      <c r="FNE336" s="35"/>
      <c r="FNF336" s="35"/>
      <c r="FNG336" s="35"/>
      <c r="FNH336" s="35"/>
      <c r="FNI336" s="35"/>
      <c r="FNJ336" s="35"/>
      <c r="FNK336" s="35"/>
      <c r="FNL336" s="35"/>
      <c r="FNM336" s="35"/>
      <c r="FNN336" s="35"/>
      <c r="FNO336" s="35"/>
      <c r="FNP336" s="35"/>
      <c r="FNQ336" s="35"/>
      <c r="FNR336" s="35"/>
      <c r="FNS336" s="35"/>
      <c r="FNT336" s="35"/>
      <c r="FNU336" s="35"/>
      <c r="FNV336" s="35"/>
      <c r="FNW336" s="35"/>
      <c r="FNX336" s="35"/>
      <c r="FNY336" s="35"/>
      <c r="FNZ336" s="35"/>
      <c r="FOA336" s="35"/>
      <c r="FOB336" s="35"/>
      <c r="FOC336" s="35"/>
      <c r="FOD336" s="35"/>
      <c r="FOE336" s="35"/>
      <c r="FOF336" s="35"/>
      <c r="FOG336" s="35"/>
      <c r="FOH336" s="35"/>
      <c r="FOI336" s="35"/>
      <c r="FOJ336" s="35"/>
      <c r="FOK336" s="35"/>
      <c r="FOL336" s="35"/>
      <c r="FOM336" s="35"/>
      <c r="FON336" s="35"/>
      <c r="FOO336" s="35"/>
      <c r="FOP336" s="35"/>
      <c r="FOQ336" s="35"/>
      <c r="FOR336" s="35"/>
      <c r="FOS336" s="35"/>
      <c r="FOT336" s="35"/>
      <c r="FOU336" s="35"/>
      <c r="FOV336" s="35"/>
      <c r="FOW336" s="35"/>
      <c r="FOX336" s="35"/>
      <c r="FOY336" s="35"/>
      <c r="FOZ336" s="35"/>
      <c r="FPA336" s="35"/>
      <c r="FPB336" s="35"/>
      <c r="FPC336" s="35"/>
      <c r="FPD336" s="35"/>
      <c r="FPE336" s="35"/>
      <c r="FPF336" s="35"/>
      <c r="FPG336" s="35"/>
      <c r="FPH336" s="35"/>
      <c r="FPI336" s="35"/>
      <c r="FPJ336" s="35"/>
      <c r="FPK336" s="35"/>
      <c r="FPL336" s="35"/>
      <c r="FPM336" s="35"/>
      <c r="FPN336" s="35"/>
      <c r="FPO336" s="35"/>
      <c r="FPP336" s="35"/>
      <c r="FPQ336" s="35"/>
      <c r="FPR336" s="35"/>
      <c r="FPS336" s="35"/>
      <c r="FPT336" s="35"/>
      <c r="FPU336" s="35"/>
      <c r="FPV336" s="35"/>
      <c r="FPW336" s="35"/>
      <c r="FPX336" s="35"/>
      <c r="FPY336" s="35"/>
      <c r="FPZ336" s="35"/>
      <c r="FQA336" s="35"/>
      <c r="FQB336" s="35"/>
      <c r="FQC336" s="35"/>
      <c r="FQD336" s="35"/>
      <c r="FQE336" s="35"/>
      <c r="FQF336" s="35"/>
      <c r="FQG336" s="35"/>
      <c r="FQH336" s="35"/>
      <c r="FQI336" s="35"/>
      <c r="FQJ336" s="35"/>
      <c r="FQK336" s="35"/>
      <c r="FQL336" s="35"/>
      <c r="FQM336" s="35"/>
      <c r="FQN336" s="35"/>
      <c r="FQO336" s="35"/>
      <c r="FQP336" s="35"/>
      <c r="FQQ336" s="35"/>
      <c r="FQR336" s="35"/>
      <c r="FQS336" s="35"/>
      <c r="FQT336" s="35"/>
      <c r="FQU336" s="35"/>
      <c r="FQV336" s="35"/>
      <c r="FQW336" s="35"/>
      <c r="FQX336" s="35"/>
      <c r="FQY336" s="35"/>
      <c r="FQZ336" s="35"/>
      <c r="FRA336" s="35"/>
      <c r="FRB336" s="35"/>
      <c r="FRC336" s="35"/>
      <c r="FRD336" s="35"/>
      <c r="FRE336" s="35"/>
      <c r="FRF336" s="35"/>
      <c r="FRG336" s="35"/>
      <c r="FRH336" s="35"/>
      <c r="FRI336" s="35"/>
      <c r="FRJ336" s="35"/>
      <c r="FRK336" s="35"/>
      <c r="FRL336" s="35"/>
      <c r="FRM336" s="35"/>
      <c r="FRN336" s="35"/>
      <c r="FRO336" s="35"/>
      <c r="FRP336" s="35"/>
      <c r="FRQ336" s="35"/>
      <c r="FRR336" s="35"/>
      <c r="FRS336" s="35"/>
      <c r="FRT336" s="35"/>
      <c r="FRU336" s="35"/>
      <c r="FRV336" s="35"/>
      <c r="FRW336" s="35"/>
      <c r="FRX336" s="35"/>
      <c r="FRY336" s="35"/>
      <c r="FRZ336" s="35"/>
      <c r="FSA336" s="35"/>
      <c r="FSB336" s="35"/>
      <c r="FSC336" s="35"/>
      <c r="FSD336" s="35"/>
      <c r="FSE336" s="35"/>
      <c r="FSF336" s="35"/>
      <c r="FSG336" s="35"/>
      <c r="FSH336" s="35"/>
      <c r="FSI336" s="35"/>
      <c r="FSJ336" s="35"/>
      <c r="FSK336" s="35"/>
      <c r="FSL336" s="35"/>
      <c r="FSM336" s="35"/>
      <c r="FSN336" s="35"/>
      <c r="FSO336" s="35"/>
      <c r="FSP336" s="35"/>
      <c r="FSQ336" s="35"/>
      <c r="FSR336" s="35"/>
      <c r="FSS336" s="35"/>
      <c r="FST336" s="35"/>
      <c r="FSU336" s="35"/>
      <c r="FSV336" s="35"/>
      <c r="FSW336" s="35"/>
      <c r="FSX336" s="35"/>
      <c r="FSY336" s="35"/>
      <c r="FSZ336" s="35"/>
      <c r="FTA336" s="35"/>
      <c r="FTB336" s="35"/>
      <c r="FTC336" s="35"/>
      <c r="FTD336" s="35"/>
      <c r="FTE336" s="35"/>
      <c r="FTF336" s="35"/>
      <c r="FTG336" s="35"/>
      <c r="FTH336" s="35"/>
      <c r="FTI336" s="35"/>
      <c r="FTJ336" s="35"/>
      <c r="FTK336" s="35"/>
      <c r="FTL336" s="35"/>
      <c r="FTM336" s="35"/>
      <c r="FTN336" s="35"/>
      <c r="FTO336" s="35"/>
      <c r="FTP336" s="35"/>
      <c r="FTQ336" s="35"/>
      <c r="FTR336" s="35"/>
      <c r="FTS336" s="35"/>
      <c r="FTT336" s="35"/>
      <c r="FTU336" s="35"/>
      <c r="FTV336" s="35"/>
      <c r="FTW336" s="35"/>
      <c r="FTX336" s="35"/>
      <c r="FTY336" s="35"/>
      <c r="FTZ336" s="35"/>
      <c r="FUA336" s="35"/>
      <c r="FUB336" s="35"/>
      <c r="FUC336" s="35"/>
      <c r="FUD336" s="35"/>
      <c r="FUE336" s="35"/>
      <c r="FUF336" s="35"/>
      <c r="FUG336" s="35"/>
      <c r="FUH336" s="35"/>
      <c r="FUI336" s="35"/>
      <c r="FUJ336" s="35"/>
      <c r="FUK336" s="35"/>
      <c r="FUL336" s="35"/>
      <c r="FUM336" s="35"/>
      <c r="FUN336" s="35"/>
      <c r="FUO336" s="35"/>
      <c r="FUP336" s="35"/>
      <c r="FUQ336" s="35"/>
      <c r="FUR336" s="35"/>
      <c r="FUS336" s="35"/>
      <c r="FUT336" s="35"/>
      <c r="FUU336" s="35"/>
      <c r="FUV336" s="35"/>
      <c r="FUW336" s="35"/>
      <c r="FUX336" s="35"/>
      <c r="FUY336" s="35"/>
      <c r="FUZ336" s="35"/>
      <c r="FVA336" s="35"/>
      <c r="FVB336" s="35"/>
      <c r="FVC336" s="35"/>
      <c r="FVD336" s="35"/>
      <c r="FVE336" s="35"/>
      <c r="FVF336" s="35"/>
      <c r="FVG336" s="35"/>
      <c r="FVH336" s="35"/>
      <c r="FVI336" s="35"/>
      <c r="FVJ336" s="35"/>
      <c r="FVK336" s="35"/>
      <c r="FVL336" s="35"/>
      <c r="FVM336" s="35"/>
      <c r="FVN336" s="35"/>
      <c r="FVO336" s="35"/>
      <c r="FVP336" s="35"/>
      <c r="FVQ336" s="35"/>
      <c r="FVR336" s="35"/>
      <c r="FVS336" s="35"/>
      <c r="FVT336" s="35"/>
      <c r="FVU336" s="35"/>
      <c r="FVV336" s="35"/>
      <c r="FVW336" s="35"/>
      <c r="FVX336" s="35"/>
      <c r="FVY336" s="35"/>
      <c r="FVZ336" s="35"/>
      <c r="FWA336" s="35"/>
      <c r="FWB336" s="35"/>
      <c r="FWC336" s="35"/>
      <c r="FWD336" s="35"/>
      <c r="FWE336" s="35"/>
      <c r="FWF336" s="35"/>
      <c r="FWG336" s="35"/>
      <c r="FWH336" s="35"/>
      <c r="FWI336" s="35"/>
      <c r="FWJ336" s="35"/>
      <c r="FWK336" s="35"/>
      <c r="FWL336" s="35"/>
      <c r="FWM336" s="35"/>
      <c r="FWN336" s="35"/>
      <c r="FWO336" s="35"/>
      <c r="FWP336" s="35"/>
      <c r="FWQ336" s="35"/>
      <c r="FWR336" s="35"/>
      <c r="FWS336" s="35"/>
      <c r="FWT336" s="35"/>
      <c r="FWU336" s="35"/>
      <c r="FWV336" s="35"/>
      <c r="FWW336" s="35"/>
      <c r="FWX336" s="35"/>
      <c r="FWY336" s="35"/>
      <c r="FWZ336" s="35"/>
      <c r="FXA336" s="35"/>
      <c r="FXB336" s="35"/>
      <c r="FXC336" s="35"/>
      <c r="FXD336" s="35"/>
      <c r="FXE336" s="35"/>
      <c r="FXF336" s="35"/>
      <c r="FXG336" s="35"/>
      <c r="FXH336" s="35"/>
      <c r="FXI336" s="35"/>
      <c r="FXJ336" s="35"/>
      <c r="FXK336" s="35"/>
      <c r="FXL336" s="35"/>
      <c r="FXM336" s="35"/>
      <c r="FXN336" s="35"/>
      <c r="FXO336" s="35"/>
      <c r="FXP336" s="35"/>
      <c r="FXQ336" s="35"/>
      <c r="FXR336" s="35"/>
      <c r="FXS336" s="35"/>
      <c r="FXT336" s="35"/>
      <c r="FXU336" s="35"/>
      <c r="FXV336" s="35"/>
      <c r="FXW336" s="35"/>
      <c r="FXX336" s="35"/>
      <c r="FXY336" s="35"/>
      <c r="FXZ336" s="35"/>
      <c r="FYA336" s="35"/>
      <c r="FYB336" s="35"/>
      <c r="FYC336" s="35"/>
      <c r="FYD336" s="35"/>
      <c r="FYE336" s="35"/>
      <c r="FYF336" s="35"/>
      <c r="FYG336" s="35"/>
      <c r="FYH336" s="35"/>
      <c r="FYI336" s="35"/>
      <c r="FYJ336" s="35"/>
      <c r="FYK336" s="35"/>
      <c r="FYL336" s="35"/>
      <c r="FYM336" s="35"/>
      <c r="FYN336" s="35"/>
      <c r="FYO336" s="35"/>
      <c r="FYP336" s="35"/>
      <c r="FYQ336" s="35"/>
      <c r="FYR336" s="35"/>
      <c r="FYS336" s="35"/>
      <c r="FYT336" s="35"/>
      <c r="FYU336" s="35"/>
      <c r="FYV336" s="35"/>
      <c r="FYW336" s="35"/>
      <c r="FYX336" s="35"/>
      <c r="FYY336" s="35"/>
      <c r="FYZ336" s="35"/>
      <c r="FZA336" s="35"/>
      <c r="FZB336" s="35"/>
      <c r="FZC336" s="35"/>
      <c r="FZD336" s="35"/>
      <c r="FZE336" s="35"/>
      <c r="FZF336" s="35"/>
      <c r="FZG336" s="35"/>
      <c r="FZH336" s="35"/>
      <c r="FZI336" s="35"/>
      <c r="FZJ336" s="35"/>
      <c r="FZK336" s="35"/>
      <c r="FZL336" s="35"/>
      <c r="FZM336" s="35"/>
      <c r="FZN336" s="35"/>
      <c r="FZO336" s="35"/>
      <c r="FZP336" s="35"/>
      <c r="FZQ336" s="35"/>
      <c r="FZR336" s="35"/>
      <c r="FZS336" s="35"/>
      <c r="FZT336" s="35"/>
      <c r="FZU336" s="35"/>
      <c r="FZV336" s="35"/>
      <c r="FZW336" s="35"/>
      <c r="FZX336" s="35"/>
      <c r="FZY336" s="35"/>
      <c r="FZZ336" s="35"/>
      <c r="GAA336" s="35"/>
      <c r="GAB336" s="35"/>
      <c r="GAC336" s="35"/>
      <c r="GAD336" s="35"/>
      <c r="GAE336" s="35"/>
      <c r="GAF336" s="35"/>
      <c r="GAG336" s="35"/>
      <c r="GAH336" s="35"/>
      <c r="GAI336" s="35"/>
      <c r="GAJ336" s="35"/>
      <c r="GAK336" s="35"/>
      <c r="GAL336" s="35"/>
      <c r="GAM336" s="35"/>
      <c r="GAN336" s="35"/>
      <c r="GAO336" s="35"/>
      <c r="GAP336" s="35"/>
      <c r="GAQ336" s="35"/>
      <c r="GAR336" s="35"/>
      <c r="GAS336" s="35"/>
      <c r="GAT336" s="35"/>
      <c r="GAU336" s="35"/>
      <c r="GAV336" s="35"/>
      <c r="GAW336" s="35"/>
      <c r="GAX336" s="35"/>
      <c r="GAY336" s="35"/>
      <c r="GAZ336" s="35"/>
      <c r="GBA336" s="35"/>
      <c r="GBB336" s="35"/>
      <c r="GBC336" s="35"/>
      <c r="GBD336" s="35"/>
      <c r="GBE336" s="35"/>
      <c r="GBF336" s="35"/>
      <c r="GBG336" s="35"/>
      <c r="GBH336" s="35"/>
      <c r="GBI336" s="35"/>
      <c r="GBJ336" s="35"/>
      <c r="GBK336" s="35"/>
      <c r="GBL336" s="35"/>
      <c r="GBM336" s="35"/>
      <c r="GBN336" s="35"/>
      <c r="GBO336" s="35"/>
      <c r="GBP336" s="35"/>
      <c r="GBQ336" s="35"/>
      <c r="GBR336" s="35"/>
      <c r="GBS336" s="35"/>
      <c r="GBT336" s="35"/>
      <c r="GBU336" s="35"/>
      <c r="GBV336" s="35"/>
      <c r="GBW336" s="35"/>
      <c r="GBX336" s="35"/>
      <c r="GBY336" s="35"/>
      <c r="GBZ336" s="35"/>
      <c r="GCA336" s="35"/>
      <c r="GCB336" s="35"/>
      <c r="GCC336" s="35"/>
      <c r="GCD336" s="35"/>
      <c r="GCE336" s="35"/>
      <c r="GCF336" s="35"/>
      <c r="GCG336" s="35"/>
      <c r="GCH336" s="35"/>
      <c r="GCI336" s="35"/>
      <c r="GCJ336" s="35"/>
      <c r="GCK336" s="35"/>
      <c r="GCL336" s="35"/>
      <c r="GCM336" s="35"/>
      <c r="GCN336" s="35"/>
      <c r="GCO336" s="35"/>
      <c r="GCP336" s="35"/>
      <c r="GCQ336" s="35"/>
      <c r="GCR336" s="35"/>
      <c r="GCS336" s="35"/>
      <c r="GCT336" s="35"/>
      <c r="GCU336" s="35"/>
      <c r="GCV336" s="35"/>
      <c r="GCW336" s="35"/>
      <c r="GCX336" s="35"/>
      <c r="GCY336" s="35"/>
      <c r="GCZ336" s="35"/>
      <c r="GDA336" s="35"/>
      <c r="GDB336" s="35"/>
      <c r="GDC336" s="35"/>
      <c r="GDD336" s="35"/>
      <c r="GDE336" s="35"/>
      <c r="GDF336" s="35"/>
      <c r="GDG336" s="35"/>
      <c r="GDH336" s="35"/>
      <c r="GDI336" s="35"/>
      <c r="GDJ336" s="35"/>
      <c r="GDK336" s="35"/>
      <c r="GDL336" s="35"/>
      <c r="GDM336" s="35"/>
      <c r="GDN336" s="35"/>
      <c r="GDO336" s="35"/>
      <c r="GDP336" s="35"/>
      <c r="GDQ336" s="35"/>
      <c r="GDR336" s="35"/>
      <c r="GDS336" s="35"/>
      <c r="GDT336" s="35"/>
      <c r="GDU336" s="35"/>
      <c r="GDV336" s="35"/>
      <c r="GDW336" s="35"/>
      <c r="GDX336" s="35"/>
      <c r="GDY336" s="35"/>
      <c r="GDZ336" s="35"/>
      <c r="GEA336" s="35"/>
      <c r="GEB336" s="35"/>
      <c r="GEC336" s="35"/>
      <c r="GED336" s="35"/>
      <c r="GEE336" s="35"/>
      <c r="GEF336" s="35"/>
      <c r="GEG336" s="35"/>
      <c r="GEH336" s="35"/>
      <c r="GEI336" s="35"/>
      <c r="GEJ336" s="35"/>
      <c r="GEK336" s="35"/>
      <c r="GEL336" s="35"/>
      <c r="GEM336" s="35"/>
      <c r="GEN336" s="35"/>
      <c r="GEO336" s="35"/>
      <c r="GEP336" s="35"/>
      <c r="GEQ336" s="35"/>
      <c r="GER336" s="35"/>
      <c r="GES336" s="35"/>
      <c r="GET336" s="35"/>
      <c r="GEU336" s="35"/>
      <c r="GEV336" s="35"/>
      <c r="GEW336" s="35"/>
      <c r="GEX336" s="35"/>
      <c r="GEY336" s="35"/>
      <c r="GEZ336" s="35"/>
      <c r="GFA336" s="35"/>
      <c r="GFB336" s="35"/>
      <c r="GFC336" s="35"/>
      <c r="GFD336" s="35"/>
      <c r="GFE336" s="35"/>
      <c r="GFF336" s="35"/>
      <c r="GFG336" s="35"/>
      <c r="GFH336" s="35"/>
      <c r="GFI336" s="35"/>
      <c r="GFJ336" s="35"/>
      <c r="GFK336" s="35"/>
      <c r="GFL336" s="35"/>
      <c r="GFM336" s="35"/>
      <c r="GFN336" s="35"/>
      <c r="GFO336" s="35"/>
      <c r="GFP336" s="35"/>
      <c r="GFQ336" s="35"/>
      <c r="GFR336" s="35"/>
      <c r="GFS336" s="35"/>
      <c r="GFT336" s="35"/>
      <c r="GFU336" s="35"/>
      <c r="GFV336" s="35"/>
      <c r="GFW336" s="35"/>
      <c r="GFX336" s="35"/>
      <c r="GFY336" s="35"/>
      <c r="GFZ336" s="35"/>
      <c r="GGA336" s="35"/>
      <c r="GGB336" s="35"/>
      <c r="GGC336" s="35"/>
      <c r="GGD336" s="35"/>
      <c r="GGE336" s="35"/>
      <c r="GGF336" s="35"/>
      <c r="GGG336" s="35"/>
      <c r="GGH336" s="35"/>
      <c r="GGI336" s="35"/>
      <c r="GGJ336" s="35"/>
      <c r="GGK336" s="35"/>
      <c r="GGL336" s="35"/>
      <c r="GGM336" s="35"/>
      <c r="GGN336" s="35"/>
      <c r="GGO336" s="35"/>
      <c r="GGP336" s="35"/>
      <c r="GGQ336" s="35"/>
      <c r="GGR336" s="35"/>
      <c r="GGS336" s="35"/>
      <c r="GGT336" s="35"/>
      <c r="GGU336" s="35"/>
      <c r="GGV336" s="35"/>
      <c r="GGW336" s="35"/>
      <c r="GGX336" s="35"/>
      <c r="GGY336" s="35"/>
      <c r="GGZ336" s="35"/>
      <c r="GHA336" s="35"/>
      <c r="GHB336" s="35"/>
      <c r="GHC336" s="35"/>
      <c r="GHD336" s="35"/>
      <c r="GHE336" s="35"/>
      <c r="GHF336" s="35"/>
      <c r="GHG336" s="35"/>
      <c r="GHH336" s="35"/>
      <c r="GHI336" s="35"/>
      <c r="GHJ336" s="35"/>
      <c r="GHK336" s="35"/>
      <c r="GHL336" s="35"/>
      <c r="GHM336" s="35"/>
      <c r="GHN336" s="35"/>
      <c r="GHO336" s="35"/>
      <c r="GHP336" s="35"/>
      <c r="GHQ336" s="35"/>
      <c r="GHR336" s="35"/>
      <c r="GHS336" s="35"/>
      <c r="GHT336" s="35"/>
      <c r="GHU336" s="35"/>
      <c r="GHV336" s="35"/>
      <c r="GHW336" s="35"/>
      <c r="GHX336" s="35"/>
      <c r="GHY336" s="35"/>
      <c r="GHZ336" s="35"/>
      <c r="GIA336" s="35"/>
      <c r="GIB336" s="35"/>
      <c r="GIC336" s="35"/>
      <c r="GID336" s="35"/>
      <c r="GIE336" s="35"/>
      <c r="GIF336" s="35"/>
      <c r="GIG336" s="35"/>
      <c r="GIH336" s="35"/>
      <c r="GII336" s="35"/>
      <c r="GIJ336" s="35"/>
      <c r="GIK336" s="35"/>
      <c r="GIL336" s="35"/>
      <c r="GIM336" s="35"/>
      <c r="GIN336" s="35"/>
      <c r="GIO336" s="35"/>
      <c r="GIP336" s="35"/>
      <c r="GIQ336" s="35"/>
      <c r="GIR336" s="35"/>
      <c r="GIS336" s="35"/>
      <c r="GIT336" s="35"/>
      <c r="GIU336" s="35"/>
      <c r="GIV336" s="35"/>
      <c r="GIW336" s="35"/>
      <c r="GIX336" s="35"/>
      <c r="GIY336" s="35"/>
      <c r="GIZ336" s="35"/>
      <c r="GJA336" s="35"/>
      <c r="GJB336" s="35"/>
      <c r="GJC336" s="35"/>
      <c r="GJD336" s="35"/>
      <c r="GJE336" s="35"/>
      <c r="GJF336" s="35"/>
      <c r="GJG336" s="35"/>
      <c r="GJH336" s="35"/>
      <c r="GJI336" s="35"/>
      <c r="GJJ336" s="35"/>
      <c r="GJK336" s="35"/>
      <c r="GJL336" s="35"/>
      <c r="GJM336" s="35"/>
      <c r="GJN336" s="35"/>
      <c r="GJO336" s="35"/>
      <c r="GJP336" s="35"/>
      <c r="GJQ336" s="35"/>
      <c r="GJR336" s="35"/>
      <c r="GJS336" s="35"/>
      <c r="GJT336" s="35"/>
      <c r="GJU336" s="35"/>
      <c r="GJV336" s="35"/>
      <c r="GJW336" s="35"/>
      <c r="GJX336" s="35"/>
      <c r="GJY336" s="35"/>
      <c r="GJZ336" s="35"/>
      <c r="GKA336" s="35"/>
      <c r="GKB336" s="35"/>
      <c r="GKC336" s="35"/>
      <c r="GKD336" s="35"/>
      <c r="GKE336" s="35"/>
      <c r="GKF336" s="35"/>
      <c r="GKG336" s="35"/>
      <c r="GKH336" s="35"/>
      <c r="GKI336" s="35"/>
      <c r="GKJ336" s="35"/>
      <c r="GKK336" s="35"/>
      <c r="GKL336" s="35"/>
      <c r="GKM336" s="35"/>
      <c r="GKN336" s="35"/>
      <c r="GKO336" s="35"/>
      <c r="GKP336" s="35"/>
      <c r="GKQ336" s="35"/>
      <c r="GKR336" s="35"/>
      <c r="GKS336" s="35"/>
      <c r="GKT336" s="35"/>
      <c r="GKU336" s="35"/>
      <c r="GKV336" s="35"/>
      <c r="GKW336" s="35"/>
      <c r="GKX336" s="35"/>
      <c r="GKY336" s="35"/>
      <c r="GKZ336" s="35"/>
      <c r="GLA336" s="35"/>
      <c r="GLB336" s="35"/>
      <c r="GLC336" s="35"/>
      <c r="GLD336" s="35"/>
      <c r="GLE336" s="35"/>
      <c r="GLF336" s="35"/>
      <c r="GLG336" s="35"/>
      <c r="GLH336" s="35"/>
      <c r="GLI336" s="35"/>
      <c r="GLJ336" s="35"/>
      <c r="GLK336" s="35"/>
      <c r="GLL336" s="35"/>
      <c r="GLM336" s="35"/>
      <c r="GLN336" s="35"/>
      <c r="GLO336" s="35"/>
      <c r="GLP336" s="35"/>
      <c r="GLQ336" s="35"/>
      <c r="GLR336" s="35"/>
      <c r="GLS336" s="35"/>
      <c r="GLT336" s="35"/>
      <c r="GLU336" s="35"/>
      <c r="GLV336" s="35"/>
      <c r="GLW336" s="35"/>
      <c r="GLX336" s="35"/>
      <c r="GLY336" s="35"/>
      <c r="GLZ336" s="35"/>
      <c r="GMA336" s="35"/>
      <c r="GMB336" s="35"/>
      <c r="GMC336" s="35"/>
      <c r="GMD336" s="35"/>
      <c r="GME336" s="35"/>
      <c r="GMF336" s="35"/>
      <c r="GMG336" s="35"/>
      <c r="GMH336" s="35"/>
      <c r="GMI336" s="35"/>
      <c r="GMJ336" s="35"/>
      <c r="GMK336" s="35"/>
      <c r="GML336" s="35"/>
      <c r="GMM336" s="35"/>
      <c r="GMN336" s="35"/>
      <c r="GMO336" s="35"/>
      <c r="GMP336" s="35"/>
      <c r="GMQ336" s="35"/>
      <c r="GMR336" s="35"/>
      <c r="GMS336" s="35"/>
      <c r="GMT336" s="35"/>
      <c r="GMU336" s="35"/>
      <c r="GMV336" s="35"/>
      <c r="GMW336" s="35"/>
      <c r="GMX336" s="35"/>
      <c r="GMY336" s="35"/>
      <c r="GMZ336" s="35"/>
      <c r="GNA336" s="35"/>
      <c r="GNB336" s="35"/>
      <c r="GNC336" s="35"/>
      <c r="GND336" s="35"/>
      <c r="GNE336" s="35"/>
      <c r="GNF336" s="35"/>
      <c r="GNG336" s="35"/>
      <c r="GNH336" s="35"/>
      <c r="GNI336" s="35"/>
      <c r="GNJ336" s="35"/>
      <c r="GNK336" s="35"/>
      <c r="GNL336" s="35"/>
      <c r="GNM336" s="35"/>
      <c r="GNN336" s="35"/>
      <c r="GNO336" s="35"/>
      <c r="GNP336" s="35"/>
      <c r="GNQ336" s="35"/>
      <c r="GNR336" s="35"/>
      <c r="GNS336" s="35"/>
      <c r="GNT336" s="35"/>
      <c r="GNU336" s="35"/>
      <c r="GNV336" s="35"/>
      <c r="GNW336" s="35"/>
      <c r="GNX336" s="35"/>
      <c r="GNY336" s="35"/>
      <c r="GNZ336" s="35"/>
      <c r="GOA336" s="35"/>
      <c r="GOB336" s="35"/>
      <c r="GOC336" s="35"/>
      <c r="GOD336" s="35"/>
      <c r="GOE336" s="35"/>
      <c r="GOF336" s="35"/>
      <c r="GOG336" s="35"/>
      <c r="GOH336" s="35"/>
      <c r="GOI336" s="35"/>
      <c r="GOJ336" s="35"/>
      <c r="GOK336" s="35"/>
      <c r="GOL336" s="35"/>
      <c r="GOM336" s="35"/>
      <c r="GON336" s="35"/>
      <c r="GOO336" s="35"/>
      <c r="GOP336" s="35"/>
      <c r="GOQ336" s="35"/>
      <c r="GOR336" s="35"/>
      <c r="GOS336" s="35"/>
      <c r="GOT336" s="35"/>
      <c r="GOU336" s="35"/>
      <c r="GOV336" s="35"/>
      <c r="GOW336" s="35"/>
      <c r="GOX336" s="35"/>
      <c r="GOY336" s="35"/>
      <c r="GOZ336" s="35"/>
      <c r="GPA336" s="35"/>
      <c r="GPB336" s="35"/>
      <c r="GPC336" s="35"/>
      <c r="GPD336" s="35"/>
      <c r="GPE336" s="35"/>
      <c r="GPF336" s="35"/>
      <c r="GPG336" s="35"/>
      <c r="GPH336" s="35"/>
      <c r="GPI336" s="35"/>
      <c r="GPJ336" s="35"/>
      <c r="GPK336" s="35"/>
      <c r="GPL336" s="35"/>
      <c r="GPM336" s="35"/>
      <c r="GPN336" s="35"/>
      <c r="GPO336" s="35"/>
      <c r="GPP336" s="35"/>
      <c r="GPQ336" s="35"/>
      <c r="GPR336" s="35"/>
      <c r="GPS336" s="35"/>
      <c r="GPT336" s="35"/>
      <c r="GPU336" s="35"/>
      <c r="GPV336" s="35"/>
      <c r="GPW336" s="35"/>
      <c r="GPX336" s="35"/>
      <c r="GPY336" s="35"/>
      <c r="GPZ336" s="35"/>
      <c r="GQA336" s="35"/>
      <c r="GQB336" s="35"/>
      <c r="GQC336" s="35"/>
      <c r="GQD336" s="35"/>
      <c r="GQE336" s="35"/>
      <c r="GQF336" s="35"/>
      <c r="GQG336" s="35"/>
      <c r="GQH336" s="35"/>
      <c r="GQI336" s="35"/>
      <c r="GQJ336" s="35"/>
      <c r="GQK336" s="35"/>
      <c r="GQL336" s="35"/>
      <c r="GQM336" s="35"/>
      <c r="GQN336" s="35"/>
      <c r="GQO336" s="35"/>
      <c r="GQP336" s="35"/>
      <c r="GQQ336" s="35"/>
      <c r="GQR336" s="35"/>
      <c r="GQS336" s="35"/>
      <c r="GQT336" s="35"/>
      <c r="GQU336" s="35"/>
      <c r="GQV336" s="35"/>
      <c r="GQW336" s="35"/>
      <c r="GQX336" s="35"/>
      <c r="GQY336" s="35"/>
      <c r="GQZ336" s="35"/>
      <c r="GRA336" s="35"/>
      <c r="GRB336" s="35"/>
      <c r="GRC336" s="35"/>
      <c r="GRD336" s="35"/>
      <c r="GRE336" s="35"/>
      <c r="GRF336" s="35"/>
      <c r="GRG336" s="35"/>
      <c r="GRH336" s="35"/>
      <c r="GRI336" s="35"/>
      <c r="GRJ336" s="35"/>
      <c r="GRK336" s="35"/>
      <c r="GRL336" s="35"/>
      <c r="GRM336" s="35"/>
      <c r="GRN336" s="35"/>
      <c r="GRO336" s="35"/>
      <c r="GRP336" s="35"/>
      <c r="GRQ336" s="35"/>
      <c r="GRR336" s="35"/>
      <c r="GRS336" s="35"/>
      <c r="GRT336" s="35"/>
      <c r="GRU336" s="35"/>
      <c r="GRV336" s="35"/>
      <c r="GRW336" s="35"/>
      <c r="GRX336" s="35"/>
      <c r="GRY336" s="35"/>
      <c r="GRZ336" s="35"/>
      <c r="GSA336" s="35"/>
      <c r="GSB336" s="35"/>
      <c r="GSC336" s="35"/>
      <c r="GSD336" s="35"/>
      <c r="GSE336" s="35"/>
      <c r="GSF336" s="35"/>
      <c r="GSG336" s="35"/>
      <c r="GSH336" s="35"/>
      <c r="GSI336" s="35"/>
      <c r="GSJ336" s="35"/>
      <c r="GSK336" s="35"/>
      <c r="GSL336" s="35"/>
      <c r="GSM336" s="35"/>
      <c r="GSN336" s="35"/>
      <c r="GSO336" s="35"/>
      <c r="GSP336" s="35"/>
      <c r="GSQ336" s="35"/>
      <c r="GSR336" s="35"/>
      <c r="GSS336" s="35"/>
      <c r="GST336" s="35"/>
      <c r="GSU336" s="35"/>
      <c r="GSV336" s="35"/>
      <c r="GSW336" s="35"/>
      <c r="GSX336" s="35"/>
      <c r="GSY336" s="35"/>
      <c r="GSZ336" s="35"/>
      <c r="GTA336" s="35"/>
      <c r="GTB336" s="35"/>
      <c r="GTC336" s="35"/>
      <c r="GTD336" s="35"/>
      <c r="GTE336" s="35"/>
      <c r="GTF336" s="35"/>
      <c r="GTG336" s="35"/>
      <c r="GTH336" s="35"/>
      <c r="GTI336" s="35"/>
      <c r="GTJ336" s="35"/>
      <c r="GTK336" s="35"/>
      <c r="GTL336" s="35"/>
      <c r="GTM336" s="35"/>
      <c r="GTN336" s="35"/>
      <c r="GTO336" s="35"/>
      <c r="GTP336" s="35"/>
      <c r="GTQ336" s="35"/>
      <c r="GTR336" s="35"/>
      <c r="GTS336" s="35"/>
      <c r="GTT336" s="35"/>
      <c r="GTU336" s="35"/>
      <c r="GTV336" s="35"/>
      <c r="GTW336" s="35"/>
      <c r="GTX336" s="35"/>
      <c r="GTY336" s="35"/>
      <c r="GTZ336" s="35"/>
      <c r="GUA336" s="35"/>
      <c r="GUB336" s="35"/>
      <c r="GUC336" s="35"/>
      <c r="GUD336" s="35"/>
      <c r="GUE336" s="35"/>
      <c r="GUF336" s="35"/>
      <c r="GUG336" s="35"/>
      <c r="GUH336" s="35"/>
      <c r="GUI336" s="35"/>
      <c r="GUJ336" s="35"/>
      <c r="GUK336" s="35"/>
      <c r="GUL336" s="35"/>
      <c r="GUM336" s="35"/>
      <c r="GUN336" s="35"/>
      <c r="GUO336" s="35"/>
      <c r="GUP336" s="35"/>
      <c r="GUQ336" s="35"/>
      <c r="GUR336" s="35"/>
      <c r="GUS336" s="35"/>
      <c r="GUT336" s="35"/>
      <c r="GUU336" s="35"/>
      <c r="GUV336" s="35"/>
      <c r="GUW336" s="35"/>
      <c r="GUX336" s="35"/>
      <c r="GUY336" s="35"/>
      <c r="GUZ336" s="35"/>
      <c r="GVA336" s="35"/>
      <c r="GVB336" s="35"/>
      <c r="GVC336" s="35"/>
      <c r="GVD336" s="35"/>
      <c r="GVE336" s="35"/>
      <c r="GVF336" s="35"/>
      <c r="GVG336" s="35"/>
      <c r="GVH336" s="35"/>
      <c r="GVI336" s="35"/>
      <c r="GVJ336" s="35"/>
      <c r="GVK336" s="35"/>
      <c r="GVL336" s="35"/>
      <c r="GVM336" s="35"/>
      <c r="GVN336" s="35"/>
      <c r="GVO336" s="35"/>
      <c r="GVP336" s="35"/>
      <c r="GVQ336" s="35"/>
      <c r="GVR336" s="35"/>
      <c r="GVS336" s="35"/>
      <c r="GVT336" s="35"/>
      <c r="GVU336" s="35"/>
      <c r="GVV336" s="35"/>
      <c r="GVW336" s="35"/>
      <c r="GVX336" s="35"/>
      <c r="GVY336" s="35"/>
      <c r="GVZ336" s="35"/>
      <c r="GWA336" s="35"/>
      <c r="GWB336" s="35"/>
      <c r="GWC336" s="35"/>
      <c r="GWD336" s="35"/>
      <c r="GWE336" s="35"/>
      <c r="GWF336" s="35"/>
      <c r="GWG336" s="35"/>
      <c r="GWH336" s="35"/>
      <c r="GWI336" s="35"/>
      <c r="GWJ336" s="35"/>
      <c r="GWK336" s="35"/>
      <c r="GWL336" s="35"/>
      <c r="GWM336" s="35"/>
      <c r="GWN336" s="35"/>
      <c r="GWO336" s="35"/>
      <c r="GWP336" s="35"/>
      <c r="GWQ336" s="35"/>
      <c r="GWR336" s="35"/>
      <c r="GWS336" s="35"/>
      <c r="GWT336" s="35"/>
      <c r="GWU336" s="35"/>
      <c r="GWV336" s="35"/>
      <c r="GWW336" s="35"/>
      <c r="GWX336" s="35"/>
      <c r="GWY336" s="35"/>
      <c r="GWZ336" s="35"/>
      <c r="GXA336" s="35"/>
      <c r="GXB336" s="35"/>
      <c r="GXC336" s="35"/>
      <c r="GXD336" s="35"/>
      <c r="GXE336" s="35"/>
      <c r="GXF336" s="35"/>
      <c r="GXG336" s="35"/>
      <c r="GXH336" s="35"/>
      <c r="GXI336" s="35"/>
      <c r="GXJ336" s="35"/>
      <c r="GXK336" s="35"/>
      <c r="GXL336" s="35"/>
      <c r="GXM336" s="35"/>
      <c r="GXN336" s="35"/>
      <c r="GXO336" s="35"/>
      <c r="GXP336" s="35"/>
      <c r="GXQ336" s="35"/>
      <c r="GXR336" s="35"/>
      <c r="GXS336" s="35"/>
      <c r="GXT336" s="35"/>
      <c r="GXU336" s="35"/>
      <c r="GXV336" s="35"/>
      <c r="GXW336" s="35"/>
      <c r="GXX336" s="35"/>
      <c r="GXY336" s="35"/>
      <c r="GXZ336" s="35"/>
      <c r="GYA336" s="35"/>
      <c r="GYB336" s="35"/>
      <c r="GYC336" s="35"/>
      <c r="GYD336" s="35"/>
      <c r="GYE336" s="35"/>
      <c r="GYF336" s="35"/>
      <c r="GYG336" s="35"/>
      <c r="GYH336" s="35"/>
      <c r="GYI336" s="35"/>
      <c r="GYJ336" s="35"/>
      <c r="GYK336" s="35"/>
      <c r="GYL336" s="35"/>
      <c r="GYM336" s="35"/>
      <c r="GYN336" s="35"/>
      <c r="GYO336" s="35"/>
      <c r="GYP336" s="35"/>
      <c r="GYQ336" s="35"/>
      <c r="GYR336" s="35"/>
      <c r="GYS336" s="35"/>
      <c r="GYT336" s="35"/>
      <c r="GYU336" s="35"/>
      <c r="GYV336" s="35"/>
      <c r="GYW336" s="35"/>
      <c r="GYX336" s="35"/>
      <c r="GYY336" s="35"/>
      <c r="GYZ336" s="35"/>
      <c r="GZA336" s="35"/>
      <c r="GZB336" s="35"/>
      <c r="GZC336" s="35"/>
      <c r="GZD336" s="35"/>
      <c r="GZE336" s="35"/>
      <c r="GZF336" s="35"/>
      <c r="GZG336" s="35"/>
      <c r="GZH336" s="35"/>
      <c r="GZI336" s="35"/>
      <c r="GZJ336" s="35"/>
      <c r="GZK336" s="35"/>
      <c r="GZL336" s="35"/>
      <c r="GZM336" s="35"/>
      <c r="GZN336" s="35"/>
      <c r="GZO336" s="35"/>
      <c r="GZP336" s="35"/>
      <c r="GZQ336" s="35"/>
      <c r="GZR336" s="35"/>
      <c r="GZS336" s="35"/>
      <c r="GZT336" s="35"/>
      <c r="GZU336" s="35"/>
      <c r="GZV336" s="35"/>
      <c r="GZW336" s="35"/>
      <c r="GZX336" s="35"/>
      <c r="GZY336" s="35"/>
      <c r="GZZ336" s="35"/>
      <c r="HAA336" s="35"/>
      <c r="HAB336" s="35"/>
      <c r="HAC336" s="35"/>
      <c r="HAD336" s="35"/>
      <c r="HAE336" s="35"/>
      <c r="HAF336" s="35"/>
      <c r="HAG336" s="35"/>
      <c r="HAH336" s="35"/>
      <c r="HAI336" s="35"/>
      <c r="HAJ336" s="35"/>
      <c r="HAK336" s="35"/>
      <c r="HAL336" s="35"/>
      <c r="HAM336" s="35"/>
      <c r="HAN336" s="35"/>
      <c r="HAO336" s="35"/>
      <c r="HAP336" s="35"/>
      <c r="HAQ336" s="35"/>
      <c r="HAR336" s="35"/>
      <c r="HAS336" s="35"/>
      <c r="HAT336" s="35"/>
      <c r="HAU336" s="35"/>
      <c r="HAV336" s="35"/>
      <c r="HAW336" s="35"/>
      <c r="HAX336" s="35"/>
      <c r="HAY336" s="35"/>
      <c r="HAZ336" s="35"/>
      <c r="HBA336" s="35"/>
      <c r="HBB336" s="35"/>
      <c r="HBC336" s="35"/>
      <c r="HBD336" s="35"/>
      <c r="HBE336" s="35"/>
      <c r="HBF336" s="35"/>
      <c r="HBG336" s="35"/>
      <c r="HBH336" s="35"/>
      <c r="HBI336" s="35"/>
      <c r="HBJ336" s="35"/>
      <c r="HBK336" s="35"/>
      <c r="HBL336" s="35"/>
      <c r="HBM336" s="35"/>
      <c r="HBN336" s="35"/>
      <c r="HBO336" s="35"/>
      <c r="HBP336" s="35"/>
      <c r="HBQ336" s="35"/>
      <c r="HBR336" s="35"/>
      <c r="HBS336" s="35"/>
      <c r="HBT336" s="35"/>
      <c r="HBU336" s="35"/>
      <c r="HBV336" s="35"/>
      <c r="HBW336" s="35"/>
      <c r="HBX336" s="35"/>
      <c r="HBY336" s="35"/>
      <c r="HBZ336" s="35"/>
      <c r="HCA336" s="35"/>
      <c r="HCB336" s="35"/>
      <c r="HCC336" s="35"/>
      <c r="HCD336" s="35"/>
      <c r="HCE336" s="35"/>
      <c r="HCF336" s="35"/>
      <c r="HCG336" s="35"/>
      <c r="HCH336" s="35"/>
      <c r="HCI336" s="35"/>
      <c r="HCJ336" s="35"/>
      <c r="HCK336" s="35"/>
      <c r="HCL336" s="35"/>
      <c r="HCM336" s="35"/>
      <c r="HCN336" s="35"/>
      <c r="HCO336" s="35"/>
      <c r="HCP336" s="35"/>
      <c r="HCQ336" s="35"/>
      <c r="HCR336" s="35"/>
      <c r="HCS336" s="35"/>
      <c r="HCT336" s="35"/>
      <c r="HCU336" s="35"/>
      <c r="HCV336" s="35"/>
      <c r="HCW336" s="35"/>
      <c r="HCX336" s="35"/>
      <c r="HCY336" s="35"/>
      <c r="HCZ336" s="35"/>
      <c r="HDA336" s="35"/>
      <c r="HDB336" s="35"/>
      <c r="HDC336" s="35"/>
      <c r="HDD336" s="35"/>
      <c r="HDE336" s="35"/>
      <c r="HDF336" s="35"/>
      <c r="HDG336" s="35"/>
      <c r="HDH336" s="35"/>
      <c r="HDI336" s="35"/>
      <c r="HDJ336" s="35"/>
      <c r="HDK336" s="35"/>
      <c r="HDL336" s="35"/>
      <c r="HDM336" s="35"/>
      <c r="HDN336" s="35"/>
      <c r="HDO336" s="35"/>
      <c r="HDP336" s="35"/>
      <c r="HDQ336" s="35"/>
      <c r="HDR336" s="35"/>
      <c r="HDS336" s="35"/>
      <c r="HDT336" s="35"/>
      <c r="HDU336" s="35"/>
      <c r="HDV336" s="35"/>
      <c r="HDW336" s="35"/>
      <c r="HDX336" s="35"/>
      <c r="HDY336" s="35"/>
      <c r="HDZ336" s="35"/>
      <c r="HEA336" s="35"/>
      <c r="HEB336" s="35"/>
      <c r="HEC336" s="35"/>
      <c r="HED336" s="35"/>
      <c r="HEE336" s="35"/>
      <c r="HEF336" s="35"/>
      <c r="HEG336" s="35"/>
      <c r="HEH336" s="35"/>
      <c r="HEI336" s="35"/>
      <c r="HEJ336" s="35"/>
      <c r="HEK336" s="35"/>
      <c r="HEL336" s="35"/>
      <c r="HEM336" s="35"/>
      <c r="HEN336" s="35"/>
      <c r="HEO336" s="35"/>
      <c r="HEP336" s="35"/>
      <c r="HEQ336" s="35"/>
      <c r="HER336" s="35"/>
      <c r="HES336" s="35"/>
      <c r="HET336" s="35"/>
      <c r="HEU336" s="35"/>
      <c r="HEV336" s="35"/>
      <c r="HEW336" s="35"/>
      <c r="HEX336" s="35"/>
      <c r="HEY336" s="35"/>
      <c r="HEZ336" s="35"/>
      <c r="HFA336" s="35"/>
      <c r="HFB336" s="35"/>
      <c r="HFC336" s="35"/>
      <c r="HFD336" s="35"/>
      <c r="HFE336" s="35"/>
      <c r="HFF336" s="35"/>
      <c r="HFG336" s="35"/>
      <c r="HFH336" s="35"/>
      <c r="HFI336" s="35"/>
      <c r="HFJ336" s="35"/>
      <c r="HFK336" s="35"/>
      <c r="HFL336" s="35"/>
      <c r="HFM336" s="35"/>
      <c r="HFN336" s="35"/>
      <c r="HFO336" s="35"/>
      <c r="HFP336" s="35"/>
      <c r="HFQ336" s="35"/>
      <c r="HFR336" s="35"/>
      <c r="HFS336" s="35"/>
      <c r="HFT336" s="35"/>
      <c r="HFU336" s="35"/>
      <c r="HFV336" s="35"/>
      <c r="HFW336" s="35"/>
      <c r="HFX336" s="35"/>
      <c r="HFY336" s="35"/>
      <c r="HFZ336" s="35"/>
      <c r="HGA336" s="35"/>
      <c r="HGB336" s="35"/>
      <c r="HGC336" s="35"/>
      <c r="HGD336" s="35"/>
      <c r="HGE336" s="35"/>
      <c r="HGF336" s="35"/>
      <c r="HGG336" s="35"/>
      <c r="HGH336" s="35"/>
      <c r="HGI336" s="35"/>
      <c r="HGJ336" s="35"/>
      <c r="HGK336" s="35"/>
      <c r="HGL336" s="35"/>
      <c r="HGM336" s="35"/>
      <c r="HGN336" s="35"/>
      <c r="HGO336" s="35"/>
      <c r="HGP336" s="35"/>
      <c r="HGQ336" s="35"/>
      <c r="HGR336" s="35"/>
      <c r="HGS336" s="35"/>
      <c r="HGT336" s="35"/>
      <c r="HGU336" s="35"/>
      <c r="HGV336" s="35"/>
      <c r="HGW336" s="35"/>
      <c r="HGX336" s="35"/>
      <c r="HGY336" s="35"/>
      <c r="HGZ336" s="35"/>
      <c r="HHA336" s="35"/>
      <c r="HHB336" s="35"/>
      <c r="HHC336" s="35"/>
      <c r="HHD336" s="35"/>
      <c r="HHE336" s="35"/>
      <c r="HHF336" s="35"/>
      <c r="HHG336" s="35"/>
      <c r="HHH336" s="35"/>
      <c r="HHI336" s="35"/>
      <c r="HHJ336" s="35"/>
      <c r="HHK336" s="35"/>
      <c r="HHL336" s="35"/>
      <c r="HHM336" s="35"/>
      <c r="HHN336" s="35"/>
      <c r="HHO336" s="35"/>
      <c r="HHP336" s="35"/>
      <c r="HHQ336" s="35"/>
      <c r="HHR336" s="35"/>
      <c r="HHS336" s="35"/>
      <c r="HHT336" s="35"/>
      <c r="HHU336" s="35"/>
      <c r="HHV336" s="35"/>
      <c r="HHW336" s="35"/>
      <c r="HHX336" s="35"/>
      <c r="HHY336" s="35"/>
      <c r="HHZ336" s="35"/>
      <c r="HIA336" s="35"/>
      <c r="HIB336" s="35"/>
      <c r="HIC336" s="35"/>
      <c r="HID336" s="35"/>
      <c r="HIE336" s="35"/>
      <c r="HIF336" s="35"/>
      <c r="HIG336" s="35"/>
      <c r="HIH336" s="35"/>
      <c r="HII336" s="35"/>
      <c r="HIJ336" s="35"/>
      <c r="HIK336" s="35"/>
      <c r="HIL336" s="35"/>
      <c r="HIM336" s="35"/>
      <c r="HIN336" s="35"/>
      <c r="HIO336" s="35"/>
      <c r="HIP336" s="35"/>
      <c r="HIQ336" s="35"/>
      <c r="HIR336" s="35"/>
      <c r="HIS336" s="35"/>
      <c r="HIT336" s="35"/>
      <c r="HIU336" s="35"/>
      <c r="HIV336" s="35"/>
      <c r="HIW336" s="35"/>
      <c r="HIX336" s="35"/>
      <c r="HIY336" s="35"/>
      <c r="HIZ336" s="35"/>
      <c r="HJA336" s="35"/>
      <c r="HJB336" s="35"/>
      <c r="HJC336" s="35"/>
      <c r="HJD336" s="35"/>
      <c r="HJE336" s="35"/>
      <c r="HJF336" s="35"/>
      <c r="HJG336" s="35"/>
      <c r="HJH336" s="35"/>
      <c r="HJI336" s="35"/>
      <c r="HJJ336" s="35"/>
      <c r="HJK336" s="35"/>
      <c r="HJL336" s="35"/>
      <c r="HJM336" s="35"/>
      <c r="HJN336" s="35"/>
      <c r="HJO336" s="35"/>
      <c r="HJP336" s="35"/>
      <c r="HJQ336" s="35"/>
      <c r="HJR336" s="35"/>
      <c r="HJS336" s="35"/>
      <c r="HJT336" s="35"/>
      <c r="HJU336" s="35"/>
      <c r="HJV336" s="35"/>
      <c r="HJW336" s="35"/>
      <c r="HJX336" s="35"/>
      <c r="HJY336" s="35"/>
      <c r="HJZ336" s="35"/>
      <c r="HKA336" s="35"/>
      <c r="HKB336" s="35"/>
      <c r="HKC336" s="35"/>
      <c r="HKD336" s="35"/>
      <c r="HKE336" s="35"/>
      <c r="HKF336" s="35"/>
      <c r="HKG336" s="35"/>
      <c r="HKH336" s="35"/>
      <c r="HKI336" s="35"/>
      <c r="HKJ336" s="35"/>
      <c r="HKK336" s="35"/>
      <c r="HKL336" s="35"/>
      <c r="HKM336" s="35"/>
      <c r="HKN336" s="35"/>
      <c r="HKO336" s="35"/>
      <c r="HKP336" s="35"/>
      <c r="HKQ336" s="35"/>
      <c r="HKR336" s="35"/>
      <c r="HKS336" s="35"/>
      <c r="HKT336" s="35"/>
      <c r="HKU336" s="35"/>
      <c r="HKV336" s="35"/>
      <c r="HKW336" s="35"/>
      <c r="HKX336" s="35"/>
      <c r="HKY336" s="35"/>
      <c r="HKZ336" s="35"/>
      <c r="HLA336" s="35"/>
      <c r="HLB336" s="35"/>
      <c r="HLC336" s="35"/>
      <c r="HLD336" s="35"/>
      <c r="HLE336" s="35"/>
      <c r="HLF336" s="35"/>
      <c r="HLG336" s="35"/>
      <c r="HLH336" s="35"/>
      <c r="HLI336" s="35"/>
      <c r="HLJ336" s="35"/>
      <c r="HLK336" s="35"/>
      <c r="HLL336" s="35"/>
      <c r="HLM336" s="35"/>
      <c r="HLN336" s="35"/>
      <c r="HLO336" s="35"/>
      <c r="HLP336" s="35"/>
      <c r="HLQ336" s="35"/>
      <c r="HLR336" s="35"/>
      <c r="HLS336" s="35"/>
      <c r="HLT336" s="35"/>
      <c r="HLU336" s="35"/>
      <c r="HLV336" s="35"/>
      <c r="HLW336" s="35"/>
      <c r="HLX336" s="35"/>
      <c r="HLY336" s="35"/>
      <c r="HLZ336" s="35"/>
      <c r="HMA336" s="35"/>
      <c r="HMB336" s="35"/>
      <c r="HMC336" s="35"/>
      <c r="HMD336" s="35"/>
      <c r="HME336" s="35"/>
      <c r="HMF336" s="35"/>
      <c r="HMG336" s="35"/>
      <c r="HMH336" s="35"/>
      <c r="HMI336" s="35"/>
      <c r="HMJ336" s="35"/>
      <c r="HMK336" s="35"/>
      <c r="HML336" s="35"/>
      <c r="HMM336" s="35"/>
      <c r="HMN336" s="35"/>
      <c r="HMO336" s="35"/>
      <c r="HMP336" s="35"/>
      <c r="HMQ336" s="35"/>
      <c r="HMR336" s="35"/>
      <c r="HMS336" s="35"/>
      <c r="HMT336" s="35"/>
      <c r="HMU336" s="35"/>
      <c r="HMV336" s="35"/>
      <c r="HMW336" s="35"/>
      <c r="HMX336" s="35"/>
      <c r="HMY336" s="35"/>
      <c r="HMZ336" s="35"/>
      <c r="HNA336" s="35"/>
      <c r="HNB336" s="35"/>
      <c r="HNC336" s="35"/>
      <c r="HND336" s="35"/>
      <c r="HNE336" s="35"/>
      <c r="HNF336" s="35"/>
      <c r="HNG336" s="35"/>
      <c r="HNH336" s="35"/>
      <c r="HNI336" s="35"/>
      <c r="HNJ336" s="35"/>
      <c r="HNK336" s="35"/>
      <c r="HNL336" s="35"/>
      <c r="HNM336" s="35"/>
      <c r="HNN336" s="35"/>
      <c r="HNO336" s="35"/>
      <c r="HNP336" s="35"/>
      <c r="HNQ336" s="35"/>
      <c r="HNR336" s="35"/>
      <c r="HNS336" s="35"/>
      <c r="HNT336" s="35"/>
      <c r="HNU336" s="35"/>
      <c r="HNV336" s="35"/>
      <c r="HNW336" s="35"/>
      <c r="HNX336" s="35"/>
      <c r="HNY336" s="35"/>
      <c r="HNZ336" s="35"/>
      <c r="HOA336" s="35"/>
      <c r="HOB336" s="35"/>
      <c r="HOC336" s="35"/>
      <c r="HOD336" s="35"/>
      <c r="HOE336" s="35"/>
      <c r="HOF336" s="35"/>
      <c r="HOG336" s="35"/>
      <c r="HOH336" s="35"/>
      <c r="HOI336" s="35"/>
      <c r="HOJ336" s="35"/>
      <c r="HOK336" s="35"/>
      <c r="HOL336" s="35"/>
      <c r="HOM336" s="35"/>
      <c r="HON336" s="35"/>
      <c r="HOO336" s="35"/>
      <c r="HOP336" s="35"/>
      <c r="HOQ336" s="35"/>
      <c r="HOR336" s="35"/>
      <c r="HOS336" s="35"/>
      <c r="HOT336" s="35"/>
      <c r="HOU336" s="35"/>
      <c r="HOV336" s="35"/>
      <c r="HOW336" s="35"/>
      <c r="HOX336" s="35"/>
      <c r="HOY336" s="35"/>
      <c r="HOZ336" s="35"/>
      <c r="HPA336" s="35"/>
      <c r="HPB336" s="35"/>
      <c r="HPC336" s="35"/>
      <c r="HPD336" s="35"/>
      <c r="HPE336" s="35"/>
      <c r="HPF336" s="35"/>
      <c r="HPG336" s="35"/>
      <c r="HPH336" s="35"/>
      <c r="HPI336" s="35"/>
      <c r="HPJ336" s="35"/>
      <c r="HPK336" s="35"/>
      <c r="HPL336" s="35"/>
      <c r="HPM336" s="35"/>
      <c r="HPN336" s="35"/>
      <c r="HPO336" s="35"/>
      <c r="HPP336" s="35"/>
      <c r="HPQ336" s="35"/>
      <c r="HPR336" s="35"/>
      <c r="HPS336" s="35"/>
      <c r="HPT336" s="35"/>
      <c r="HPU336" s="35"/>
      <c r="HPV336" s="35"/>
      <c r="HPW336" s="35"/>
      <c r="HPX336" s="35"/>
      <c r="HPY336" s="35"/>
      <c r="HPZ336" s="35"/>
      <c r="HQA336" s="35"/>
      <c r="HQB336" s="35"/>
      <c r="HQC336" s="35"/>
      <c r="HQD336" s="35"/>
      <c r="HQE336" s="35"/>
      <c r="HQF336" s="35"/>
      <c r="HQG336" s="35"/>
      <c r="HQH336" s="35"/>
      <c r="HQI336" s="35"/>
      <c r="HQJ336" s="35"/>
      <c r="HQK336" s="35"/>
      <c r="HQL336" s="35"/>
      <c r="HQM336" s="35"/>
      <c r="HQN336" s="35"/>
      <c r="HQO336" s="35"/>
      <c r="HQP336" s="35"/>
      <c r="HQQ336" s="35"/>
      <c r="HQR336" s="35"/>
      <c r="HQS336" s="35"/>
      <c r="HQT336" s="35"/>
      <c r="HQU336" s="35"/>
      <c r="HQV336" s="35"/>
      <c r="HQW336" s="35"/>
      <c r="HQX336" s="35"/>
      <c r="HQY336" s="35"/>
      <c r="HQZ336" s="35"/>
      <c r="HRA336" s="35"/>
      <c r="HRB336" s="35"/>
      <c r="HRC336" s="35"/>
      <c r="HRD336" s="35"/>
      <c r="HRE336" s="35"/>
      <c r="HRF336" s="35"/>
      <c r="HRG336" s="35"/>
      <c r="HRH336" s="35"/>
      <c r="HRI336" s="35"/>
      <c r="HRJ336" s="35"/>
      <c r="HRK336" s="35"/>
      <c r="HRL336" s="35"/>
      <c r="HRM336" s="35"/>
      <c r="HRN336" s="35"/>
      <c r="HRO336" s="35"/>
      <c r="HRP336" s="35"/>
      <c r="HRQ336" s="35"/>
      <c r="HRR336" s="35"/>
      <c r="HRS336" s="35"/>
      <c r="HRT336" s="35"/>
      <c r="HRU336" s="35"/>
      <c r="HRV336" s="35"/>
      <c r="HRW336" s="35"/>
      <c r="HRX336" s="35"/>
      <c r="HRY336" s="35"/>
      <c r="HRZ336" s="35"/>
      <c r="HSA336" s="35"/>
      <c r="HSB336" s="35"/>
      <c r="HSC336" s="35"/>
      <c r="HSD336" s="35"/>
      <c r="HSE336" s="35"/>
      <c r="HSF336" s="35"/>
      <c r="HSG336" s="35"/>
      <c r="HSH336" s="35"/>
      <c r="HSI336" s="35"/>
      <c r="HSJ336" s="35"/>
      <c r="HSK336" s="35"/>
      <c r="HSL336" s="35"/>
      <c r="HSM336" s="35"/>
      <c r="HSN336" s="35"/>
      <c r="HSO336" s="35"/>
      <c r="HSP336" s="35"/>
      <c r="HSQ336" s="35"/>
      <c r="HSR336" s="35"/>
      <c r="HSS336" s="35"/>
      <c r="HST336" s="35"/>
      <c r="HSU336" s="35"/>
      <c r="HSV336" s="35"/>
      <c r="HSW336" s="35"/>
      <c r="HSX336" s="35"/>
      <c r="HSY336" s="35"/>
      <c r="HSZ336" s="35"/>
      <c r="HTA336" s="35"/>
      <c r="HTB336" s="35"/>
      <c r="HTC336" s="35"/>
      <c r="HTD336" s="35"/>
      <c r="HTE336" s="35"/>
      <c r="HTF336" s="35"/>
      <c r="HTG336" s="35"/>
      <c r="HTH336" s="35"/>
      <c r="HTI336" s="35"/>
      <c r="HTJ336" s="35"/>
      <c r="HTK336" s="35"/>
      <c r="HTL336" s="35"/>
      <c r="HTM336" s="35"/>
      <c r="HTN336" s="35"/>
      <c r="HTO336" s="35"/>
      <c r="HTP336" s="35"/>
      <c r="HTQ336" s="35"/>
      <c r="HTR336" s="35"/>
      <c r="HTS336" s="35"/>
      <c r="HTT336" s="35"/>
      <c r="HTU336" s="35"/>
      <c r="HTV336" s="35"/>
      <c r="HTW336" s="35"/>
      <c r="HTX336" s="35"/>
      <c r="HTY336" s="35"/>
      <c r="HTZ336" s="35"/>
      <c r="HUA336" s="35"/>
      <c r="HUB336" s="35"/>
      <c r="HUC336" s="35"/>
      <c r="HUD336" s="35"/>
      <c r="HUE336" s="35"/>
      <c r="HUF336" s="35"/>
      <c r="HUG336" s="35"/>
      <c r="HUH336" s="35"/>
      <c r="HUI336" s="35"/>
      <c r="HUJ336" s="35"/>
      <c r="HUK336" s="35"/>
      <c r="HUL336" s="35"/>
      <c r="HUM336" s="35"/>
      <c r="HUN336" s="35"/>
      <c r="HUO336" s="35"/>
      <c r="HUP336" s="35"/>
      <c r="HUQ336" s="35"/>
      <c r="HUR336" s="35"/>
      <c r="HUS336" s="35"/>
      <c r="HUT336" s="35"/>
      <c r="HUU336" s="35"/>
      <c r="HUV336" s="35"/>
      <c r="HUW336" s="35"/>
      <c r="HUX336" s="35"/>
      <c r="HUY336" s="35"/>
      <c r="HUZ336" s="35"/>
      <c r="HVA336" s="35"/>
      <c r="HVB336" s="35"/>
      <c r="HVC336" s="35"/>
      <c r="HVD336" s="35"/>
      <c r="HVE336" s="35"/>
      <c r="HVF336" s="35"/>
      <c r="HVG336" s="35"/>
      <c r="HVH336" s="35"/>
      <c r="HVI336" s="35"/>
      <c r="HVJ336" s="35"/>
      <c r="HVK336" s="35"/>
      <c r="HVL336" s="35"/>
      <c r="HVM336" s="35"/>
      <c r="HVN336" s="35"/>
      <c r="HVO336" s="35"/>
      <c r="HVP336" s="35"/>
      <c r="HVQ336" s="35"/>
      <c r="HVR336" s="35"/>
      <c r="HVS336" s="35"/>
      <c r="HVT336" s="35"/>
      <c r="HVU336" s="35"/>
      <c r="HVV336" s="35"/>
      <c r="HVW336" s="35"/>
      <c r="HVX336" s="35"/>
      <c r="HVY336" s="35"/>
      <c r="HVZ336" s="35"/>
      <c r="HWA336" s="35"/>
      <c r="HWB336" s="35"/>
      <c r="HWC336" s="35"/>
      <c r="HWD336" s="35"/>
      <c r="HWE336" s="35"/>
      <c r="HWF336" s="35"/>
      <c r="HWG336" s="35"/>
      <c r="HWH336" s="35"/>
      <c r="HWI336" s="35"/>
      <c r="HWJ336" s="35"/>
      <c r="HWK336" s="35"/>
      <c r="HWL336" s="35"/>
      <c r="HWM336" s="35"/>
      <c r="HWN336" s="35"/>
      <c r="HWO336" s="35"/>
      <c r="HWP336" s="35"/>
      <c r="HWQ336" s="35"/>
      <c r="HWR336" s="35"/>
      <c r="HWS336" s="35"/>
      <c r="HWT336" s="35"/>
      <c r="HWU336" s="35"/>
      <c r="HWV336" s="35"/>
      <c r="HWW336" s="35"/>
      <c r="HWX336" s="35"/>
      <c r="HWY336" s="35"/>
      <c r="HWZ336" s="35"/>
      <c r="HXA336" s="35"/>
      <c r="HXB336" s="35"/>
      <c r="HXC336" s="35"/>
      <c r="HXD336" s="35"/>
      <c r="HXE336" s="35"/>
      <c r="HXF336" s="35"/>
      <c r="HXG336" s="35"/>
      <c r="HXH336" s="35"/>
      <c r="HXI336" s="35"/>
      <c r="HXJ336" s="35"/>
      <c r="HXK336" s="35"/>
      <c r="HXL336" s="35"/>
      <c r="HXM336" s="35"/>
      <c r="HXN336" s="35"/>
      <c r="HXO336" s="35"/>
      <c r="HXP336" s="35"/>
      <c r="HXQ336" s="35"/>
      <c r="HXR336" s="35"/>
      <c r="HXS336" s="35"/>
      <c r="HXT336" s="35"/>
      <c r="HXU336" s="35"/>
      <c r="HXV336" s="35"/>
      <c r="HXW336" s="35"/>
      <c r="HXX336" s="35"/>
      <c r="HXY336" s="35"/>
      <c r="HXZ336" s="35"/>
      <c r="HYA336" s="35"/>
      <c r="HYB336" s="35"/>
      <c r="HYC336" s="35"/>
      <c r="HYD336" s="35"/>
      <c r="HYE336" s="35"/>
      <c r="HYF336" s="35"/>
      <c r="HYG336" s="35"/>
      <c r="HYH336" s="35"/>
      <c r="HYI336" s="35"/>
      <c r="HYJ336" s="35"/>
      <c r="HYK336" s="35"/>
      <c r="HYL336" s="35"/>
      <c r="HYM336" s="35"/>
      <c r="HYN336" s="35"/>
      <c r="HYO336" s="35"/>
      <c r="HYP336" s="35"/>
      <c r="HYQ336" s="35"/>
      <c r="HYR336" s="35"/>
      <c r="HYS336" s="35"/>
      <c r="HYT336" s="35"/>
      <c r="HYU336" s="35"/>
      <c r="HYV336" s="35"/>
      <c r="HYW336" s="35"/>
      <c r="HYX336" s="35"/>
      <c r="HYY336" s="35"/>
      <c r="HYZ336" s="35"/>
      <c r="HZA336" s="35"/>
      <c r="HZB336" s="35"/>
      <c r="HZC336" s="35"/>
      <c r="HZD336" s="35"/>
      <c r="HZE336" s="35"/>
      <c r="HZF336" s="35"/>
      <c r="HZG336" s="35"/>
      <c r="HZH336" s="35"/>
      <c r="HZI336" s="35"/>
      <c r="HZJ336" s="35"/>
      <c r="HZK336" s="35"/>
      <c r="HZL336" s="35"/>
      <c r="HZM336" s="35"/>
      <c r="HZN336" s="35"/>
      <c r="HZO336" s="35"/>
      <c r="HZP336" s="35"/>
      <c r="HZQ336" s="35"/>
      <c r="HZR336" s="35"/>
      <c r="HZS336" s="35"/>
      <c r="HZT336" s="35"/>
      <c r="HZU336" s="35"/>
      <c r="HZV336" s="35"/>
      <c r="HZW336" s="35"/>
      <c r="HZX336" s="35"/>
      <c r="HZY336" s="35"/>
      <c r="HZZ336" s="35"/>
      <c r="IAA336" s="35"/>
      <c r="IAB336" s="35"/>
      <c r="IAC336" s="35"/>
      <c r="IAD336" s="35"/>
      <c r="IAE336" s="35"/>
      <c r="IAF336" s="35"/>
      <c r="IAG336" s="35"/>
      <c r="IAH336" s="35"/>
      <c r="IAI336" s="35"/>
      <c r="IAJ336" s="35"/>
      <c r="IAK336" s="35"/>
      <c r="IAL336" s="35"/>
      <c r="IAM336" s="35"/>
      <c r="IAN336" s="35"/>
      <c r="IAO336" s="35"/>
      <c r="IAP336" s="35"/>
      <c r="IAQ336" s="35"/>
      <c r="IAR336" s="35"/>
      <c r="IAS336" s="35"/>
      <c r="IAT336" s="35"/>
      <c r="IAU336" s="35"/>
      <c r="IAV336" s="35"/>
      <c r="IAW336" s="35"/>
      <c r="IAX336" s="35"/>
      <c r="IAY336" s="35"/>
      <c r="IAZ336" s="35"/>
      <c r="IBA336" s="35"/>
      <c r="IBB336" s="35"/>
      <c r="IBC336" s="35"/>
      <c r="IBD336" s="35"/>
      <c r="IBE336" s="35"/>
      <c r="IBF336" s="35"/>
      <c r="IBG336" s="35"/>
      <c r="IBH336" s="35"/>
      <c r="IBI336" s="35"/>
      <c r="IBJ336" s="35"/>
      <c r="IBK336" s="35"/>
      <c r="IBL336" s="35"/>
      <c r="IBM336" s="35"/>
      <c r="IBN336" s="35"/>
      <c r="IBO336" s="35"/>
      <c r="IBP336" s="35"/>
      <c r="IBQ336" s="35"/>
      <c r="IBR336" s="35"/>
      <c r="IBS336" s="35"/>
      <c r="IBT336" s="35"/>
      <c r="IBU336" s="35"/>
      <c r="IBV336" s="35"/>
      <c r="IBW336" s="35"/>
      <c r="IBX336" s="35"/>
      <c r="IBY336" s="35"/>
      <c r="IBZ336" s="35"/>
      <c r="ICA336" s="35"/>
      <c r="ICB336" s="35"/>
      <c r="ICC336" s="35"/>
      <c r="ICD336" s="35"/>
      <c r="ICE336" s="35"/>
      <c r="ICF336" s="35"/>
      <c r="ICG336" s="35"/>
      <c r="ICH336" s="35"/>
      <c r="ICI336" s="35"/>
      <c r="ICJ336" s="35"/>
      <c r="ICK336" s="35"/>
      <c r="ICL336" s="35"/>
      <c r="ICM336" s="35"/>
      <c r="ICN336" s="35"/>
      <c r="ICO336" s="35"/>
      <c r="ICP336" s="35"/>
      <c r="ICQ336" s="35"/>
      <c r="ICR336" s="35"/>
      <c r="ICS336" s="35"/>
      <c r="ICT336" s="35"/>
      <c r="ICU336" s="35"/>
      <c r="ICV336" s="35"/>
      <c r="ICW336" s="35"/>
      <c r="ICX336" s="35"/>
      <c r="ICY336" s="35"/>
      <c r="ICZ336" s="35"/>
      <c r="IDA336" s="35"/>
      <c r="IDB336" s="35"/>
      <c r="IDC336" s="35"/>
      <c r="IDD336" s="35"/>
      <c r="IDE336" s="35"/>
      <c r="IDF336" s="35"/>
      <c r="IDG336" s="35"/>
      <c r="IDH336" s="35"/>
      <c r="IDI336" s="35"/>
      <c r="IDJ336" s="35"/>
      <c r="IDK336" s="35"/>
      <c r="IDL336" s="35"/>
      <c r="IDM336" s="35"/>
      <c r="IDN336" s="35"/>
      <c r="IDO336" s="35"/>
      <c r="IDP336" s="35"/>
      <c r="IDQ336" s="35"/>
      <c r="IDR336" s="35"/>
      <c r="IDS336" s="35"/>
      <c r="IDT336" s="35"/>
      <c r="IDU336" s="35"/>
      <c r="IDV336" s="35"/>
      <c r="IDW336" s="35"/>
      <c r="IDX336" s="35"/>
      <c r="IDY336" s="35"/>
      <c r="IDZ336" s="35"/>
      <c r="IEA336" s="35"/>
      <c r="IEB336" s="35"/>
      <c r="IEC336" s="35"/>
      <c r="IED336" s="35"/>
      <c r="IEE336" s="35"/>
      <c r="IEF336" s="35"/>
      <c r="IEG336" s="35"/>
      <c r="IEH336" s="35"/>
      <c r="IEI336" s="35"/>
      <c r="IEJ336" s="35"/>
      <c r="IEK336" s="35"/>
      <c r="IEL336" s="35"/>
      <c r="IEM336" s="35"/>
      <c r="IEN336" s="35"/>
      <c r="IEO336" s="35"/>
      <c r="IEP336" s="35"/>
      <c r="IEQ336" s="35"/>
      <c r="IER336" s="35"/>
      <c r="IES336" s="35"/>
      <c r="IET336" s="35"/>
      <c r="IEU336" s="35"/>
      <c r="IEV336" s="35"/>
      <c r="IEW336" s="35"/>
      <c r="IEX336" s="35"/>
      <c r="IEY336" s="35"/>
      <c r="IEZ336" s="35"/>
      <c r="IFA336" s="35"/>
      <c r="IFB336" s="35"/>
      <c r="IFC336" s="35"/>
      <c r="IFD336" s="35"/>
      <c r="IFE336" s="35"/>
      <c r="IFF336" s="35"/>
      <c r="IFG336" s="35"/>
      <c r="IFH336" s="35"/>
      <c r="IFI336" s="35"/>
      <c r="IFJ336" s="35"/>
      <c r="IFK336" s="35"/>
      <c r="IFL336" s="35"/>
      <c r="IFM336" s="35"/>
      <c r="IFN336" s="35"/>
      <c r="IFO336" s="35"/>
      <c r="IFP336" s="35"/>
      <c r="IFQ336" s="35"/>
      <c r="IFR336" s="35"/>
      <c r="IFS336" s="35"/>
      <c r="IFT336" s="35"/>
      <c r="IFU336" s="35"/>
      <c r="IFV336" s="35"/>
      <c r="IFW336" s="35"/>
      <c r="IFX336" s="35"/>
      <c r="IFY336" s="35"/>
      <c r="IFZ336" s="35"/>
      <c r="IGA336" s="35"/>
      <c r="IGB336" s="35"/>
      <c r="IGC336" s="35"/>
      <c r="IGD336" s="35"/>
      <c r="IGE336" s="35"/>
      <c r="IGF336" s="35"/>
      <c r="IGG336" s="35"/>
      <c r="IGH336" s="35"/>
      <c r="IGI336" s="35"/>
      <c r="IGJ336" s="35"/>
      <c r="IGK336" s="35"/>
      <c r="IGL336" s="35"/>
      <c r="IGM336" s="35"/>
      <c r="IGN336" s="35"/>
      <c r="IGO336" s="35"/>
      <c r="IGP336" s="35"/>
      <c r="IGQ336" s="35"/>
      <c r="IGR336" s="35"/>
      <c r="IGS336" s="35"/>
      <c r="IGT336" s="35"/>
      <c r="IGU336" s="35"/>
      <c r="IGV336" s="35"/>
      <c r="IGW336" s="35"/>
      <c r="IGX336" s="35"/>
      <c r="IGY336" s="35"/>
      <c r="IGZ336" s="35"/>
      <c r="IHA336" s="35"/>
      <c r="IHB336" s="35"/>
      <c r="IHC336" s="35"/>
      <c r="IHD336" s="35"/>
      <c r="IHE336" s="35"/>
      <c r="IHF336" s="35"/>
      <c r="IHG336" s="35"/>
      <c r="IHH336" s="35"/>
      <c r="IHI336" s="35"/>
      <c r="IHJ336" s="35"/>
      <c r="IHK336" s="35"/>
      <c r="IHL336" s="35"/>
      <c r="IHM336" s="35"/>
      <c r="IHN336" s="35"/>
      <c r="IHO336" s="35"/>
      <c r="IHP336" s="35"/>
      <c r="IHQ336" s="35"/>
      <c r="IHR336" s="35"/>
      <c r="IHS336" s="35"/>
      <c r="IHT336" s="35"/>
      <c r="IHU336" s="35"/>
      <c r="IHV336" s="35"/>
      <c r="IHW336" s="35"/>
      <c r="IHX336" s="35"/>
      <c r="IHY336" s="35"/>
      <c r="IHZ336" s="35"/>
      <c r="IIA336" s="35"/>
      <c r="IIB336" s="35"/>
      <c r="IIC336" s="35"/>
      <c r="IID336" s="35"/>
      <c r="IIE336" s="35"/>
      <c r="IIF336" s="35"/>
      <c r="IIG336" s="35"/>
      <c r="IIH336" s="35"/>
      <c r="III336" s="35"/>
      <c r="IIJ336" s="35"/>
      <c r="IIK336" s="35"/>
      <c r="IIL336" s="35"/>
      <c r="IIM336" s="35"/>
      <c r="IIN336" s="35"/>
      <c r="IIO336" s="35"/>
      <c r="IIP336" s="35"/>
      <c r="IIQ336" s="35"/>
      <c r="IIR336" s="35"/>
      <c r="IIS336" s="35"/>
      <c r="IIT336" s="35"/>
      <c r="IIU336" s="35"/>
      <c r="IIV336" s="35"/>
      <c r="IIW336" s="35"/>
      <c r="IIX336" s="35"/>
      <c r="IIY336" s="35"/>
      <c r="IIZ336" s="35"/>
      <c r="IJA336" s="35"/>
      <c r="IJB336" s="35"/>
      <c r="IJC336" s="35"/>
      <c r="IJD336" s="35"/>
      <c r="IJE336" s="35"/>
      <c r="IJF336" s="35"/>
      <c r="IJG336" s="35"/>
      <c r="IJH336" s="35"/>
      <c r="IJI336" s="35"/>
      <c r="IJJ336" s="35"/>
      <c r="IJK336" s="35"/>
      <c r="IJL336" s="35"/>
      <c r="IJM336" s="35"/>
      <c r="IJN336" s="35"/>
      <c r="IJO336" s="35"/>
      <c r="IJP336" s="35"/>
      <c r="IJQ336" s="35"/>
      <c r="IJR336" s="35"/>
      <c r="IJS336" s="35"/>
      <c r="IJT336" s="35"/>
      <c r="IJU336" s="35"/>
      <c r="IJV336" s="35"/>
      <c r="IJW336" s="35"/>
      <c r="IJX336" s="35"/>
      <c r="IJY336" s="35"/>
      <c r="IJZ336" s="35"/>
      <c r="IKA336" s="35"/>
      <c r="IKB336" s="35"/>
      <c r="IKC336" s="35"/>
      <c r="IKD336" s="35"/>
      <c r="IKE336" s="35"/>
      <c r="IKF336" s="35"/>
      <c r="IKG336" s="35"/>
      <c r="IKH336" s="35"/>
      <c r="IKI336" s="35"/>
      <c r="IKJ336" s="35"/>
      <c r="IKK336" s="35"/>
      <c r="IKL336" s="35"/>
      <c r="IKM336" s="35"/>
      <c r="IKN336" s="35"/>
      <c r="IKO336" s="35"/>
      <c r="IKP336" s="35"/>
      <c r="IKQ336" s="35"/>
      <c r="IKR336" s="35"/>
      <c r="IKS336" s="35"/>
      <c r="IKT336" s="35"/>
      <c r="IKU336" s="35"/>
      <c r="IKV336" s="35"/>
      <c r="IKW336" s="35"/>
      <c r="IKX336" s="35"/>
      <c r="IKY336" s="35"/>
      <c r="IKZ336" s="35"/>
      <c r="ILA336" s="35"/>
      <c r="ILB336" s="35"/>
      <c r="ILC336" s="35"/>
      <c r="ILD336" s="35"/>
      <c r="ILE336" s="35"/>
      <c r="ILF336" s="35"/>
      <c r="ILG336" s="35"/>
      <c r="ILH336" s="35"/>
      <c r="ILI336" s="35"/>
      <c r="ILJ336" s="35"/>
      <c r="ILK336" s="35"/>
      <c r="ILL336" s="35"/>
      <c r="ILM336" s="35"/>
      <c r="ILN336" s="35"/>
      <c r="ILO336" s="35"/>
      <c r="ILP336" s="35"/>
      <c r="ILQ336" s="35"/>
      <c r="ILR336" s="35"/>
      <c r="ILS336" s="35"/>
      <c r="ILT336" s="35"/>
      <c r="ILU336" s="35"/>
      <c r="ILV336" s="35"/>
      <c r="ILW336" s="35"/>
      <c r="ILX336" s="35"/>
      <c r="ILY336" s="35"/>
      <c r="ILZ336" s="35"/>
      <c r="IMA336" s="35"/>
      <c r="IMB336" s="35"/>
      <c r="IMC336" s="35"/>
      <c r="IMD336" s="35"/>
      <c r="IME336" s="35"/>
      <c r="IMF336" s="35"/>
      <c r="IMG336" s="35"/>
      <c r="IMH336" s="35"/>
      <c r="IMI336" s="35"/>
      <c r="IMJ336" s="35"/>
      <c r="IMK336" s="35"/>
      <c r="IML336" s="35"/>
      <c r="IMM336" s="35"/>
      <c r="IMN336" s="35"/>
      <c r="IMO336" s="35"/>
      <c r="IMP336" s="35"/>
      <c r="IMQ336" s="35"/>
      <c r="IMR336" s="35"/>
      <c r="IMS336" s="35"/>
      <c r="IMT336" s="35"/>
      <c r="IMU336" s="35"/>
      <c r="IMV336" s="35"/>
      <c r="IMW336" s="35"/>
      <c r="IMX336" s="35"/>
      <c r="IMY336" s="35"/>
      <c r="IMZ336" s="35"/>
      <c r="INA336" s="35"/>
      <c r="INB336" s="35"/>
      <c r="INC336" s="35"/>
      <c r="IND336" s="35"/>
      <c r="INE336" s="35"/>
      <c r="INF336" s="35"/>
      <c r="ING336" s="35"/>
      <c r="INH336" s="35"/>
      <c r="INI336" s="35"/>
      <c r="INJ336" s="35"/>
      <c r="INK336" s="35"/>
      <c r="INL336" s="35"/>
      <c r="INM336" s="35"/>
      <c r="INN336" s="35"/>
      <c r="INO336" s="35"/>
      <c r="INP336" s="35"/>
      <c r="INQ336" s="35"/>
      <c r="INR336" s="35"/>
      <c r="INS336" s="35"/>
      <c r="INT336" s="35"/>
      <c r="INU336" s="35"/>
      <c r="INV336" s="35"/>
      <c r="INW336" s="35"/>
      <c r="INX336" s="35"/>
      <c r="INY336" s="35"/>
      <c r="INZ336" s="35"/>
      <c r="IOA336" s="35"/>
      <c r="IOB336" s="35"/>
      <c r="IOC336" s="35"/>
      <c r="IOD336" s="35"/>
      <c r="IOE336" s="35"/>
      <c r="IOF336" s="35"/>
      <c r="IOG336" s="35"/>
      <c r="IOH336" s="35"/>
      <c r="IOI336" s="35"/>
      <c r="IOJ336" s="35"/>
      <c r="IOK336" s="35"/>
      <c r="IOL336" s="35"/>
      <c r="IOM336" s="35"/>
      <c r="ION336" s="35"/>
      <c r="IOO336" s="35"/>
      <c r="IOP336" s="35"/>
      <c r="IOQ336" s="35"/>
      <c r="IOR336" s="35"/>
      <c r="IOS336" s="35"/>
      <c r="IOT336" s="35"/>
      <c r="IOU336" s="35"/>
      <c r="IOV336" s="35"/>
      <c r="IOW336" s="35"/>
      <c r="IOX336" s="35"/>
      <c r="IOY336" s="35"/>
      <c r="IOZ336" s="35"/>
      <c r="IPA336" s="35"/>
      <c r="IPB336" s="35"/>
      <c r="IPC336" s="35"/>
      <c r="IPD336" s="35"/>
      <c r="IPE336" s="35"/>
      <c r="IPF336" s="35"/>
      <c r="IPG336" s="35"/>
      <c r="IPH336" s="35"/>
      <c r="IPI336" s="35"/>
      <c r="IPJ336" s="35"/>
      <c r="IPK336" s="35"/>
      <c r="IPL336" s="35"/>
      <c r="IPM336" s="35"/>
      <c r="IPN336" s="35"/>
      <c r="IPO336" s="35"/>
      <c r="IPP336" s="35"/>
      <c r="IPQ336" s="35"/>
      <c r="IPR336" s="35"/>
      <c r="IPS336" s="35"/>
      <c r="IPT336" s="35"/>
      <c r="IPU336" s="35"/>
      <c r="IPV336" s="35"/>
      <c r="IPW336" s="35"/>
      <c r="IPX336" s="35"/>
      <c r="IPY336" s="35"/>
      <c r="IPZ336" s="35"/>
      <c r="IQA336" s="35"/>
      <c r="IQB336" s="35"/>
      <c r="IQC336" s="35"/>
      <c r="IQD336" s="35"/>
      <c r="IQE336" s="35"/>
      <c r="IQF336" s="35"/>
      <c r="IQG336" s="35"/>
      <c r="IQH336" s="35"/>
      <c r="IQI336" s="35"/>
      <c r="IQJ336" s="35"/>
      <c r="IQK336" s="35"/>
      <c r="IQL336" s="35"/>
      <c r="IQM336" s="35"/>
      <c r="IQN336" s="35"/>
      <c r="IQO336" s="35"/>
      <c r="IQP336" s="35"/>
      <c r="IQQ336" s="35"/>
      <c r="IQR336" s="35"/>
      <c r="IQS336" s="35"/>
      <c r="IQT336" s="35"/>
      <c r="IQU336" s="35"/>
      <c r="IQV336" s="35"/>
      <c r="IQW336" s="35"/>
      <c r="IQX336" s="35"/>
      <c r="IQY336" s="35"/>
      <c r="IQZ336" s="35"/>
      <c r="IRA336" s="35"/>
      <c r="IRB336" s="35"/>
      <c r="IRC336" s="35"/>
      <c r="IRD336" s="35"/>
      <c r="IRE336" s="35"/>
      <c r="IRF336" s="35"/>
      <c r="IRG336" s="35"/>
      <c r="IRH336" s="35"/>
      <c r="IRI336" s="35"/>
      <c r="IRJ336" s="35"/>
      <c r="IRK336" s="35"/>
      <c r="IRL336" s="35"/>
      <c r="IRM336" s="35"/>
      <c r="IRN336" s="35"/>
      <c r="IRO336" s="35"/>
      <c r="IRP336" s="35"/>
      <c r="IRQ336" s="35"/>
      <c r="IRR336" s="35"/>
      <c r="IRS336" s="35"/>
      <c r="IRT336" s="35"/>
      <c r="IRU336" s="35"/>
      <c r="IRV336" s="35"/>
      <c r="IRW336" s="35"/>
      <c r="IRX336" s="35"/>
      <c r="IRY336" s="35"/>
      <c r="IRZ336" s="35"/>
      <c r="ISA336" s="35"/>
      <c r="ISB336" s="35"/>
      <c r="ISC336" s="35"/>
      <c r="ISD336" s="35"/>
      <c r="ISE336" s="35"/>
      <c r="ISF336" s="35"/>
      <c r="ISG336" s="35"/>
      <c r="ISH336" s="35"/>
      <c r="ISI336" s="35"/>
      <c r="ISJ336" s="35"/>
      <c r="ISK336" s="35"/>
      <c r="ISL336" s="35"/>
      <c r="ISM336" s="35"/>
      <c r="ISN336" s="35"/>
      <c r="ISO336" s="35"/>
      <c r="ISP336" s="35"/>
      <c r="ISQ336" s="35"/>
      <c r="ISR336" s="35"/>
      <c r="ISS336" s="35"/>
      <c r="IST336" s="35"/>
      <c r="ISU336" s="35"/>
      <c r="ISV336" s="35"/>
      <c r="ISW336" s="35"/>
      <c r="ISX336" s="35"/>
      <c r="ISY336" s="35"/>
      <c r="ISZ336" s="35"/>
      <c r="ITA336" s="35"/>
      <c r="ITB336" s="35"/>
      <c r="ITC336" s="35"/>
      <c r="ITD336" s="35"/>
      <c r="ITE336" s="35"/>
      <c r="ITF336" s="35"/>
      <c r="ITG336" s="35"/>
      <c r="ITH336" s="35"/>
      <c r="ITI336" s="35"/>
      <c r="ITJ336" s="35"/>
      <c r="ITK336" s="35"/>
      <c r="ITL336" s="35"/>
      <c r="ITM336" s="35"/>
      <c r="ITN336" s="35"/>
      <c r="ITO336" s="35"/>
      <c r="ITP336" s="35"/>
      <c r="ITQ336" s="35"/>
      <c r="ITR336" s="35"/>
      <c r="ITS336" s="35"/>
      <c r="ITT336" s="35"/>
      <c r="ITU336" s="35"/>
      <c r="ITV336" s="35"/>
      <c r="ITW336" s="35"/>
      <c r="ITX336" s="35"/>
      <c r="ITY336" s="35"/>
      <c r="ITZ336" s="35"/>
      <c r="IUA336" s="35"/>
      <c r="IUB336" s="35"/>
      <c r="IUC336" s="35"/>
      <c r="IUD336" s="35"/>
      <c r="IUE336" s="35"/>
      <c r="IUF336" s="35"/>
      <c r="IUG336" s="35"/>
      <c r="IUH336" s="35"/>
      <c r="IUI336" s="35"/>
      <c r="IUJ336" s="35"/>
      <c r="IUK336" s="35"/>
      <c r="IUL336" s="35"/>
      <c r="IUM336" s="35"/>
      <c r="IUN336" s="35"/>
      <c r="IUO336" s="35"/>
      <c r="IUP336" s="35"/>
      <c r="IUQ336" s="35"/>
      <c r="IUR336" s="35"/>
      <c r="IUS336" s="35"/>
      <c r="IUT336" s="35"/>
      <c r="IUU336" s="35"/>
      <c r="IUV336" s="35"/>
      <c r="IUW336" s="35"/>
      <c r="IUX336" s="35"/>
      <c r="IUY336" s="35"/>
      <c r="IUZ336" s="35"/>
      <c r="IVA336" s="35"/>
      <c r="IVB336" s="35"/>
      <c r="IVC336" s="35"/>
      <c r="IVD336" s="35"/>
      <c r="IVE336" s="35"/>
      <c r="IVF336" s="35"/>
      <c r="IVG336" s="35"/>
      <c r="IVH336" s="35"/>
      <c r="IVI336" s="35"/>
      <c r="IVJ336" s="35"/>
      <c r="IVK336" s="35"/>
      <c r="IVL336" s="35"/>
      <c r="IVM336" s="35"/>
      <c r="IVN336" s="35"/>
      <c r="IVO336" s="35"/>
      <c r="IVP336" s="35"/>
      <c r="IVQ336" s="35"/>
      <c r="IVR336" s="35"/>
      <c r="IVS336" s="35"/>
      <c r="IVT336" s="35"/>
      <c r="IVU336" s="35"/>
      <c r="IVV336" s="35"/>
      <c r="IVW336" s="35"/>
      <c r="IVX336" s="35"/>
      <c r="IVY336" s="35"/>
      <c r="IVZ336" s="35"/>
      <c r="IWA336" s="35"/>
      <c r="IWB336" s="35"/>
      <c r="IWC336" s="35"/>
      <c r="IWD336" s="35"/>
      <c r="IWE336" s="35"/>
      <c r="IWF336" s="35"/>
      <c r="IWG336" s="35"/>
      <c r="IWH336" s="35"/>
      <c r="IWI336" s="35"/>
      <c r="IWJ336" s="35"/>
      <c r="IWK336" s="35"/>
      <c r="IWL336" s="35"/>
      <c r="IWM336" s="35"/>
      <c r="IWN336" s="35"/>
      <c r="IWO336" s="35"/>
      <c r="IWP336" s="35"/>
      <c r="IWQ336" s="35"/>
      <c r="IWR336" s="35"/>
      <c r="IWS336" s="35"/>
      <c r="IWT336" s="35"/>
      <c r="IWU336" s="35"/>
      <c r="IWV336" s="35"/>
      <c r="IWW336" s="35"/>
      <c r="IWX336" s="35"/>
      <c r="IWY336" s="35"/>
      <c r="IWZ336" s="35"/>
      <c r="IXA336" s="35"/>
      <c r="IXB336" s="35"/>
      <c r="IXC336" s="35"/>
      <c r="IXD336" s="35"/>
      <c r="IXE336" s="35"/>
      <c r="IXF336" s="35"/>
      <c r="IXG336" s="35"/>
      <c r="IXH336" s="35"/>
      <c r="IXI336" s="35"/>
      <c r="IXJ336" s="35"/>
      <c r="IXK336" s="35"/>
      <c r="IXL336" s="35"/>
      <c r="IXM336" s="35"/>
      <c r="IXN336" s="35"/>
      <c r="IXO336" s="35"/>
      <c r="IXP336" s="35"/>
      <c r="IXQ336" s="35"/>
      <c r="IXR336" s="35"/>
      <c r="IXS336" s="35"/>
      <c r="IXT336" s="35"/>
      <c r="IXU336" s="35"/>
      <c r="IXV336" s="35"/>
      <c r="IXW336" s="35"/>
      <c r="IXX336" s="35"/>
      <c r="IXY336" s="35"/>
      <c r="IXZ336" s="35"/>
      <c r="IYA336" s="35"/>
      <c r="IYB336" s="35"/>
      <c r="IYC336" s="35"/>
      <c r="IYD336" s="35"/>
      <c r="IYE336" s="35"/>
      <c r="IYF336" s="35"/>
      <c r="IYG336" s="35"/>
      <c r="IYH336" s="35"/>
      <c r="IYI336" s="35"/>
      <c r="IYJ336" s="35"/>
      <c r="IYK336" s="35"/>
      <c r="IYL336" s="35"/>
      <c r="IYM336" s="35"/>
      <c r="IYN336" s="35"/>
      <c r="IYO336" s="35"/>
      <c r="IYP336" s="35"/>
      <c r="IYQ336" s="35"/>
      <c r="IYR336" s="35"/>
      <c r="IYS336" s="35"/>
      <c r="IYT336" s="35"/>
      <c r="IYU336" s="35"/>
      <c r="IYV336" s="35"/>
      <c r="IYW336" s="35"/>
      <c r="IYX336" s="35"/>
      <c r="IYY336" s="35"/>
      <c r="IYZ336" s="35"/>
      <c r="IZA336" s="35"/>
      <c r="IZB336" s="35"/>
      <c r="IZC336" s="35"/>
      <c r="IZD336" s="35"/>
      <c r="IZE336" s="35"/>
      <c r="IZF336" s="35"/>
      <c r="IZG336" s="35"/>
      <c r="IZH336" s="35"/>
      <c r="IZI336" s="35"/>
      <c r="IZJ336" s="35"/>
      <c r="IZK336" s="35"/>
      <c r="IZL336" s="35"/>
      <c r="IZM336" s="35"/>
      <c r="IZN336" s="35"/>
      <c r="IZO336" s="35"/>
      <c r="IZP336" s="35"/>
      <c r="IZQ336" s="35"/>
      <c r="IZR336" s="35"/>
      <c r="IZS336" s="35"/>
      <c r="IZT336" s="35"/>
      <c r="IZU336" s="35"/>
      <c r="IZV336" s="35"/>
      <c r="IZW336" s="35"/>
      <c r="IZX336" s="35"/>
      <c r="IZY336" s="35"/>
      <c r="IZZ336" s="35"/>
      <c r="JAA336" s="35"/>
      <c r="JAB336" s="35"/>
      <c r="JAC336" s="35"/>
      <c r="JAD336" s="35"/>
      <c r="JAE336" s="35"/>
      <c r="JAF336" s="35"/>
      <c r="JAG336" s="35"/>
      <c r="JAH336" s="35"/>
      <c r="JAI336" s="35"/>
      <c r="JAJ336" s="35"/>
      <c r="JAK336" s="35"/>
      <c r="JAL336" s="35"/>
      <c r="JAM336" s="35"/>
      <c r="JAN336" s="35"/>
      <c r="JAO336" s="35"/>
      <c r="JAP336" s="35"/>
      <c r="JAQ336" s="35"/>
      <c r="JAR336" s="35"/>
      <c r="JAS336" s="35"/>
      <c r="JAT336" s="35"/>
      <c r="JAU336" s="35"/>
      <c r="JAV336" s="35"/>
      <c r="JAW336" s="35"/>
      <c r="JAX336" s="35"/>
      <c r="JAY336" s="35"/>
      <c r="JAZ336" s="35"/>
      <c r="JBA336" s="35"/>
      <c r="JBB336" s="35"/>
      <c r="JBC336" s="35"/>
      <c r="JBD336" s="35"/>
      <c r="JBE336" s="35"/>
      <c r="JBF336" s="35"/>
      <c r="JBG336" s="35"/>
      <c r="JBH336" s="35"/>
      <c r="JBI336" s="35"/>
      <c r="JBJ336" s="35"/>
      <c r="JBK336" s="35"/>
      <c r="JBL336" s="35"/>
      <c r="JBM336" s="35"/>
      <c r="JBN336" s="35"/>
      <c r="JBO336" s="35"/>
      <c r="JBP336" s="35"/>
      <c r="JBQ336" s="35"/>
      <c r="JBR336" s="35"/>
      <c r="JBS336" s="35"/>
      <c r="JBT336" s="35"/>
      <c r="JBU336" s="35"/>
      <c r="JBV336" s="35"/>
      <c r="JBW336" s="35"/>
      <c r="JBX336" s="35"/>
      <c r="JBY336" s="35"/>
      <c r="JBZ336" s="35"/>
      <c r="JCA336" s="35"/>
      <c r="JCB336" s="35"/>
      <c r="JCC336" s="35"/>
      <c r="JCD336" s="35"/>
      <c r="JCE336" s="35"/>
      <c r="JCF336" s="35"/>
      <c r="JCG336" s="35"/>
      <c r="JCH336" s="35"/>
      <c r="JCI336" s="35"/>
      <c r="JCJ336" s="35"/>
      <c r="JCK336" s="35"/>
      <c r="JCL336" s="35"/>
      <c r="JCM336" s="35"/>
      <c r="JCN336" s="35"/>
      <c r="JCO336" s="35"/>
      <c r="JCP336" s="35"/>
      <c r="JCQ336" s="35"/>
      <c r="JCR336" s="35"/>
      <c r="JCS336" s="35"/>
      <c r="JCT336" s="35"/>
      <c r="JCU336" s="35"/>
      <c r="JCV336" s="35"/>
      <c r="JCW336" s="35"/>
      <c r="JCX336" s="35"/>
      <c r="JCY336" s="35"/>
      <c r="JCZ336" s="35"/>
      <c r="JDA336" s="35"/>
      <c r="JDB336" s="35"/>
      <c r="JDC336" s="35"/>
      <c r="JDD336" s="35"/>
      <c r="JDE336" s="35"/>
      <c r="JDF336" s="35"/>
      <c r="JDG336" s="35"/>
      <c r="JDH336" s="35"/>
      <c r="JDI336" s="35"/>
      <c r="JDJ336" s="35"/>
      <c r="JDK336" s="35"/>
      <c r="JDL336" s="35"/>
      <c r="JDM336" s="35"/>
      <c r="JDN336" s="35"/>
      <c r="JDO336" s="35"/>
      <c r="JDP336" s="35"/>
      <c r="JDQ336" s="35"/>
      <c r="JDR336" s="35"/>
      <c r="JDS336" s="35"/>
      <c r="JDT336" s="35"/>
      <c r="JDU336" s="35"/>
      <c r="JDV336" s="35"/>
      <c r="JDW336" s="35"/>
      <c r="JDX336" s="35"/>
      <c r="JDY336" s="35"/>
      <c r="JDZ336" s="35"/>
      <c r="JEA336" s="35"/>
      <c r="JEB336" s="35"/>
      <c r="JEC336" s="35"/>
      <c r="JED336" s="35"/>
      <c r="JEE336" s="35"/>
      <c r="JEF336" s="35"/>
      <c r="JEG336" s="35"/>
      <c r="JEH336" s="35"/>
      <c r="JEI336" s="35"/>
      <c r="JEJ336" s="35"/>
      <c r="JEK336" s="35"/>
      <c r="JEL336" s="35"/>
      <c r="JEM336" s="35"/>
      <c r="JEN336" s="35"/>
      <c r="JEO336" s="35"/>
      <c r="JEP336" s="35"/>
      <c r="JEQ336" s="35"/>
      <c r="JER336" s="35"/>
      <c r="JES336" s="35"/>
      <c r="JET336" s="35"/>
      <c r="JEU336" s="35"/>
      <c r="JEV336" s="35"/>
      <c r="JEW336" s="35"/>
      <c r="JEX336" s="35"/>
      <c r="JEY336" s="35"/>
      <c r="JEZ336" s="35"/>
      <c r="JFA336" s="35"/>
      <c r="JFB336" s="35"/>
      <c r="JFC336" s="35"/>
      <c r="JFD336" s="35"/>
      <c r="JFE336" s="35"/>
      <c r="JFF336" s="35"/>
      <c r="JFG336" s="35"/>
      <c r="JFH336" s="35"/>
      <c r="JFI336" s="35"/>
      <c r="JFJ336" s="35"/>
      <c r="JFK336" s="35"/>
      <c r="JFL336" s="35"/>
      <c r="JFM336" s="35"/>
      <c r="JFN336" s="35"/>
      <c r="JFO336" s="35"/>
      <c r="JFP336" s="35"/>
      <c r="JFQ336" s="35"/>
      <c r="JFR336" s="35"/>
      <c r="JFS336" s="35"/>
      <c r="JFT336" s="35"/>
      <c r="JFU336" s="35"/>
      <c r="JFV336" s="35"/>
      <c r="JFW336" s="35"/>
      <c r="JFX336" s="35"/>
      <c r="JFY336" s="35"/>
      <c r="JFZ336" s="35"/>
      <c r="JGA336" s="35"/>
      <c r="JGB336" s="35"/>
      <c r="JGC336" s="35"/>
      <c r="JGD336" s="35"/>
      <c r="JGE336" s="35"/>
      <c r="JGF336" s="35"/>
      <c r="JGG336" s="35"/>
      <c r="JGH336" s="35"/>
      <c r="JGI336" s="35"/>
      <c r="JGJ336" s="35"/>
      <c r="JGK336" s="35"/>
      <c r="JGL336" s="35"/>
      <c r="JGM336" s="35"/>
      <c r="JGN336" s="35"/>
      <c r="JGO336" s="35"/>
      <c r="JGP336" s="35"/>
      <c r="JGQ336" s="35"/>
      <c r="JGR336" s="35"/>
      <c r="JGS336" s="35"/>
      <c r="JGT336" s="35"/>
      <c r="JGU336" s="35"/>
      <c r="JGV336" s="35"/>
      <c r="JGW336" s="35"/>
      <c r="JGX336" s="35"/>
      <c r="JGY336" s="35"/>
      <c r="JGZ336" s="35"/>
      <c r="JHA336" s="35"/>
      <c r="JHB336" s="35"/>
      <c r="JHC336" s="35"/>
      <c r="JHD336" s="35"/>
      <c r="JHE336" s="35"/>
      <c r="JHF336" s="35"/>
      <c r="JHG336" s="35"/>
      <c r="JHH336" s="35"/>
      <c r="JHI336" s="35"/>
      <c r="JHJ336" s="35"/>
      <c r="JHK336" s="35"/>
      <c r="JHL336" s="35"/>
      <c r="JHM336" s="35"/>
      <c r="JHN336" s="35"/>
      <c r="JHO336" s="35"/>
      <c r="JHP336" s="35"/>
      <c r="JHQ336" s="35"/>
      <c r="JHR336" s="35"/>
      <c r="JHS336" s="35"/>
      <c r="JHT336" s="35"/>
      <c r="JHU336" s="35"/>
      <c r="JHV336" s="35"/>
      <c r="JHW336" s="35"/>
      <c r="JHX336" s="35"/>
      <c r="JHY336" s="35"/>
      <c r="JHZ336" s="35"/>
      <c r="JIA336" s="35"/>
      <c r="JIB336" s="35"/>
      <c r="JIC336" s="35"/>
      <c r="JID336" s="35"/>
      <c r="JIE336" s="35"/>
      <c r="JIF336" s="35"/>
      <c r="JIG336" s="35"/>
      <c r="JIH336" s="35"/>
      <c r="JII336" s="35"/>
      <c r="JIJ336" s="35"/>
      <c r="JIK336" s="35"/>
      <c r="JIL336" s="35"/>
      <c r="JIM336" s="35"/>
      <c r="JIN336" s="35"/>
      <c r="JIO336" s="35"/>
      <c r="JIP336" s="35"/>
      <c r="JIQ336" s="35"/>
      <c r="JIR336" s="35"/>
      <c r="JIS336" s="35"/>
      <c r="JIT336" s="35"/>
      <c r="JIU336" s="35"/>
      <c r="JIV336" s="35"/>
      <c r="JIW336" s="35"/>
      <c r="JIX336" s="35"/>
      <c r="JIY336" s="35"/>
      <c r="JIZ336" s="35"/>
      <c r="JJA336" s="35"/>
      <c r="JJB336" s="35"/>
      <c r="JJC336" s="35"/>
      <c r="JJD336" s="35"/>
      <c r="JJE336" s="35"/>
      <c r="JJF336" s="35"/>
      <c r="JJG336" s="35"/>
      <c r="JJH336" s="35"/>
      <c r="JJI336" s="35"/>
      <c r="JJJ336" s="35"/>
      <c r="JJK336" s="35"/>
      <c r="JJL336" s="35"/>
      <c r="JJM336" s="35"/>
      <c r="JJN336" s="35"/>
      <c r="JJO336" s="35"/>
      <c r="JJP336" s="35"/>
      <c r="JJQ336" s="35"/>
      <c r="JJR336" s="35"/>
      <c r="JJS336" s="35"/>
      <c r="JJT336" s="35"/>
      <c r="JJU336" s="35"/>
      <c r="JJV336" s="35"/>
      <c r="JJW336" s="35"/>
      <c r="JJX336" s="35"/>
      <c r="JJY336" s="35"/>
      <c r="JJZ336" s="35"/>
      <c r="JKA336" s="35"/>
      <c r="JKB336" s="35"/>
      <c r="JKC336" s="35"/>
      <c r="JKD336" s="35"/>
      <c r="JKE336" s="35"/>
      <c r="JKF336" s="35"/>
      <c r="JKG336" s="35"/>
      <c r="JKH336" s="35"/>
      <c r="JKI336" s="35"/>
      <c r="JKJ336" s="35"/>
      <c r="JKK336" s="35"/>
      <c r="JKL336" s="35"/>
      <c r="JKM336" s="35"/>
      <c r="JKN336" s="35"/>
      <c r="JKO336" s="35"/>
      <c r="JKP336" s="35"/>
      <c r="JKQ336" s="35"/>
      <c r="JKR336" s="35"/>
      <c r="JKS336" s="35"/>
      <c r="JKT336" s="35"/>
      <c r="JKU336" s="35"/>
      <c r="JKV336" s="35"/>
      <c r="JKW336" s="35"/>
      <c r="JKX336" s="35"/>
      <c r="JKY336" s="35"/>
      <c r="JKZ336" s="35"/>
      <c r="JLA336" s="35"/>
      <c r="JLB336" s="35"/>
      <c r="JLC336" s="35"/>
      <c r="JLD336" s="35"/>
      <c r="JLE336" s="35"/>
      <c r="JLF336" s="35"/>
      <c r="JLG336" s="35"/>
      <c r="JLH336" s="35"/>
      <c r="JLI336" s="35"/>
      <c r="JLJ336" s="35"/>
      <c r="JLK336" s="35"/>
      <c r="JLL336" s="35"/>
      <c r="JLM336" s="35"/>
      <c r="JLN336" s="35"/>
      <c r="JLO336" s="35"/>
      <c r="JLP336" s="35"/>
      <c r="JLQ336" s="35"/>
      <c r="JLR336" s="35"/>
      <c r="JLS336" s="35"/>
      <c r="JLT336" s="35"/>
      <c r="JLU336" s="35"/>
      <c r="JLV336" s="35"/>
      <c r="JLW336" s="35"/>
      <c r="JLX336" s="35"/>
      <c r="JLY336" s="35"/>
      <c r="JLZ336" s="35"/>
      <c r="JMA336" s="35"/>
      <c r="JMB336" s="35"/>
      <c r="JMC336" s="35"/>
      <c r="JMD336" s="35"/>
      <c r="JME336" s="35"/>
      <c r="JMF336" s="35"/>
      <c r="JMG336" s="35"/>
      <c r="JMH336" s="35"/>
      <c r="JMI336" s="35"/>
      <c r="JMJ336" s="35"/>
      <c r="JMK336" s="35"/>
      <c r="JML336" s="35"/>
      <c r="JMM336" s="35"/>
      <c r="JMN336" s="35"/>
      <c r="JMO336" s="35"/>
      <c r="JMP336" s="35"/>
      <c r="JMQ336" s="35"/>
      <c r="JMR336" s="35"/>
      <c r="JMS336" s="35"/>
      <c r="JMT336" s="35"/>
      <c r="JMU336" s="35"/>
      <c r="JMV336" s="35"/>
      <c r="JMW336" s="35"/>
      <c r="JMX336" s="35"/>
      <c r="JMY336" s="35"/>
      <c r="JMZ336" s="35"/>
      <c r="JNA336" s="35"/>
      <c r="JNB336" s="35"/>
      <c r="JNC336" s="35"/>
      <c r="JND336" s="35"/>
      <c r="JNE336" s="35"/>
      <c r="JNF336" s="35"/>
      <c r="JNG336" s="35"/>
      <c r="JNH336" s="35"/>
      <c r="JNI336" s="35"/>
      <c r="JNJ336" s="35"/>
      <c r="JNK336" s="35"/>
      <c r="JNL336" s="35"/>
      <c r="JNM336" s="35"/>
      <c r="JNN336" s="35"/>
      <c r="JNO336" s="35"/>
      <c r="JNP336" s="35"/>
      <c r="JNQ336" s="35"/>
      <c r="JNR336" s="35"/>
      <c r="JNS336" s="35"/>
      <c r="JNT336" s="35"/>
      <c r="JNU336" s="35"/>
      <c r="JNV336" s="35"/>
      <c r="JNW336" s="35"/>
      <c r="JNX336" s="35"/>
      <c r="JNY336" s="35"/>
      <c r="JNZ336" s="35"/>
      <c r="JOA336" s="35"/>
      <c r="JOB336" s="35"/>
      <c r="JOC336" s="35"/>
      <c r="JOD336" s="35"/>
      <c r="JOE336" s="35"/>
      <c r="JOF336" s="35"/>
      <c r="JOG336" s="35"/>
      <c r="JOH336" s="35"/>
      <c r="JOI336" s="35"/>
      <c r="JOJ336" s="35"/>
      <c r="JOK336" s="35"/>
      <c r="JOL336" s="35"/>
      <c r="JOM336" s="35"/>
      <c r="JON336" s="35"/>
      <c r="JOO336" s="35"/>
      <c r="JOP336" s="35"/>
      <c r="JOQ336" s="35"/>
      <c r="JOR336" s="35"/>
      <c r="JOS336" s="35"/>
      <c r="JOT336" s="35"/>
      <c r="JOU336" s="35"/>
      <c r="JOV336" s="35"/>
      <c r="JOW336" s="35"/>
      <c r="JOX336" s="35"/>
      <c r="JOY336" s="35"/>
      <c r="JOZ336" s="35"/>
      <c r="JPA336" s="35"/>
      <c r="JPB336" s="35"/>
      <c r="JPC336" s="35"/>
      <c r="JPD336" s="35"/>
      <c r="JPE336" s="35"/>
      <c r="JPF336" s="35"/>
      <c r="JPG336" s="35"/>
      <c r="JPH336" s="35"/>
      <c r="JPI336" s="35"/>
      <c r="JPJ336" s="35"/>
      <c r="JPK336" s="35"/>
      <c r="JPL336" s="35"/>
      <c r="JPM336" s="35"/>
      <c r="JPN336" s="35"/>
      <c r="JPO336" s="35"/>
      <c r="JPP336" s="35"/>
      <c r="JPQ336" s="35"/>
      <c r="JPR336" s="35"/>
      <c r="JPS336" s="35"/>
      <c r="JPT336" s="35"/>
      <c r="JPU336" s="35"/>
      <c r="JPV336" s="35"/>
      <c r="JPW336" s="35"/>
      <c r="JPX336" s="35"/>
      <c r="JPY336" s="35"/>
      <c r="JPZ336" s="35"/>
      <c r="JQA336" s="35"/>
      <c r="JQB336" s="35"/>
      <c r="JQC336" s="35"/>
      <c r="JQD336" s="35"/>
      <c r="JQE336" s="35"/>
      <c r="JQF336" s="35"/>
      <c r="JQG336" s="35"/>
      <c r="JQH336" s="35"/>
      <c r="JQI336" s="35"/>
      <c r="JQJ336" s="35"/>
      <c r="JQK336" s="35"/>
      <c r="JQL336" s="35"/>
      <c r="JQM336" s="35"/>
      <c r="JQN336" s="35"/>
      <c r="JQO336" s="35"/>
      <c r="JQP336" s="35"/>
      <c r="JQQ336" s="35"/>
      <c r="JQR336" s="35"/>
      <c r="JQS336" s="35"/>
      <c r="JQT336" s="35"/>
      <c r="JQU336" s="35"/>
      <c r="JQV336" s="35"/>
      <c r="JQW336" s="35"/>
      <c r="JQX336" s="35"/>
      <c r="JQY336" s="35"/>
      <c r="JQZ336" s="35"/>
      <c r="JRA336" s="35"/>
      <c r="JRB336" s="35"/>
      <c r="JRC336" s="35"/>
      <c r="JRD336" s="35"/>
      <c r="JRE336" s="35"/>
      <c r="JRF336" s="35"/>
      <c r="JRG336" s="35"/>
      <c r="JRH336" s="35"/>
      <c r="JRI336" s="35"/>
      <c r="JRJ336" s="35"/>
      <c r="JRK336" s="35"/>
      <c r="JRL336" s="35"/>
      <c r="JRM336" s="35"/>
      <c r="JRN336" s="35"/>
      <c r="JRO336" s="35"/>
      <c r="JRP336" s="35"/>
      <c r="JRQ336" s="35"/>
      <c r="JRR336" s="35"/>
      <c r="JRS336" s="35"/>
      <c r="JRT336" s="35"/>
      <c r="JRU336" s="35"/>
      <c r="JRV336" s="35"/>
      <c r="JRW336" s="35"/>
      <c r="JRX336" s="35"/>
      <c r="JRY336" s="35"/>
      <c r="JRZ336" s="35"/>
      <c r="JSA336" s="35"/>
      <c r="JSB336" s="35"/>
      <c r="JSC336" s="35"/>
      <c r="JSD336" s="35"/>
      <c r="JSE336" s="35"/>
      <c r="JSF336" s="35"/>
      <c r="JSG336" s="35"/>
      <c r="JSH336" s="35"/>
      <c r="JSI336" s="35"/>
      <c r="JSJ336" s="35"/>
      <c r="JSK336" s="35"/>
      <c r="JSL336" s="35"/>
      <c r="JSM336" s="35"/>
      <c r="JSN336" s="35"/>
      <c r="JSO336" s="35"/>
      <c r="JSP336" s="35"/>
      <c r="JSQ336" s="35"/>
      <c r="JSR336" s="35"/>
      <c r="JSS336" s="35"/>
      <c r="JST336" s="35"/>
      <c r="JSU336" s="35"/>
      <c r="JSV336" s="35"/>
      <c r="JSW336" s="35"/>
      <c r="JSX336" s="35"/>
      <c r="JSY336" s="35"/>
      <c r="JSZ336" s="35"/>
      <c r="JTA336" s="35"/>
      <c r="JTB336" s="35"/>
      <c r="JTC336" s="35"/>
      <c r="JTD336" s="35"/>
      <c r="JTE336" s="35"/>
      <c r="JTF336" s="35"/>
      <c r="JTG336" s="35"/>
      <c r="JTH336" s="35"/>
      <c r="JTI336" s="35"/>
      <c r="JTJ336" s="35"/>
      <c r="JTK336" s="35"/>
      <c r="JTL336" s="35"/>
      <c r="JTM336" s="35"/>
      <c r="JTN336" s="35"/>
      <c r="JTO336" s="35"/>
      <c r="JTP336" s="35"/>
      <c r="JTQ336" s="35"/>
      <c r="JTR336" s="35"/>
      <c r="JTS336" s="35"/>
      <c r="JTT336" s="35"/>
      <c r="JTU336" s="35"/>
      <c r="JTV336" s="35"/>
      <c r="JTW336" s="35"/>
      <c r="JTX336" s="35"/>
      <c r="JTY336" s="35"/>
      <c r="JTZ336" s="35"/>
      <c r="JUA336" s="35"/>
      <c r="JUB336" s="35"/>
      <c r="JUC336" s="35"/>
      <c r="JUD336" s="35"/>
      <c r="JUE336" s="35"/>
      <c r="JUF336" s="35"/>
      <c r="JUG336" s="35"/>
      <c r="JUH336" s="35"/>
      <c r="JUI336" s="35"/>
      <c r="JUJ336" s="35"/>
      <c r="JUK336" s="35"/>
      <c r="JUL336" s="35"/>
      <c r="JUM336" s="35"/>
      <c r="JUN336" s="35"/>
      <c r="JUO336" s="35"/>
      <c r="JUP336" s="35"/>
      <c r="JUQ336" s="35"/>
      <c r="JUR336" s="35"/>
      <c r="JUS336" s="35"/>
      <c r="JUT336" s="35"/>
      <c r="JUU336" s="35"/>
      <c r="JUV336" s="35"/>
      <c r="JUW336" s="35"/>
      <c r="JUX336" s="35"/>
      <c r="JUY336" s="35"/>
      <c r="JUZ336" s="35"/>
      <c r="JVA336" s="35"/>
      <c r="JVB336" s="35"/>
      <c r="JVC336" s="35"/>
      <c r="JVD336" s="35"/>
      <c r="JVE336" s="35"/>
      <c r="JVF336" s="35"/>
      <c r="JVG336" s="35"/>
      <c r="JVH336" s="35"/>
      <c r="JVI336" s="35"/>
      <c r="JVJ336" s="35"/>
      <c r="JVK336" s="35"/>
      <c r="JVL336" s="35"/>
      <c r="JVM336" s="35"/>
      <c r="JVN336" s="35"/>
      <c r="JVO336" s="35"/>
      <c r="JVP336" s="35"/>
      <c r="JVQ336" s="35"/>
      <c r="JVR336" s="35"/>
      <c r="JVS336" s="35"/>
      <c r="JVT336" s="35"/>
      <c r="JVU336" s="35"/>
      <c r="JVV336" s="35"/>
      <c r="JVW336" s="35"/>
      <c r="JVX336" s="35"/>
      <c r="JVY336" s="35"/>
      <c r="JVZ336" s="35"/>
      <c r="JWA336" s="35"/>
      <c r="JWB336" s="35"/>
      <c r="JWC336" s="35"/>
      <c r="JWD336" s="35"/>
      <c r="JWE336" s="35"/>
      <c r="JWF336" s="35"/>
      <c r="JWG336" s="35"/>
      <c r="JWH336" s="35"/>
      <c r="JWI336" s="35"/>
      <c r="JWJ336" s="35"/>
      <c r="JWK336" s="35"/>
      <c r="JWL336" s="35"/>
      <c r="JWM336" s="35"/>
      <c r="JWN336" s="35"/>
      <c r="JWO336" s="35"/>
      <c r="JWP336" s="35"/>
      <c r="JWQ336" s="35"/>
      <c r="JWR336" s="35"/>
      <c r="JWS336" s="35"/>
      <c r="JWT336" s="35"/>
      <c r="JWU336" s="35"/>
      <c r="JWV336" s="35"/>
      <c r="JWW336" s="35"/>
      <c r="JWX336" s="35"/>
      <c r="JWY336" s="35"/>
      <c r="JWZ336" s="35"/>
      <c r="JXA336" s="35"/>
      <c r="JXB336" s="35"/>
      <c r="JXC336" s="35"/>
      <c r="JXD336" s="35"/>
      <c r="JXE336" s="35"/>
      <c r="JXF336" s="35"/>
      <c r="JXG336" s="35"/>
      <c r="JXH336" s="35"/>
      <c r="JXI336" s="35"/>
      <c r="JXJ336" s="35"/>
      <c r="JXK336" s="35"/>
      <c r="JXL336" s="35"/>
      <c r="JXM336" s="35"/>
      <c r="JXN336" s="35"/>
      <c r="JXO336" s="35"/>
      <c r="JXP336" s="35"/>
      <c r="JXQ336" s="35"/>
      <c r="JXR336" s="35"/>
      <c r="JXS336" s="35"/>
      <c r="JXT336" s="35"/>
      <c r="JXU336" s="35"/>
      <c r="JXV336" s="35"/>
      <c r="JXW336" s="35"/>
      <c r="JXX336" s="35"/>
      <c r="JXY336" s="35"/>
      <c r="JXZ336" s="35"/>
      <c r="JYA336" s="35"/>
      <c r="JYB336" s="35"/>
      <c r="JYC336" s="35"/>
      <c r="JYD336" s="35"/>
      <c r="JYE336" s="35"/>
      <c r="JYF336" s="35"/>
      <c r="JYG336" s="35"/>
      <c r="JYH336" s="35"/>
      <c r="JYI336" s="35"/>
      <c r="JYJ336" s="35"/>
      <c r="JYK336" s="35"/>
      <c r="JYL336" s="35"/>
      <c r="JYM336" s="35"/>
      <c r="JYN336" s="35"/>
      <c r="JYO336" s="35"/>
      <c r="JYP336" s="35"/>
      <c r="JYQ336" s="35"/>
      <c r="JYR336" s="35"/>
      <c r="JYS336" s="35"/>
      <c r="JYT336" s="35"/>
      <c r="JYU336" s="35"/>
      <c r="JYV336" s="35"/>
      <c r="JYW336" s="35"/>
      <c r="JYX336" s="35"/>
      <c r="JYY336" s="35"/>
      <c r="JYZ336" s="35"/>
      <c r="JZA336" s="35"/>
      <c r="JZB336" s="35"/>
      <c r="JZC336" s="35"/>
      <c r="JZD336" s="35"/>
      <c r="JZE336" s="35"/>
      <c r="JZF336" s="35"/>
      <c r="JZG336" s="35"/>
      <c r="JZH336" s="35"/>
      <c r="JZI336" s="35"/>
      <c r="JZJ336" s="35"/>
      <c r="JZK336" s="35"/>
      <c r="JZL336" s="35"/>
      <c r="JZM336" s="35"/>
      <c r="JZN336" s="35"/>
      <c r="JZO336" s="35"/>
      <c r="JZP336" s="35"/>
      <c r="JZQ336" s="35"/>
      <c r="JZR336" s="35"/>
      <c r="JZS336" s="35"/>
      <c r="JZT336" s="35"/>
      <c r="JZU336" s="35"/>
      <c r="JZV336" s="35"/>
      <c r="JZW336" s="35"/>
      <c r="JZX336" s="35"/>
      <c r="JZY336" s="35"/>
      <c r="JZZ336" s="35"/>
      <c r="KAA336" s="35"/>
      <c r="KAB336" s="35"/>
      <c r="KAC336" s="35"/>
      <c r="KAD336" s="35"/>
      <c r="KAE336" s="35"/>
      <c r="KAF336" s="35"/>
      <c r="KAG336" s="35"/>
      <c r="KAH336" s="35"/>
      <c r="KAI336" s="35"/>
      <c r="KAJ336" s="35"/>
      <c r="KAK336" s="35"/>
      <c r="KAL336" s="35"/>
      <c r="KAM336" s="35"/>
      <c r="KAN336" s="35"/>
      <c r="KAO336" s="35"/>
      <c r="KAP336" s="35"/>
      <c r="KAQ336" s="35"/>
      <c r="KAR336" s="35"/>
      <c r="KAS336" s="35"/>
      <c r="KAT336" s="35"/>
      <c r="KAU336" s="35"/>
      <c r="KAV336" s="35"/>
      <c r="KAW336" s="35"/>
      <c r="KAX336" s="35"/>
      <c r="KAY336" s="35"/>
      <c r="KAZ336" s="35"/>
      <c r="KBA336" s="35"/>
      <c r="KBB336" s="35"/>
      <c r="KBC336" s="35"/>
      <c r="KBD336" s="35"/>
      <c r="KBE336" s="35"/>
      <c r="KBF336" s="35"/>
      <c r="KBG336" s="35"/>
      <c r="KBH336" s="35"/>
      <c r="KBI336" s="35"/>
      <c r="KBJ336" s="35"/>
      <c r="KBK336" s="35"/>
      <c r="KBL336" s="35"/>
      <c r="KBM336" s="35"/>
      <c r="KBN336" s="35"/>
      <c r="KBO336" s="35"/>
      <c r="KBP336" s="35"/>
      <c r="KBQ336" s="35"/>
      <c r="KBR336" s="35"/>
      <c r="KBS336" s="35"/>
      <c r="KBT336" s="35"/>
      <c r="KBU336" s="35"/>
      <c r="KBV336" s="35"/>
      <c r="KBW336" s="35"/>
      <c r="KBX336" s="35"/>
      <c r="KBY336" s="35"/>
      <c r="KBZ336" s="35"/>
      <c r="KCA336" s="35"/>
      <c r="KCB336" s="35"/>
      <c r="KCC336" s="35"/>
      <c r="KCD336" s="35"/>
      <c r="KCE336" s="35"/>
      <c r="KCF336" s="35"/>
      <c r="KCG336" s="35"/>
      <c r="KCH336" s="35"/>
      <c r="KCI336" s="35"/>
      <c r="KCJ336" s="35"/>
      <c r="KCK336" s="35"/>
      <c r="KCL336" s="35"/>
      <c r="KCM336" s="35"/>
      <c r="KCN336" s="35"/>
      <c r="KCO336" s="35"/>
      <c r="KCP336" s="35"/>
      <c r="KCQ336" s="35"/>
      <c r="KCR336" s="35"/>
      <c r="KCS336" s="35"/>
      <c r="KCT336" s="35"/>
      <c r="KCU336" s="35"/>
      <c r="KCV336" s="35"/>
      <c r="KCW336" s="35"/>
      <c r="KCX336" s="35"/>
      <c r="KCY336" s="35"/>
      <c r="KCZ336" s="35"/>
      <c r="KDA336" s="35"/>
      <c r="KDB336" s="35"/>
      <c r="KDC336" s="35"/>
      <c r="KDD336" s="35"/>
      <c r="KDE336" s="35"/>
      <c r="KDF336" s="35"/>
      <c r="KDG336" s="35"/>
      <c r="KDH336" s="35"/>
      <c r="KDI336" s="35"/>
      <c r="KDJ336" s="35"/>
      <c r="KDK336" s="35"/>
      <c r="KDL336" s="35"/>
      <c r="KDM336" s="35"/>
      <c r="KDN336" s="35"/>
      <c r="KDO336" s="35"/>
      <c r="KDP336" s="35"/>
      <c r="KDQ336" s="35"/>
      <c r="KDR336" s="35"/>
      <c r="KDS336" s="35"/>
      <c r="KDT336" s="35"/>
      <c r="KDU336" s="35"/>
      <c r="KDV336" s="35"/>
      <c r="KDW336" s="35"/>
      <c r="KDX336" s="35"/>
      <c r="KDY336" s="35"/>
      <c r="KDZ336" s="35"/>
      <c r="KEA336" s="35"/>
      <c r="KEB336" s="35"/>
      <c r="KEC336" s="35"/>
      <c r="KED336" s="35"/>
      <c r="KEE336" s="35"/>
      <c r="KEF336" s="35"/>
      <c r="KEG336" s="35"/>
      <c r="KEH336" s="35"/>
      <c r="KEI336" s="35"/>
      <c r="KEJ336" s="35"/>
      <c r="KEK336" s="35"/>
      <c r="KEL336" s="35"/>
      <c r="KEM336" s="35"/>
      <c r="KEN336" s="35"/>
      <c r="KEO336" s="35"/>
      <c r="KEP336" s="35"/>
      <c r="KEQ336" s="35"/>
      <c r="KER336" s="35"/>
      <c r="KES336" s="35"/>
      <c r="KET336" s="35"/>
      <c r="KEU336" s="35"/>
      <c r="KEV336" s="35"/>
      <c r="KEW336" s="35"/>
      <c r="KEX336" s="35"/>
      <c r="KEY336" s="35"/>
      <c r="KEZ336" s="35"/>
      <c r="KFA336" s="35"/>
      <c r="KFB336" s="35"/>
      <c r="KFC336" s="35"/>
      <c r="KFD336" s="35"/>
      <c r="KFE336" s="35"/>
      <c r="KFF336" s="35"/>
      <c r="KFG336" s="35"/>
      <c r="KFH336" s="35"/>
      <c r="KFI336" s="35"/>
      <c r="KFJ336" s="35"/>
      <c r="KFK336" s="35"/>
      <c r="KFL336" s="35"/>
      <c r="KFM336" s="35"/>
      <c r="KFN336" s="35"/>
      <c r="KFO336" s="35"/>
      <c r="KFP336" s="35"/>
      <c r="KFQ336" s="35"/>
      <c r="KFR336" s="35"/>
      <c r="KFS336" s="35"/>
      <c r="KFT336" s="35"/>
      <c r="KFU336" s="35"/>
      <c r="KFV336" s="35"/>
      <c r="KFW336" s="35"/>
      <c r="KFX336" s="35"/>
      <c r="KFY336" s="35"/>
      <c r="KFZ336" s="35"/>
      <c r="KGA336" s="35"/>
      <c r="KGB336" s="35"/>
      <c r="KGC336" s="35"/>
      <c r="KGD336" s="35"/>
      <c r="KGE336" s="35"/>
      <c r="KGF336" s="35"/>
      <c r="KGG336" s="35"/>
      <c r="KGH336" s="35"/>
      <c r="KGI336" s="35"/>
      <c r="KGJ336" s="35"/>
      <c r="KGK336" s="35"/>
      <c r="KGL336" s="35"/>
      <c r="KGM336" s="35"/>
      <c r="KGN336" s="35"/>
      <c r="KGO336" s="35"/>
      <c r="KGP336" s="35"/>
      <c r="KGQ336" s="35"/>
      <c r="KGR336" s="35"/>
      <c r="KGS336" s="35"/>
      <c r="KGT336" s="35"/>
      <c r="KGU336" s="35"/>
      <c r="KGV336" s="35"/>
      <c r="KGW336" s="35"/>
      <c r="KGX336" s="35"/>
      <c r="KGY336" s="35"/>
      <c r="KGZ336" s="35"/>
      <c r="KHA336" s="35"/>
      <c r="KHB336" s="35"/>
      <c r="KHC336" s="35"/>
      <c r="KHD336" s="35"/>
      <c r="KHE336" s="35"/>
      <c r="KHF336" s="35"/>
      <c r="KHG336" s="35"/>
      <c r="KHH336" s="35"/>
      <c r="KHI336" s="35"/>
      <c r="KHJ336" s="35"/>
      <c r="KHK336" s="35"/>
      <c r="KHL336" s="35"/>
      <c r="KHM336" s="35"/>
      <c r="KHN336" s="35"/>
      <c r="KHO336" s="35"/>
      <c r="KHP336" s="35"/>
      <c r="KHQ336" s="35"/>
      <c r="KHR336" s="35"/>
      <c r="KHS336" s="35"/>
      <c r="KHT336" s="35"/>
      <c r="KHU336" s="35"/>
      <c r="KHV336" s="35"/>
      <c r="KHW336" s="35"/>
      <c r="KHX336" s="35"/>
      <c r="KHY336" s="35"/>
      <c r="KHZ336" s="35"/>
      <c r="KIA336" s="35"/>
      <c r="KIB336" s="35"/>
      <c r="KIC336" s="35"/>
      <c r="KID336" s="35"/>
      <c r="KIE336" s="35"/>
      <c r="KIF336" s="35"/>
      <c r="KIG336" s="35"/>
      <c r="KIH336" s="35"/>
      <c r="KII336" s="35"/>
      <c r="KIJ336" s="35"/>
      <c r="KIK336" s="35"/>
      <c r="KIL336" s="35"/>
      <c r="KIM336" s="35"/>
      <c r="KIN336" s="35"/>
      <c r="KIO336" s="35"/>
      <c r="KIP336" s="35"/>
      <c r="KIQ336" s="35"/>
      <c r="KIR336" s="35"/>
      <c r="KIS336" s="35"/>
      <c r="KIT336" s="35"/>
      <c r="KIU336" s="35"/>
      <c r="KIV336" s="35"/>
      <c r="KIW336" s="35"/>
      <c r="KIX336" s="35"/>
      <c r="KIY336" s="35"/>
      <c r="KIZ336" s="35"/>
      <c r="KJA336" s="35"/>
      <c r="KJB336" s="35"/>
      <c r="KJC336" s="35"/>
      <c r="KJD336" s="35"/>
      <c r="KJE336" s="35"/>
      <c r="KJF336" s="35"/>
      <c r="KJG336" s="35"/>
      <c r="KJH336" s="35"/>
      <c r="KJI336" s="35"/>
      <c r="KJJ336" s="35"/>
      <c r="KJK336" s="35"/>
      <c r="KJL336" s="35"/>
      <c r="KJM336" s="35"/>
      <c r="KJN336" s="35"/>
      <c r="KJO336" s="35"/>
      <c r="KJP336" s="35"/>
      <c r="KJQ336" s="35"/>
      <c r="KJR336" s="35"/>
      <c r="KJS336" s="35"/>
      <c r="KJT336" s="35"/>
      <c r="KJU336" s="35"/>
      <c r="KJV336" s="35"/>
      <c r="KJW336" s="35"/>
      <c r="KJX336" s="35"/>
      <c r="KJY336" s="35"/>
      <c r="KJZ336" s="35"/>
      <c r="KKA336" s="35"/>
      <c r="KKB336" s="35"/>
      <c r="KKC336" s="35"/>
      <c r="KKD336" s="35"/>
      <c r="KKE336" s="35"/>
      <c r="KKF336" s="35"/>
      <c r="KKG336" s="35"/>
      <c r="KKH336" s="35"/>
      <c r="KKI336" s="35"/>
      <c r="KKJ336" s="35"/>
      <c r="KKK336" s="35"/>
      <c r="KKL336" s="35"/>
      <c r="KKM336" s="35"/>
      <c r="KKN336" s="35"/>
      <c r="KKO336" s="35"/>
      <c r="KKP336" s="35"/>
      <c r="KKQ336" s="35"/>
      <c r="KKR336" s="35"/>
      <c r="KKS336" s="35"/>
      <c r="KKT336" s="35"/>
      <c r="KKU336" s="35"/>
      <c r="KKV336" s="35"/>
      <c r="KKW336" s="35"/>
      <c r="KKX336" s="35"/>
      <c r="KKY336" s="35"/>
      <c r="KKZ336" s="35"/>
      <c r="KLA336" s="35"/>
      <c r="KLB336" s="35"/>
      <c r="KLC336" s="35"/>
      <c r="KLD336" s="35"/>
      <c r="KLE336" s="35"/>
      <c r="KLF336" s="35"/>
      <c r="KLG336" s="35"/>
      <c r="KLH336" s="35"/>
      <c r="KLI336" s="35"/>
      <c r="KLJ336" s="35"/>
      <c r="KLK336" s="35"/>
      <c r="KLL336" s="35"/>
      <c r="KLM336" s="35"/>
      <c r="KLN336" s="35"/>
      <c r="KLO336" s="35"/>
      <c r="KLP336" s="35"/>
      <c r="KLQ336" s="35"/>
      <c r="KLR336" s="35"/>
      <c r="KLS336" s="35"/>
      <c r="KLT336" s="35"/>
      <c r="KLU336" s="35"/>
      <c r="KLV336" s="35"/>
      <c r="KLW336" s="35"/>
      <c r="KLX336" s="35"/>
      <c r="KLY336" s="35"/>
      <c r="KLZ336" s="35"/>
      <c r="KMA336" s="35"/>
      <c r="KMB336" s="35"/>
      <c r="KMC336" s="35"/>
      <c r="KMD336" s="35"/>
      <c r="KME336" s="35"/>
      <c r="KMF336" s="35"/>
      <c r="KMG336" s="35"/>
      <c r="KMH336" s="35"/>
      <c r="KMI336" s="35"/>
      <c r="KMJ336" s="35"/>
      <c r="KMK336" s="35"/>
      <c r="KML336" s="35"/>
      <c r="KMM336" s="35"/>
      <c r="KMN336" s="35"/>
      <c r="KMO336" s="35"/>
      <c r="KMP336" s="35"/>
      <c r="KMQ336" s="35"/>
      <c r="KMR336" s="35"/>
      <c r="KMS336" s="35"/>
      <c r="KMT336" s="35"/>
      <c r="KMU336" s="35"/>
      <c r="KMV336" s="35"/>
      <c r="KMW336" s="35"/>
      <c r="KMX336" s="35"/>
      <c r="KMY336" s="35"/>
      <c r="KMZ336" s="35"/>
      <c r="KNA336" s="35"/>
      <c r="KNB336" s="35"/>
      <c r="KNC336" s="35"/>
      <c r="KND336" s="35"/>
      <c r="KNE336" s="35"/>
      <c r="KNF336" s="35"/>
      <c r="KNG336" s="35"/>
      <c r="KNH336" s="35"/>
      <c r="KNI336" s="35"/>
      <c r="KNJ336" s="35"/>
      <c r="KNK336" s="35"/>
      <c r="KNL336" s="35"/>
      <c r="KNM336" s="35"/>
      <c r="KNN336" s="35"/>
      <c r="KNO336" s="35"/>
      <c r="KNP336" s="35"/>
      <c r="KNQ336" s="35"/>
      <c r="KNR336" s="35"/>
      <c r="KNS336" s="35"/>
      <c r="KNT336" s="35"/>
      <c r="KNU336" s="35"/>
      <c r="KNV336" s="35"/>
      <c r="KNW336" s="35"/>
      <c r="KNX336" s="35"/>
      <c r="KNY336" s="35"/>
      <c r="KNZ336" s="35"/>
      <c r="KOA336" s="35"/>
      <c r="KOB336" s="35"/>
      <c r="KOC336" s="35"/>
      <c r="KOD336" s="35"/>
      <c r="KOE336" s="35"/>
      <c r="KOF336" s="35"/>
      <c r="KOG336" s="35"/>
      <c r="KOH336" s="35"/>
      <c r="KOI336" s="35"/>
      <c r="KOJ336" s="35"/>
      <c r="KOK336" s="35"/>
      <c r="KOL336" s="35"/>
      <c r="KOM336" s="35"/>
      <c r="KON336" s="35"/>
      <c r="KOO336" s="35"/>
      <c r="KOP336" s="35"/>
      <c r="KOQ336" s="35"/>
      <c r="KOR336" s="35"/>
      <c r="KOS336" s="35"/>
      <c r="KOT336" s="35"/>
      <c r="KOU336" s="35"/>
      <c r="KOV336" s="35"/>
      <c r="KOW336" s="35"/>
      <c r="KOX336" s="35"/>
      <c r="KOY336" s="35"/>
      <c r="KOZ336" s="35"/>
      <c r="KPA336" s="35"/>
      <c r="KPB336" s="35"/>
      <c r="KPC336" s="35"/>
      <c r="KPD336" s="35"/>
      <c r="KPE336" s="35"/>
      <c r="KPF336" s="35"/>
      <c r="KPG336" s="35"/>
      <c r="KPH336" s="35"/>
      <c r="KPI336" s="35"/>
      <c r="KPJ336" s="35"/>
      <c r="KPK336" s="35"/>
      <c r="KPL336" s="35"/>
      <c r="KPM336" s="35"/>
      <c r="KPN336" s="35"/>
      <c r="KPO336" s="35"/>
      <c r="KPP336" s="35"/>
      <c r="KPQ336" s="35"/>
      <c r="KPR336" s="35"/>
      <c r="KPS336" s="35"/>
      <c r="KPT336" s="35"/>
      <c r="KPU336" s="35"/>
      <c r="KPV336" s="35"/>
      <c r="KPW336" s="35"/>
      <c r="KPX336" s="35"/>
      <c r="KPY336" s="35"/>
      <c r="KPZ336" s="35"/>
      <c r="KQA336" s="35"/>
      <c r="KQB336" s="35"/>
      <c r="KQC336" s="35"/>
      <c r="KQD336" s="35"/>
      <c r="KQE336" s="35"/>
      <c r="KQF336" s="35"/>
      <c r="KQG336" s="35"/>
      <c r="KQH336" s="35"/>
      <c r="KQI336" s="35"/>
      <c r="KQJ336" s="35"/>
      <c r="KQK336" s="35"/>
      <c r="KQL336" s="35"/>
      <c r="KQM336" s="35"/>
      <c r="KQN336" s="35"/>
      <c r="KQO336" s="35"/>
      <c r="KQP336" s="35"/>
      <c r="KQQ336" s="35"/>
      <c r="KQR336" s="35"/>
      <c r="KQS336" s="35"/>
      <c r="KQT336" s="35"/>
      <c r="KQU336" s="35"/>
      <c r="KQV336" s="35"/>
      <c r="KQW336" s="35"/>
      <c r="KQX336" s="35"/>
      <c r="KQY336" s="35"/>
      <c r="KQZ336" s="35"/>
      <c r="KRA336" s="35"/>
      <c r="KRB336" s="35"/>
      <c r="KRC336" s="35"/>
      <c r="KRD336" s="35"/>
      <c r="KRE336" s="35"/>
      <c r="KRF336" s="35"/>
      <c r="KRG336" s="35"/>
      <c r="KRH336" s="35"/>
      <c r="KRI336" s="35"/>
      <c r="KRJ336" s="35"/>
      <c r="KRK336" s="35"/>
      <c r="KRL336" s="35"/>
      <c r="KRM336" s="35"/>
      <c r="KRN336" s="35"/>
      <c r="KRO336" s="35"/>
      <c r="KRP336" s="35"/>
      <c r="KRQ336" s="35"/>
      <c r="KRR336" s="35"/>
      <c r="KRS336" s="35"/>
      <c r="KRT336" s="35"/>
      <c r="KRU336" s="35"/>
      <c r="KRV336" s="35"/>
      <c r="KRW336" s="35"/>
      <c r="KRX336" s="35"/>
      <c r="KRY336" s="35"/>
      <c r="KRZ336" s="35"/>
      <c r="KSA336" s="35"/>
      <c r="KSB336" s="35"/>
      <c r="KSC336" s="35"/>
      <c r="KSD336" s="35"/>
      <c r="KSE336" s="35"/>
      <c r="KSF336" s="35"/>
      <c r="KSG336" s="35"/>
      <c r="KSH336" s="35"/>
      <c r="KSI336" s="35"/>
      <c r="KSJ336" s="35"/>
      <c r="KSK336" s="35"/>
      <c r="KSL336" s="35"/>
      <c r="KSM336" s="35"/>
      <c r="KSN336" s="35"/>
      <c r="KSO336" s="35"/>
      <c r="KSP336" s="35"/>
      <c r="KSQ336" s="35"/>
      <c r="KSR336" s="35"/>
      <c r="KSS336" s="35"/>
      <c r="KST336" s="35"/>
      <c r="KSU336" s="35"/>
      <c r="KSV336" s="35"/>
      <c r="KSW336" s="35"/>
      <c r="KSX336" s="35"/>
      <c r="KSY336" s="35"/>
      <c r="KSZ336" s="35"/>
      <c r="KTA336" s="35"/>
      <c r="KTB336" s="35"/>
      <c r="KTC336" s="35"/>
      <c r="KTD336" s="35"/>
      <c r="KTE336" s="35"/>
      <c r="KTF336" s="35"/>
      <c r="KTG336" s="35"/>
      <c r="KTH336" s="35"/>
      <c r="KTI336" s="35"/>
      <c r="KTJ336" s="35"/>
      <c r="KTK336" s="35"/>
      <c r="KTL336" s="35"/>
      <c r="KTM336" s="35"/>
      <c r="KTN336" s="35"/>
      <c r="KTO336" s="35"/>
      <c r="KTP336" s="35"/>
      <c r="KTQ336" s="35"/>
      <c r="KTR336" s="35"/>
      <c r="KTS336" s="35"/>
      <c r="KTT336" s="35"/>
      <c r="KTU336" s="35"/>
      <c r="KTV336" s="35"/>
      <c r="KTW336" s="35"/>
      <c r="KTX336" s="35"/>
      <c r="KTY336" s="35"/>
      <c r="KTZ336" s="35"/>
      <c r="KUA336" s="35"/>
      <c r="KUB336" s="35"/>
      <c r="KUC336" s="35"/>
      <c r="KUD336" s="35"/>
      <c r="KUE336" s="35"/>
      <c r="KUF336" s="35"/>
      <c r="KUG336" s="35"/>
      <c r="KUH336" s="35"/>
      <c r="KUI336" s="35"/>
      <c r="KUJ336" s="35"/>
      <c r="KUK336" s="35"/>
      <c r="KUL336" s="35"/>
      <c r="KUM336" s="35"/>
      <c r="KUN336" s="35"/>
      <c r="KUO336" s="35"/>
      <c r="KUP336" s="35"/>
      <c r="KUQ336" s="35"/>
      <c r="KUR336" s="35"/>
      <c r="KUS336" s="35"/>
      <c r="KUT336" s="35"/>
      <c r="KUU336" s="35"/>
      <c r="KUV336" s="35"/>
      <c r="KUW336" s="35"/>
      <c r="KUX336" s="35"/>
      <c r="KUY336" s="35"/>
      <c r="KUZ336" s="35"/>
      <c r="KVA336" s="35"/>
      <c r="KVB336" s="35"/>
      <c r="KVC336" s="35"/>
      <c r="KVD336" s="35"/>
      <c r="KVE336" s="35"/>
      <c r="KVF336" s="35"/>
      <c r="KVG336" s="35"/>
      <c r="KVH336" s="35"/>
      <c r="KVI336" s="35"/>
      <c r="KVJ336" s="35"/>
      <c r="KVK336" s="35"/>
      <c r="KVL336" s="35"/>
      <c r="KVM336" s="35"/>
      <c r="KVN336" s="35"/>
      <c r="KVO336" s="35"/>
      <c r="KVP336" s="35"/>
      <c r="KVQ336" s="35"/>
      <c r="KVR336" s="35"/>
      <c r="KVS336" s="35"/>
      <c r="KVT336" s="35"/>
      <c r="KVU336" s="35"/>
      <c r="KVV336" s="35"/>
      <c r="KVW336" s="35"/>
      <c r="KVX336" s="35"/>
      <c r="KVY336" s="35"/>
      <c r="KVZ336" s="35"/>
      <c r="KWA336" s="35"/>
      <c r="KWB336" s="35"/>
      <c r="KWC336" s="35"/>
      <c r="KWD336" s="35"/>
      <c r="KWE336" s="35"/>
      <c r="KWF336" s="35"/>
      <c r="KWG336" s="35"/>
      <c r="KWH336" s="35"/>
      <c r="KWI336" s="35"/>
      <c r="KWJ336" s="35"/>
      <c r="KWK336" s="35"/>
      <c r="KWL336" s="35"/>
      <c r="KWM336" s="35"/>
      <c r="KWN336" s="35"/>
      <c r="KWO336" s="35"/>
      <c r="KWP336" s="35"/>
      <c r="KWQ336" s="35"/>
      <c r="KWR336" s="35"/>
      <c r="KWS336" s="35"/>
      <c r="KWT336" s="35"/>
      <c r="KWU336" s="35"/>
      <c r="KWV336" s="35"/>
      <c r="KWW336" s="35"/>
      <c r="KWX336" s="35"/>
      <c r="KWY336" s="35"/>
      <c r="KWZ336" s="35"/>
      <c r="KXA336" s="35"/>
      <c r="KXB336" s="35"/>
      <c r="KXC336" s="35"/>
      <c r="KXD336" s="35"/>
      <c r="KXE336" s="35"/>
      <c r="KXF336" s="35"/>
      <c r="KXG336" s="35"/>
      <c r="KXH336" s="35"/>
      <c r="KXI336" s="35"/>
      <c r="KXJ336" s="35"/>
      <c r="KXK336" s="35"/>
      <c r="KXL336" s="35"/>
      <c r="KXM336" s="35"/>
      <c r="KXN336" s="35"/>
      <c r="KXO336" s="35"/>
      <c r="KXP336" s="35"/>
      <c r="KXQ336" s="35"/>
      <c r="KXR336" s="35"/>
      <c r="KXS336" s="35"/>
      <c r="KXT336" s="35"/>
      <c r="KXU336" s="35"/>
      <c r="KXV336" s="35"/>
      <c r="KXW336" s="35"/>
      <c r="KXX336" s="35"/>
      <c r="KXY336" s="35"/>
      <c r="KXZ336" s="35"/>
      <c r="KYA336" s="35"/>
      <c r="KYB336" s="35"/>
      <c r="KYC336" s="35"/>
      <c r="KYD336" s="35"/>
      <c r="KYE336" s="35"/>
      <c r="KYF336" s="35"/>
      <c r="KYG336" s="35"/>
      <c r="KYH336" s="35"/>
      <c r="KYI336" s="35"/>
      <c r="KYJ336" s="35"/>
      <c r="KYK336" s="35"/>
      <c r="KYL336" s="35"/>
      <c r="KYM336" s="35"/>
      <c r="KYN336" s="35"/>
      <c r="KYO336" s="35"/>
      <c r="KYP336" s="35"/>
      <c r="KYQ336" s="35"/>
      <c r="KYR336" s="35"/>
      <c r="KYS336" s="35"/>
      <c r="KYT336" s="35"/>
      <c r="KYU336" s="35"/>
      <c r="KYV336" s="35"/>
      <c r="KYW336" s="35"/>
      <c r="KYX336" s="35"/>
      <c r="KYY336" s="35"/>
      <c r="KYZ336" s="35"/>
      <c r="KZA336" s="35"/>
      <c r="KZB336" s="35"/>
      <c r="KZC336" s="35"/>
      <c r="KZD336" s="35"/>
      <c r="KZE336" s="35"/>
      <c r="KZF336" s="35"/>
      <c r="KZG336" s="35"/>
      <c r="KZH336" s="35"/>
      <c r="KZI336" s="35"/>
      <c r="KZJ336" s="35"/>
      <c r="KZK336" s="35"/>
      <c r="KZL336" s="35"/>
      <c r="KZM336" s="35"/>
      <c r="KZN336" s="35"/>
      <c r="KZO336" s="35"/>
      <c r="KZP336" s="35"/>
      <c r="KZQ336" s="35"/>
      <c r="KZR336" s="35"/>
      <c r="KZS336" s="35"/>
      <c r="KZT336" s="35"/>
      <c r="KZU336" s="35"/>
      <c r="KZV336" s="35"/>
      <c r="KZW336" s="35"/>
      <c r="KZX336" s="35"/>
      <c r="KZY336" s="35"/>
      <c r="KZZ336" s="35"/>
      <c r="LAA336" s="35"/>
      <c r="LAB336" s="35"/>
      <c r="LAC336" s="35"/>
      <c r="LAD336" s="35"/>
      <c r="LAE336" s="35"/>
      <c r="LAF336" s="35"/>
      <c r="LAG336" s="35"/>
      <c r="LAH336" s="35"/>
      <c r="LAI336" s="35"/>
      <c r="LAJ336" s="35"/>
      <c r="LAK336" s="35"/>
      <c r="LAL336" s="35"/>
      <c r="LAM336" s="35"/>
      <c r="LAN336" s="35"/>
      <c r="LAO336" s="35"/>
      <c r="LAP336" s="35"/>
      <c r="LAQ336" s="35"/>
      <c r="LAR336" s="35"/>
      <c r="LAS336" s="35"/>
      <c r="LAT336" s="35"/>
      <c r="LAU336" s="35"/>
      <c r="LAV336" s="35"/>
      <c r="LAW336" s="35"/>
      <c r="LAX336" s="35"/>
      <c r="LAY336" s="35"/>
      <c r="LAZ336" s="35"/>
      <c r="LBA336" s="35"/>
      <c r="LBB336" s="35"/>
      <c r="LBC336" s="35"/>
      <c r="LBD336" s="35"/>
      <c r="LBE336" s="35"/>
      <c r="LBF336" s="35"/>
      <c r="LBG336" s="35"/>
      <c r="LBH336" s="35"/>
      <c r="LBI336" s="35"/>
      <c r="LBJ336" s="35"/>
      <c r="LBK336" s="35"/>
      <c r="LBL336" s="35"/>
      <c r="LBM336" s="35"/>
      <c r="LBN336" s="35"/>
      <c r="LBO336" s="35"/>
      <c r="LBP336" s="35"/>
      <c r="LBQ336" s="35"/>
      <c r="LBR336" s="35"/>
      <c r="LBS336" s="35"/>
      <c r="LBT336" s="35"/>
      <c r="LBU336" s="35"/>
      <c r="LBV336" s="35"/>
      <c r="LBW336" s="35"/>
      <c r="LBX336" s="35"/>
      <c r="LBY336" s="35"/>
      <c r="LBZ336" s="35"/>
      <c r="LCA336" s="35"/>
      <c r="LCB336" s="35"/>
      <c r="LCC336" s="35"/>
      <c r="LCD336" s="35"/>
      <c r="LCE336" s="35"/>
      <c r="LCF336" s="35"/>
      <c r="LCG336" s="35"/>
      <c r="LCH336" s="35"/>
      <c r="LCI336" s="35"/>
      <c r="LCJ336" s="35"/>
      <c r="LCK336" s="35"/>
      <c r="LCL336" s="35"/>
      <c r="LCM336" s="35"/>
      <c r="LCN336" s="35"/>
      <c r="LCO336" s="35"/>
      <c r="LCP336" s="35"/>
      <c r="LCQ336" s="35"/>
      <c r="LCR336" s="35"/>
      <c r="LCS336" s="35"/>
      <c r="LCT336" s="35"/>
      <c r="LCU336" s="35"/>
      <c r="LCV336" s="35"/>
      <c r="LCW336" s="35"/>
      <c r="LCX336" s="35"/>
      <c r="LCY336" s="35"/>
      <c r="LCZ336" s="35"/>
      <c r="LDA336" s="35"/>
      <c r="LDB336" s="35"/>
      <c r="LDC336" s="35"/>
      <c r="LDD336" s="35"/>
      <c r="LDE336" s="35"/>
      <c r="LDF336" s="35"/>
      <c r="LDG336" s="35"/>
      <c r="LDH336" s="35"/>
      <c r="LDI336" s="35"/>
      <c r="LDJ336" s="35"/>
      <c r="LDK336" s="35"/>
      <c r="LDL336" s="35"/>
      <c r="LDM336" s="35"/>
      <c r="LDN336" s="35"/>
      <c r="LDO336" s="35"/>
      <c r="LDP336" s="35"/>
      <c r="LDQ336" s="35"/>
      <c r="LDR336" s="35"/>
      <c r="LDS336" s="35"/>
      <c r="LDT336" s="35"/>
      <c r="LDU336" s="35"/>
      <c r="LDV336" s="35"/>
      <c r="LDW336" s="35"/>
      <c r="LDX336" s="35"/>
      <c r="LDY336" s="35"/>
      <c r="LDZ336" s="35"/>
      <c r="LEA336" s="35"/>
      <c r="LEB336" s="35"/>
      <c r="LEC336" s="35"/>
      <c r="LED336" s="35"/>
      <c r="LEE336" s="35"/>
      <c r="LEF336" s="35"/>
      <c r="LEG336" s="35"/>
      <c r="LEH336" s="35"/>
      <c r="LEI336" s="35"/>
      <c r="LEJ336" s="35"/>
      <c r="LEK336" s="35"/>
      <c r="LEL336" s="35"/>
      <c r="LEM336" s="35"/>
      <c r="LEN336" s="35"/>
      <c r="LEO336" s="35"/>
      <c r="LEP336" s="35"/>
      <c r="LEQ336" s="35"/>
      <c r="LER336" s="35"/>
      <c r="LES336" s="35"/>
      <c r="LET336" s="35"/>
      <c r="LEU336" s="35"/>
      <c r="LEV336" s="35"/>
      <c r="LEW336" s="35"/>
      <c r="LEX336" s="35"/>
      <c r="LEY336" s="35"/>
      <c r="LEZ336" s="35"/>
      <c r="LFA336" s="35"/>
      <c r="LFB336" s="35"/>
      <c r="LFC336" s="35"/>
      <c r="LFD336" s="35"/>
      <c r="LFE336" s="35"/>
      <c r="LFF336" s="35"/>
      <c r="LFG336" s="35"/>
      <c r="LFH336" s="35"/>
      <c r="LFI336" s="35"/>
      <c r="LFJ336" s="35"/>
      <c r="LFK336" s="35"/>
      <c r="LFL336" s="35"/>
      <c r="LFM336" s="35"/>
      <c r="LFN336" s="35"/>
      <c r="LFO336" s="35"/>
      <c r="LFP336" s="35"/>
      <c r="LFQ336" s="35"/>
      <c r="LFR336" s="35"/>
      <c r="LFS336" s="35"/>
      <c r="LFT336" s="35"/>
      <c r="LFU336" s="35"/>
      <c r="LFV336" s="35"/>
      <c r="LFW336" s="35"/>
      <c r="LFX336" s="35"/>
      <c r="LFY336" s="35"/>
      <c r="LFZ336" s="35"/>
      <c r="LGA336" s="35"/>
      <c r="LGB336" s="35"/>
      <c r="LGC336" s="35"/>
      <c r="LGD336" s="35"/>
      <c r="LGE336" s="35"/>
      <c r="LGF336" s="35"/>
      <c r="LGG336" s="35"/>
      <c r="LGH336" s="35"/>
      <c r="LGI336" s="35"/>
      <c r="LGJ336" s="35"/>
      <c r="LGK336" s="35"/>
      <c r="LGL336" s="35"/>
      <c r="LGM336" s="35"/>
      <c r="LGN336" s="35"/>
      <c r="LGO336" s="35"/>
      <c r="LGP336" s="35"/>
      <c r="LGQ336" s="35"/>
      <c r="LGR336" s="35"/>
      <c r="LGS336" s="35"/>
      <c r="LGT336" s="35"/>
      <c r="LGU336" s="35"/>
      <c r="LGV336" s="35"/>
      <c r="LGW336" s="35"/>
      <c r="LGX336" s="35"/>
      <c r="LGY336" s="35"/>
      <c r="LGZ336" s="35"/>
      <c r="LHA336" s="35"/>
      <c r="LHB336" s="35"/>
      <c r="LHC336" s="35"/>
      <c r="LHD336" s="35"/>
      <c r="LHE336" s="35"/>
      <c r="LHF336" s="35"/>
      <c r="LHG336" s="35"/>
      <c r="LHH336" s="35"/>
      <c r="LHI336" s="35"/>
      <c r="LHJ336" s="35"/>
      <c r="LHK336" s="35"/>
      <c r="LHL336" s="35"/>
      <c r="LHM336" s="35"/>
      <c r="LHN336" s="35"/>
      <c r="LHO336" s="35"/>
      <c r="LHP336" s="35"/>
      <c r="LHQ336" s="35"/>
      <c r="LHR336" s="35"/>
      <c r="LHS336" s="35"/>
      <c r="LHT336" s="35"/>
      <c r="LHU336" s="35"/>
      <c r="LHV336" s="35"/>
      <c r="LHW336" s="35"/>
      <c r="LHX336" s="35"/>
      <c r="LHY336" s="35"/>
      <c r="LHZ336" s="35"/>
      <c r="LIA336" s="35"/>
      <c r="LIB336" s="35"/>
      <c r="LIC336" s="35"/>
      <c r="LID336" s="35"/>
      <c r="LIE336" s="35"/>
      <c r="LIF336" s="35"/>
      <c r="LIG336" s="35"/>
      <c r="LIH336" s="35"/>
      <c r="LII336" s="35"/>
      <c r="LIJ336" s="35"/>
      <c r="LIK336" s="35"/>
      <c r="LIL336" s="35"/>
      <c r="LIM336" s="35"/>
      <c r="LIN336" s="35"/>
      <c r="LIO336" s="35"/>
      <c r="LIP336" s="35"/>
      <c r="LIQ336" s="35"/>
      <c r="LIR336" s="35"/>
      <c r="LIS336" s="35"/>
      <c r="LIT336" s="35"/>
      <c r="LIU336" s="35"/>
      <c r="LIV336" s="35"/>
      <c r="LIW336" s="35"/>
      <c r="LIX336" s="35"/>
      <c r="LIY336" s="35"/>
      <c r="LIZ336" s="35"/>
      <c r="LJA336" s="35"/>
      <c r="LJB336" s="35"/>
      <c r="LJC336" s="35"/>
      <c r="LJD336" s="35"/>
      <c r="LJE336" s="35"/>
      <c r="LJF336" s="35"/>
      <c r="LJG336" s="35"/>
      <c r="LJH336" s="35"/>
      <c r="LJI336" s="35"/>
      <c r="LJJ336" s="35"/>
      <c r="LJK336" s="35"/>
      <c r="LJL336" s="35"/>
      <c r="LJM336" s="35"/>
      <c r="LJN336" s="35"/>
      <c r="LJO336" s="35"/>
      <c r="LJP336" s="35"/>
      <c r="LJQ336" s="35"/>
      <c r="LJR336" s="35"/>
      <c r="LJS336" s="35"/>
      <c r="LJT336" s="35"/>
      <c r="LJU336" s="35"/>
      <c r="LJV336" s="35"/>
      <c r="LJW336" s="35"/>
      <c r="LJX336" s="35"/>
      <c r="LJY336" s="35"/>
      <c r="LJZ336" s="35"/>
      <c r="LKA336" s="35"/>
      <c r="LKB336" s="35"/>
      <c r="LKC336" s="35"/>
      <c r="LKD336" s="35"/>
      <c r="LKE336" s="35"/>
      <c r="LKF336" s="35"/>
      <c r="LKG336" s="35"/>
      <c r="LKH336" s="35"/>
      <c r="LKI336" s="35"/>
      <c r="LKJ336" s="35"/>
      <c r="LKK336" s="35"/>
      <c r="LKL336" s="35"/>
      <c r="LKM336" s="35"/>
      <c r="LKN336" s="35"/>
      <c r="LKO336" s="35"/>
      <c r="LKP336" s="35"/>
      <c r="LKQ336" s="35"/>
      <c r="LKR336" s="35"/>
      <c r="LKS336" s="35"/>
      <c r="LKT336" s="35"/>
      <c r="LKU336" s="35"/>
      <c r="LKV336" s="35"/>
      <c r="LKW336" s="35"/>
      <c r="LKX336" s="35"/>
      <c r="LKY336" s="35"/>
      <c r="LKZ336" s="35"/>
      <c r="LLA336" s="35"/>
      <c r="LLB336" s="35"/>
      <c r="LLC336" s="35"/>
      <c r="LLD336" s="35"/>
      <c r="LLE336" s="35"/>
      <c r="LLF336" s="35"/>
      <c r="LLG336" s="35"/>
      <c r="LLH336" s="35"/>
      <c r="LLI336" s="35"/>
      <c r="LLJ336" s="35"/>
      <c r="LLK336" s="35"/>
      <c r="LLL336" s="35"/>
      <c r="LLM336" s="35"/>
      <c r="LLN336" s="35"/>
      <c r="LLO336" s="35"/>
      <c r="LLP336" s="35"/>
      <c r="LLQ336" s="35"/>
      <c r="LLR336" s="35"/>
      <c r="LLS336" s="35"/>
      <c r="LLT336" s="35"/>
      <c r="LLU336" s="35"/>
      <c r="LLV336" s="35"/>
      <c r="LLW336" s="35"/>
      <c r="LLX336" s="35"/>
      <c r="LLY336" s="35"/>
      <c r="LLZ336" s="35"/>
      <c r="LMA336" s="35"/>
      <c r="LMB336" s="35"/>
      <c r="LMC336" s="35"/>
      <c r="LMD336" s="35"/>
      <c r="LME336" s="35"/>
      <c r="LMF336" s="35"/>
      <c r="LMG336" s="35"/>
      <c r="LMH336" s="35"/>
      <c r="LMI336" s="35"/>
      <c r="LMJ336" s="35"/>
      <c r="LMK336" s="35"/>
      <c r="LML336" s="35"/>
      <c r="LMM336" s="35"/>
      <c r="LMN336" s="35"/>
      <c r="LMO336" s="35"/>
      <c r="LMP336" s="35"/>
      <c r="LMQ336" s="35"/>
      <c r="LMR336" s="35"/>
      <c r="LMS336" s="35"/>
      <c r="LMT336" s="35"/>
      <c r="LMU336" s="35"/>
      <c r="LMV336" s="35"/>
      <c r="LMW336" s="35"/>
      <c r="LMX336" s="35"/>
      <c r="LMY336" s="35"/>
      <c r="LMZ336" s="35"/>
      <c r="LNA336" s="35"/>
      <c r="LNB336" s="35"/>
      <c r="LNC336" s="35"/>
      <c r="LND336" s="35"/>
      <c r="LNE336" s="35"/>
      <c r="LNF336" s="35"/>
      <c r="LNG336" s="35"/>
      <c r="LNH336" s="35"/>
      <c r="LNI336" s="35"/>
      <c r="LNJ336" s="35"/>
      <c r="LNK336" s="35"/>
      <c r="LNL336" s="35"/>
      <c r="LNM336" s="35"/>
      <c r="LNN336" s="35"/>
      <c r="LNO336" s="35"/>
      <c r="LNP336" s="35"/>
      <c r="LNQ336" s="35"/>
      <c r="LNR336" s="35"/>
      <c r="LNS336" s="35"/>
      <c r="LNT336" s="35"/>
      <c r="LNU336" s="35"/>
      <c r="LNV336" s="35"/>
      <c r="LNW336" s="35"/>
      <c r="LNX336" s="35"/>
      <c r="LNY336" s="35"/>
      <c r="LNZ336" s="35"/>
      <c r="LOA336" s="35"/>
      <c r="LOB336" s="35"/>
      <c r="LOC336" s="35"/>
      <c r="LOD336" s="35"/>
      <c r="LOE336" s="35"/>
      <c r="LOF336" s="35"/>
      <c r="LOG336" s="35"/>
      <c r="LOH336" s="35"/>
      <c r="LOI336" s="35"/>
      <c r="LOJ336" s="35"/>
      <c r="LOK336" s="35"/>
      <c r="LOL336" s="35"/>
      <c r="LOM336" s="35"/>
      <c r="LON336" s="35"/>
      <c r="LOO336" s="35"/>
      <c r="LOP336" s="35"/>
      <c r="LOQ336" s="35"/>
      <c r="LOR336" s="35"/>
      <c r="LOS336" s="35"/>
      <c r="LOT336" s="35"/>
      <c r="LOU336" s="35"/>
      <c r="LOV336" s="35"/>
      <c r="LOW336" s="35"/>
      <c r="LOX336" s="35"/>
      <c r="LOY336" s="35"/>
      <c r="LOZ336" s="35"/>
      <c r="LPA336" s="35"/>
      <c r="LPB336" s="35"/>
      <c r="LPC336" s="35"/>
      <c r="LPD336" s="35"/>
      <c r="LPE336" s="35"/>
      <c r="LPF336" s="35"/>
      <c r="LPG336" s="35"/>
      <c r="LPH336" s="35"/>
      <c r="LPI336" s="35"/>
      <c r="LPJ336" s="35"/>
      <c r="LPK336" s="35"/>
      <c r="LPL336" s="35"/>
      <c r="LPM336" s="35"/>
      <c r="LPN336" s="35"/>
      <c r="LPO336" s="35"/>
      <c r="LPP336" s="35"/>
      <c r="LPQ336" s="35"/>
      <c r="LPR336" s="35"/>
      <c r="LPS336" s="35"/>
      <c r="LPT336" s="35"/>
      <c r="LPU336" s="35"/>
      <c r="LPV336" s="35"/>
      <c r="LPW336" s="35"/>
      <c r="LPX336" s="35"/>
      <c r="LPY336" s="35"/>
      <c r="LPZ336" s="35"/>
      <c r="LQA336" s="35"/>
      <c r="LQB336" s="35"/>
      <c r="LQC336" s="35"/>
      <c r="LQD336" s="35"/>
      <c r="LQE336" s="35"/>
      <c r="LQF336" s="35"/>
      <c r="LQG336" s="35"/>
      <c r="LQH336" s="35"/>
      <c r="LQI336" s="35"/>
      <c r="LQJ336" s="35"/>
      <c r="LQK336" s="35"/>
      <c r="LQL336" s="35"/>
      <c r="LQM336" s="35"/>
      <c r="LQN336" s="35"/>
      <c r="LQO336" s="35"/>
      <c r="LQP336" s="35"/>
      <c r="LQQ336" s="35"/>
      <c r="LQR336" s="35"/>
      <c r="LQS336" s="35"/>
      <c r="LQT336" s="35"/>
      <c r="LQU336" s="35"/>
      <c r="LQV336" s="35"/>
      <c r="LQW336" s="35"/>
      <c r="LQX336" s="35"/>
      <c r="LQY336" s="35"/>
      <c r="LQZ336" s="35"/>
      <c r="LRA336" s="35"/>
      <c r="LRB336" s="35"/>
      <c r="LRC336" s="35"/>
      <c r="LRD336" s="35"/>
      <c r="LRE336" s="35"/>
      <c r="LRF336" s="35"/>
      <c r="LRG336" s="35"/>
      <c r="LRH336" s="35"/>
      <c r="LRI336" s="35"/>
      <c r="LRJ336" s="35"/>
      <c r="LRK336" s="35"/>
      <c r="LRL336" s="35"/>
      <c r="LRM336" s="35"/>
      <c r="LRN336" s="35"/>
      <c r="LRO336" s="35"/>
      <c r="LRP336" s="35"/>
      <c r="LRQ336" s="35"/>
      <c r="LRR336" s="35"/>
      <c r="LRS336" s="35"/>
      <c r="LRT336" s="35"/>
      <c r="LRU336" s="35"/>
      <c r="LRV336" s="35"/>
      <c r="LRW336" s="35"/>
      <c r="LRX336" s="35"/>
      <c r="LRY336" s="35"/>
      <c r="LRZ336" s="35"/>
      <c r="LSA336" s="35"/>
      <c r="LSB336" s="35"/>
      <c r="LSC336" s="35"/>
      <c r="LSD336" s="35"/>
      <c r="LSE336" s="35"/>
      <c r="LSF336" s="35"/>
      <c r="LSG336" s="35"/>
      <c r="LSH336" s="35"/>
      <c r="LSI336" s="35"/>
      <c r="LSJ336" s="35"/>
      <c r="LSK336" s="35"/>
      <c r="LSL336" s="35"/>
      <c r="LSM336" s="35"/>
      <c r="LSN336" s="35"/>
      <c r="LSO336" s="35"/>
      <c r="LSP336" s="35"/>
      <c r="LSQ336" s="35"/>
      <c r="LSR336" s="35"/>
      <c r="LSS336" s="35"/>
      <c r="LST336" s="35"/>
      <c r="LSU336" s="35"/>
      <c r="LSV336" s="35"/>
      <c r="LSW336" s="35"/>
      <c r="LSX336" s="35"/>
      <c r="LSY336" s="35"/>
      <c r="LSZ336" s="35"/>
      <c r="LTA336" s="35"/>
      <c r="LTB336" s="35"/>
      <c r="LTC336" s="35"/>
      <c r="LTD336" s="35"/>
      <c r="LTE336" s="35"/>
      <c r="LTF336" s="35"/>
      <c r="LTG336" s="35"/>
      <c r="LTH336" s="35"/>
      <c r="LTI336" s="35"/>
      <c r="LTJ336" s="35"/>
      <c r="LTK336" s="35"/>
      <c r="LTL336" s="35"/>
      <c r="LTM336" s="35"/>
      <c r="LTN336" s="35"/>
      <c r="LTO336" s="35"/>
      <c r="LTP336" s="35"/>
      <c r="LTQ336" s="35"/>
      <c r="LTR336" s="35"/>
      <c r="LTS336" s="35"/>
      <c r="LTT336" s="35"/>
      <c r="LTU336" s="35"/>
      <c r="LTV336" s="35"/>
      <c r="LTW336" s="35"/>
      <c r="LTX336" s="35"/>
      <c r="LTY336" s="35"/>
      <c r="LTZ336" s="35"/>
      <c r="LUA336" s="35"/>
      <c r="LUB336" s="35"/>
      <c r="LUC336" s="35"/>
      <c r="LUD336" s="35"/>
      <c r="LUE336" s="35"/>
      <c r="LUF336" s="35"/>
      <c r="LUG336" s="35"/>
      <c r="LUH336" s="35"/>
      <c r="LUI336" s="35"/>
      <c r="LUJ336" s="35"/>
      <c r="LUK336" s="35"/>
      <c r="LUL336" s="35"/>
      <c r="LUM336" s="35"/>
      <c r="LUN336" s="35"/>
      <c r="LUO336" s="35"/>
      <c r="LUP336" s="35"/>
      <c r="LUQ336" s="35"/>
      <c r="LUR336" s="35"/>
      <c r="LUS336" s="35"/>
      <c r="LUT336" s="35"/>
      <c r="LUU336" s="35"/>
      <c r="LUV336" s="35"/>
      <c r="LUW336" s="35"/>
      <c r="LUX336" s="35"/>
      <c r="LUY336" s="35"/>
      <c r="LUZ336" s="35"/>
      <c r="LVA336" s="35"/>
      <c r="LVB336" s="35"/>
      <c r="LVC336" s="35"/>
      <c r="LVD336" s="35"/>
      <c r="LVE336" s="35"/>
      <c r="LVF336" s="35"/>
      <c r="LVG336" s="35"/>
      <c r="LVH336" s="35"/>
      <c r="LVI336" s="35"/>
      <c r="LVJ336" s="35"/>
      <c r="LVK336" s="35"/>
      <c r="LVL336" s="35"/>
      <c r="LVM336" s="35"/>
      <c r="LVN336" s="35"/>
      <c r="LVO336" s="35"/>
      <c r="LVP336" s="35"/>
      <c r="LVQ336" s="35"/>
      <c r="LVR336" s="35"/>
      <c r="LVS336" s="35"/>
      <c r="LVT336" s="35"/>
      <c r="LVU336" s="35"/>
      <c r="LVV336" s="35"/>
      <c r="LVW336" s="35"/>
      <c r="LVX336" s="35"/>
      <c r="LVY336" s="35"/>
      <c r="LVZ336" s="35"/>
      <c r="LWA336" s="35"/>
      <c r="LWB336" s="35"/>
      <c r="LWC336" s="35"/>
      <c r="LWD336" s="35"/>
      <c r="LWE336" s="35"/>
      <c r="LWF336" s="35"/>
      <c r="LWG336" s="35"/>
      <c r="LWH336" s="35"/>
      <c r="LWI336" s="35"/>
      <c r="LWJ336" s="35"/>
      <c r="LWK336" s="35"/>
      <c r="LWL336" s="35"/>
      <c r="LWM336" s="35"/>
      <c r="LWN336" s="35"/>
      <c r="LWO336" s="35"/>
      <c r="LWP336" s="35"/>
      <c r="LWQ336" s="35"/>
      <c r="LWR336" s="35"/>
      <c r="LWS336" s="35"/>
      <c r="LWT336" s="35"/>
      <c r="LWU336" s="35"/>
      <c r="LWV336" s="35"/>
      <c r="LWW336" s="35"/>
      <c r="LWX336" s="35"/>
      <c r="LWY336" s="35"/>
      <c r="LWZ336" s="35"/>
      <c r="LXA336" s="35"/>
      <c r="LXB336" s="35"/>
      <c r="LXC336" s="35"/>
      <c r="LXD336" s="35"/>
      <c r="LXE336" s="35"/>
      <c r="LXF336" s="35"/>
      <c r="LXG336" s="35"/>
      <c r="LXH336" s="35"/>
      <c r="LXI336" s="35"/>
      <c r="LXJ336" s="35"/>
      <c r="LXK336" s="35"/>
      <c r="LXL336" s="35"/>
      <c r="LXM336" s="35"/>
      <c r="LXN336" s="35"/>
      <c r="LXO336" s="35"/>
      <c r="LXP336" s="35"/>
      <c r="LXQ336" s="35"/>
      <c r="LXR336" s="35"/>
      <c r="LXS336" s="35"/>
      <c r="LXT336" s="35"/>
      <c r="LXU336" s="35"/>
      <c r="LXV336" s="35"/>
      <c r="LXW336" s="35"/>
      <c r="LXX336" s="35"/>
      <c r="LXY336" s="35"/>
      <c r="LXZ336" s="35"/>
      <c r="LYA336" s="35"/>
      <c r="LYB336" s="35"/>
      <c r="LYC336" s="35"/>
      <c r="LYD336" s="35"/>
      <c r="LYE336" s="35"/>
      <c r="LYF336" s="35"/>
      <c r="LYG336" s="35"/>
      <c r="LYH336" s="35"/>
      <c r="LYI336" s="35"/>
      <c r="LYJ336" s="35"/>
      <c r="LYK336" s="35"/>
      <c r="LYL336" s="35"/>
      <c r="LYM336" s="35"/>
      <c r="LYN336" s="35"/>
      <c r="LYO336" s="35"/>
      <c r="LYP336" s="35"/>
      <c r="LYQ336" s="35"/>
      <c r="LYR336" s="35"/>
      <c r="LYS336" s="35"/>
      <c r="LYT336" s="35"/>
      <c r="LYU336" s="35"/>
      <c r="LYV336" s="35"/>
      <c r="LYW336" s="35"/>
      <c r="LYX336" s="35"/>
      <c r="LYY336" s="35"/>
      <c r="LYZ336" s="35"/>
      <c r="LZA336" s="35"/>
      <c r="LZB336" s="35"/>
      <c r="LZC336" s="35"/>
      <c r="LZD336" s="35"/>
      <c r="LZE336" s="35"/>
      <c r="LZF336" s="35"/>
      <c r="LZG336" s="35"/>
      <c r="LZH336" s="35"/>
      <c r="LZI336" s="35"/>
      <c r="LZJ336" s="35"/>
      <c r="LZK336" s="35"/>
      <c r="LZL336" s="35"/>
      <c r="LZM336" s="35"/>
      <c r="LZN336" s="35"/>
      <c r="LZO336" s="35"/>
      <c r="LZP336" s="35"/>
      <c r="LZQ336" s="35"/>
      <c r="LZR336" s="35"/>
      <c r="LZS336" s="35"/>
      <c r="LZT336" s="35"/>
      <c r="LZU336" s="35"/>
      <c r="LZV336" s="35"/>
      <c r="LZW336" s="35"/>
      <c r="LZX336" s="35"/>
      <c r="LZY336" s="35"/>
      <c r="LZZ336" s="35"/>
      <c r="MAA336" s="35"/>
      <c r="MAB336" s="35"/>
      <c r="MAC336" s="35"/>
      <c r="MAD336" s="35"/>
      <c r="MAE336" s="35"/>
      <c r="MAF336" s="35"/>
      <c r="MAG336" s="35"/>
      <c r="MAH336" s="35"/>
      <c r="MAI336" s="35"/>
      <c r="MAJ336" s="35"/>
      <c r="MAK336" s="35"/>
      <c r="MAL336" s="35"/>
      <c r="MAM336" s="35"/>
      <c r="MAN336" s="35"/>
      <c r="MAO336" s="35"/>
      <c r="MAP336" s="35"/>
      <c r="MAQ336" s="35"/>
      <c r="MAR336" s="35"/>
      <c r="MAS336" s="35"/>
      <c r="MAT336" s="35"/>
      <c r="MAU336" s="35"/>
      <c r="MAV336" s="35"/>
      <c r="MAW336" s="35"/>
      <c r="MAX336" s="35"/>
      <c r="MAY336" s="35"/>
      <c r="MAZ336" s="35"/>
      <c r="MBA336" s="35"/>
      <c r="MBB336" s="35"/>
      <c r="MBC336" s="35"/>
      <c r="MBD336" s="35"/>
      <c r="MBE336" s="35"/>
      <c r="MBF336" s="35"/>
      <c r="MBG336" s="35"/>
      <c r="MBH336" s="35"/>
      <c r="MBI336" s="35"/>
      <c r="MBJ336" s="35"/>
      <c r="MBK336" s="35"/>
      <c r="MBL336" s="35"/>
      <c r="MBM336" s="35"/>
      <c r="MBN336" s="35"/>
      <c r="MBO336" s="35"/>
      <c r="MBP336" s="35"/>
      <c r="MBQ336" s="35"/>
      <c r="MBR336" s="35"/>
      <c r="MBS336" s="35"/>
      <c r="MBT336" s="35"/>
      <c r="MBU336" s="35"/>
      <c r="MBV336" s="35"/>
      <c r="MBW336" s="35"/>
      <c r="MBX336" s="35"/>
      <c r="MBY336" s="35"/>
      <c r="MBZ336" s="35"/>
      <c r="MCA336" s="35"/>
      <c r="MCB336" s="35"/>
      <c r="MCC336" s="35"/>
      <c r="MCD336" s="35"/>
      <c r="MCE336" s="35"/>
      <c r="MCF336" s="35"/>
      <c r="MCG336" s="35"/>
      <c r="MCH336" s="35"/>
      <c r="MCI336" s="35"/>
      <c r="MCJ336" s="35"/>
      <c r="MCK336" s="35"/>
      <c r="MCL336" s="35"/>
      <c r="MCM336" s="35"/>
      <c r="MCN336" s="35"/>
      <c r="MCO336" s="35"/>
      <c r="MCP336" s="35"/>
      <c r="MCQ336" s="35"/>
      <c r="MCR336" s="35"/>
      <c r="MCS336" s="35"/>
      <c r="MCT336" s="35"/>
      <c r="MCU336" s="35"/>
      <c r="MCV336" s="35"/>
      <c r="MCW336" s="35"/>
      <c r="MCX336" s="35"/>
      <c r="MCY336" s="35"/>
      <c r="MCZ336" s="35"/>
      <c r="MDA336" s="35"/>
      <c r="MDB336" s="35"/>
      <c r="MDC336" s="35"/>
      <c r="MDD336" s="35"/>
      <c r="MDE336" s="35"/>
      <c r="MDF336" s="35"/>
      <c r="MDG336" s="35"/>
      <c r="MDH336" s="35"/>
      <c r="MDI336" s="35"/>
      <c r="MDJ336" s="35"/>
      <c r="MDK336" s="35"/>
      <c r="MDL336" s="35"/>
      <c r="MDM336" s="35"/>
      <c r="MDN336" s="35"/>
      <c r="MDO336" s="35"/>
      <c r="MDP336" s="35"/>
      <c r="MDQ336" s="35"/>
      <c r="MDR336" s="35"/>
      <c r="MDS336" s="35"/>
      <c r="MDT336" s="35"/>
      <c r="MDU336" s="35"/>
      <c r="MDV336" s="35"/>
      <c r="MDW336" s="35"/>
      <c r="MDX336" s="35"/>
      <c r="MDY336" s="35"/>
      <c r="MDZ336" s="35"/>
      <c r="MEA336" s="35"/>
      <c r="MEB336" s="35"/>
      <c r="MEC336" s="35"/>
      <c r="MED336" s="35"/>
      <c r="MEE336" s="35"/>
      <c r="MEF336" s="35"/>
      <c r="MEG336" s="35"/>
      <c r="MEH336" s="35"/>
      <c r="MEI336" s="35"/>
      <c r="MEJ336" s="35"/>
      <c r="MEK336" s="35"/>
      <c r="MEL336" s="35"/>
      <c r="MEM336" s="35"/>
      <c r="MEN336" s="35"/>
      <c r="MEO336" s="35"/>
      <c r="MEP336" s="35"/>
      <c r="MEQ336" s="35"/>
      <c r="MER336" s="35"/>
      <c r="MES336" s="35"/>
      <c r="MET336" s="35"/>
      <c r="MEU336" s="35"/>
      <c r="MEV336" s="35"/>
      <c r="MEW336" s="35"/>
      <c r="MEX336" s="35"/>
      <c r="MEY336" s="35"/>
      <c r="MEZ336" s="35"/>
      <c r="MFA336" s="35"/>
      <c r="MFB336" s="35"/>
      <c r="MFC336" s="35"/>
      <c r="MFD336" s="35"/>
      <c r="MFE336" s="35"/>
      <c r="MFF336" s="35"/>
      <c r="MFG336" s="35"/>
      <c r="MFH336" s="35"/>
      <c r="MFI336" s="35"/>
      <c r="MFJ336" s="35"/>
      <c r="MFK336" s="35"/>
      <c r="MFL336" s="35"/>
      <c r="MFM336" s="35"/>
      <c r="MFN336" s="35"/>
      <c r="MFO336" s="35"/>
      <c r="MFP336" s="35"/>
      <c r="MFQ336" s="35"/>
      <c r="MFR336" s="35"/>
      <c r="MFS336" s="35"/>
      <c r="MFT336" s="35"/>
      <c r="MFU336" s="35"/>
      <c r="MFV336" s="35"/>
      <c r="MFW336" s="35"/>
      <c r="MFX336" s="35"/>
      <c r="MFY336" s="35"/>
      <c r="MFZ336" s="35"/>
      <c r="MGA336" s="35"/>
      <c r="MGB336" s="35"/>
      <c r="MGC336" s="35"/>
      <c r="MGD336" s="35"/>
      <c r="MGE336" s="35"/>
      <c r="MGF336" s="35"/>
      <c r="MGG336" s="35"/>
      <c r="MGH336" s="35"/>
      <c r="MGI336" s="35"/>
      <c r="MGJ336" s="35"/>
      <c r="MGK336" s="35"/>
      <c r="MGL336" s="35"/>
      <c r="MGM336" s="35"/>
      <c r="MGN336" s="35"/>
      <c r="MGO336" s="35"/>
      <c r="MGP336" s="35"/>
      <c r="MGQ336" s="35"/>
      <c r="MGR336" s="35"/>
      <c r="MGS336" s="35"/>
      <c r="MGT336" s="35"/>
      <c r="MGU336" s="35"/>
      <c r="MGV336" s="35"/>
      <c r="MGW336" s="35"/>
      <c r="MGX336" s="35"/>
      <c r="MGY336" s="35"/>
      <c r="MGZ336" s="35"/>
      <c r="MHA336" s="35"/>
      <c r="MHB336" s="35"/>
      <c r="MHC336" s="35"/>
      <c r="MHD336" s="35"/>
      <c r="MHE336" s="35"/>
      <c r="MHF336" s="35"/>
      <c r="MHG336" s="35"/>
      <c r="MHH336" s="35"/>
      <c r="MHI336" s="35"/>
      <c r="MHJ336" s="35"/>
      <c r="MHK336" s="35"/>
      <c r="MHL336" s="35"/>
      <c r="MHM336" s="35"/>
      <c r="MHN336" s="35"/>
      <c r="MHO336" s="35"/>
      <c r="MHP336" s="35"/>
      <c r="MHQ336" s="35"/>
      <c r="MHR336" s="35"/>
      <c r="MHS336" s="35"/>
      <c r="MHT336" s="35"/>
      <c r="MHU336" s="35"/>
      <c r="MHV336" s="35"/>
      <c r="MHW336" s="35"/>
      <c r="MHX336" s="35"/>
      <c r="MHY336" s="35"/>
      <c r="MHZ336" s="35"/>
      <c r="MIA336" s="35"/>
      <c r="MIB336" s="35"/>
      <c r="MIC336" s="35"/>
      <c r="MID336" s="35"/>
      <c r="MIE336" s="35"/>
      <c r="MIF336" s="35"/>
      <c r="MIG336" s="35"/>
      <c r="MIH336" s="35"/>
      <c r="MII336" s="35"/>
      <c r="MIJ336" s="35"/>
      <c r="MIK336" s="35"/>
      <c r="MIL336" s="35"/>
      <c r="MIM336" s="35"/>
      <c r="MIN336" s="35"/>
      <c r="MIO336" s="35"/>
      <c r="MIP336" s="35"/>
      <c r="MIQ336" s="35"/>
      <c r="MIR336" s="35"/>
      <c r="MIS336" s="35"/>
      <c r="MIT336" s="35"/>
      <c r="MIU336" s="35"/>
      <c r="MIV336" s="35"/>
      <c r="MIW336" s="35"/>
      <c r="MIX336" s="35"/>
      <c r="MIY336" s="35"/>
      <c r="MIZ336" s="35"/>
      <c r="MJA336" s="35"/>
      <c r="MJB336" s="35"/>
      <c r="MJC336" s="35"/>
      <c r="MJD336" s="35"/>
      <c r="MJE336" s="35"/>
      <c r="MJF336" s="35"/>
      <c r="MJG336" s="35"/>
      <c r="MJH336" s="35"/>
      <c r="MJI336" s="35"/>
      <c r="MJJ336" s="35"/>
      <c r="MJK336" s="35"/>
      <c r="MJL336" s="35"/>
      <c r="MJM336" s="35"/>
      <c r="MJN336" s="35"/>
      <c r="MJO336" s="35"/>
      <c r="MJP336" s="35"/>
      <c r="MJQ336" s="35"/>
      <c r="MJR336" s="35"/>
      <c r="MJS336" s="35"/>
      <c r="MJT336" s="35"/>
      <c r="MJU336" s="35"/>
      <c r="MJV336" s="35"/>
      <c r="MJW336" s="35"/>
      <c r="MJX336" s="35"/>
      <c r="MJY336" s="35"/>
      <c r="MJZ336" s="35"/>
      <c r="MKA336" s="35"/>
      <c r="MKB336" s="35"/>
      <c r="MKC336" s="35"/>
      <c r="MKD336" s="35"/>
      <c r="MKE336" s="35"/>
      <c r="MKF336" s="35"/>
      <c r="MKG336" s="35"/>
      <c r="MKH336" s="35"/>
      <c r="MKI336" s="35"/>
      <c r="MKJ336" s="35"/>
      <c r="MKK336" s="35"/>
      <c r="MKL336" s="35"/>
      <c r="MKM336" s="35"/>
      <c r="MKN336" s="35"/>
      <c r="MKO336" s="35"/>
      <c r="MKP336" s="35"/>
      <c r="MKQ336" s="35"/>
      <c r="MKR336" s="35"/>
      <c r="MKS336" s="35"/>
      <c r="MKT336" s="35"/>
      <c r="MKU336" s="35"/>
      <c r="MKV336" s="35"/>
      <c r="MKW336" s="35"/>
      <c r="MKX336" s="35"/>
      <c r="MKY336" s="35"/>
      <c r="MKZ336" s="35"/>
      <c r="MLA336" s="35"/>
      <c r="MLB336" s="35"/>
      <c r="MLC336" s="35"/>
      <c r="MLD336" s="35"/>
      <c r="MLE336" s="35"/>
      <c r="MLF336" s="35"/>
      <c r="MLG336" s="35"/>
      <c r="MLH336" s="35"/>
      <c r="MLI336" s="35"/>
      <c r="MLJ336" s="35"/>
      <c r="MLK336" s="35"/>
      <c r="MLL336" s="35"/>
      <c r="MLM336" s="35"/>
      <c r="MLN336" s="35"/>
      <c r="MLO336" s="35"/>
      <c r="MLP336" s="35"/>
      <c r="MLQ336" s="35"/>
      <c r="MLR336" s="35"/>
      <c r="MLS336" s="35"/>
      <c r="MLT336" s="35"/>
      <c r="MLU336" s="35"/>
      <c r="MLV336" s="35"/>
      <c r="MLW336" s="35"/>
      <c r="MLX336" s="35"/>
      <c r="MLY336" s="35"/>
      <c r="MLZ336" s="35"/>
      <c r="MMA336" s="35"/>
      <c r="MMB336" s="35"/>
      <c r="MMC336" s="35"/>
      <c r="MMD336" s="35"/>
      <c r="MME336" s="35"/>
      <c r="MMF336" s="35"/>
      <c r="MMG336" s="35"/>
      <c r="MMH336" s="35"/>
      <c r="MMI336" s="35"/>
      <c r="MMJ336" s="35"/>
      <c r="MMK336" s="35"/>
      <c r="MML336" s="35"/>
      <c r="MMM336" s="35"/>
      <c r="MMN336" s="35"/>
      <c r="MMO336" s="35"/>
      <c r="MMP336" s="35"/>
      <c r="MMQ336" s="35"/>
      <c r="MMR336" s="35"/>
      <c r="MMS336" s="35"/>
      <c r="MMT336" s="35"/>
      <c r="MMU336" s="35"/>
      <c r="MMV336" s="35"/>
      <c r="MMW336" s="35"/>
      <c r="MMX336" s="35"/>
      <c r="MMY336" s="35"/>
      <c r="MMZ336" s="35"/>
      <c r="MNA336" s="35"/>
      <c r="MNB336" s="35"/>
      <c r="MNC336" s="35"/>
      <c r="MND336" s="35"/>
      <c r="MNE336" s="35"/>
      <c r="MNF336" s="35"/>
      <c r="MNG336" s="35"/>
      <c r="MNH336" s="35"/>
      <c r="MNI336" s="35"/>
      <c r="MNJ336" s="35"/>
      <c r="MNK336" s="35"/>
      <c r="MNL336" s="35"/>
      <c r="MNM336" s="35"/>
      <c r="MNN336" s="35"/>
      <c r="MNO336" s="35"/>
      <c r="MNP336" s="35"/>
      <c r="MNQ336" s="35"/>
      <c r="MNR336" s="35"/>
      <c r="MNS336" s="35"/>
      <c r="MNT336" s="35"/>
      <c r="MNU336" s="35"/>
      <c r="MNV336" s="35"/>
      <c r="MNW336" s="35"/>
      <c r="MNX336" s="35"/>
      <c r="MNY336" s="35"/>
      <c r="MNZ336" s="35"/>
      <c r="MOA336" s="35"/>
      <c r="MOB336" s="35"/>
      <c r="MOC336" s="35"/>
      <c r="MOD336" s="35"/>
      <c r="MOE336" s="35"/>
      <c r="MOF336" s="35"/>
      <c r="MOG336" s="35"/>
      <c r="MOH336" s="35"/>
      <c r="MOI336" s="35"/>
      <c r="MOJ336" s="35"/>
      <c r="MOK336" s="35"/>
      <c r="MOL336" s="35"/>
      <c r="MOM336" s="35"/>
      <c r="MON336" s="35"/>
      <c r="MOO336" s="35"/>
      <c r="MOP336" s="35"/>
      <c r="MOQ336" s="35"/>
      <c r="MOR336" s="35"/>
      <c r="MOS336" s="35"/>
      <c r="MOT336" s="35"/>
      <c r="MOU336" s="35"/>
      <c r="MOV336" s="35"/>
      <c r="MOW336" s="35"/>
      <c r="MOX336" s="35"/>
      <c r="MOY336" s="35"/>
      <c r="MOZ336" s="35"/>
      <c r="MPA336" s="35"/>
      <c r="MPB336" s="35"/>
      <c r="MPC336" s="35"/>
      <c r="MPD336" s="35"/>
      <c r="MPE336" s="35"/>
      <c r="MPF336" s="35"/>
      <c r="MPG336" s="35"/>
      <c r="MPH336" s="35"/>
      <c r="MPI336" s="35"/>
      <c r="MPJ336" s="35"/>
      <c r="MPK336" s="35"/>
      <c r="MPL336" s="35"/>
      <c r="MPM336" s="35"/>
      <c r="MPN336" s="35"/>
      <c r="MPO336" s="35"/>
      <c r="MPP336" s="35"/>
      <c r="MPQ336" s="35"/>
      <c r="MPR336" s="35"/>
      <c r="MPS336" s="35"/>
      <c r="MPT336" s="35"/>
      <c r="MPU336" s="35"/>
      <c r="MPV336" s="35"/>
      <c r="MPW336" s="35"/>
      <c r="MPX336" s="35"/>
      <c r="MPY336" s="35"/>
      <c r="MPZ336" s="35"/>
      <c r="MQA336" s="35"/>
      <c r="MQB336" s="35"/>
      <c r="MQC336" s="35"/>
      <c r="MQD336" s="35"/>
      <c r="MQE336" s="35"/>
      <c r="MQF336" s="35"/>
      <c r="MQG336" s="35"/>
      <c r="MQH336" s="35"/>
      <c r="MQI336" s="35"/>
      <c r="MQJ336" s="35"/>
      <c r="MQK336" s="35"/>
      <c r="MQL336" s="35"/>
      <c r="MQM336" s="35"/>
      <c r="MQN336" s="35"/>
      <c r="MQO336" s="35"/>
      <c r="MQP336" s="35"/>
      <c r="MQQ336" s="35"/>
      <c r="MQR336" s="35"/>
      <c r="MQS336" s="35"/>
      <c r="MQT336" s="35"/>
      <c r="MQU336" s="35"/>
      <c r="MQV336" s="35"/>
      <c r="MQW336" s="35"/>
      <c r="MQX336" s="35"/>
      <c r="MQY336" s="35"/>
      <c r="MQZ336" s="35"/>
      <c r="MRA336" s="35"/>
      <c r="MRB336" s="35"/>
      <c r="MRC336" s="35"/>
      <c r="MRD336" s="35"/>
      <c r="MRE336" s="35"/>
      <c r="MRF336" s="35"/>
      <c r="MRG336" s="35"/>
      <c r="MRH336" s="35"/>
      <c r="MRI336" s="35"/>
      <c r="MRJ336" s="35"/>
      <c r="MRK336" s="35"/>
      <c r="MRL336" s="35"/>
      <c r="MRM336" s="35"/>
      <c r="MRN336" s="35"/>
      <c r="MRO336" s="35"/>
      <c r="MRP336" s="35"/>
      <c r="MRQ336" s="35"/>
      <c r="MRR336" s="35"/>
      <c r="MRS336" s="35"/>
      <c r="MRT336" s="35"/>
      <c r="MRU336" s="35"/>
      <c r="MRV336" s="35"/>
      <c r="MRW336" s="35"/>
      <c r="MRX336" s="35"/>
      <c r="MRY336" s="35"/>
      <c r="MRZ336" s="35"/>
      <c r="MSA336" s="35"/>
      <c r="MSB336" s="35"/>
      <c r="MSC336" s="35"/>
      <c r="MSD336" s="35"/>
      <c r="MSE336" s="35"/>
      <c r="MSF336" s="35"/>
      <c r="MSG336" s="35"/>
      <c r="MSH336" s="35"/>
      <c r="MSI336" s="35"/>
      <c r="MSJ336" s="35"/>
      <c r="MSK336" s="35"/>
      <c r="MSL336" s="35"/>
      <c r="MSM336" s="35"/>
      <c r="MSN336" s="35"/>
      <c r="MSO336" s="35"/>
      <c r="MSP336" s="35"/>
      <c r="MSQ336" s="35"/>
      <c r="MSR336" s="35"/>
      <c r="MSS336" s="35"/>
      <c r="MST336" s="35"/>
      <c r="MSU336" s="35"/>
      <c r="MSV336" s="35"/>
      <c r="MSW336" s="35"/>
      <c r="MSX336" s="35"/>
      <c r="MSY336" s="35"/>
      <c r="MSZ336" s="35"/>
      <c r="MTA336" s="35"/>
      <c r="MTB336" s="35"/>
      <c r="MTC336" s="35"/>
      <c r="MTD336" s="35"/>
      <c r="MTE336" s="35"/>
      <c r="MTF336" s="35"/>
      <c r="MTG336" s="35"/>
      <c r="MTH336" s="35"/>
      <c r="MTI336" s="35"/>
      <c r="MTJ336" s="35"/>
      <c r="MTK336" s="35"/>
      <c r="MTL336" s="35"/>
      <c r="MTM336" s="35"/>
      <c r="MTN336" s="35"/>
      <c r="MTO336" s="35"/>
      <c r="MTP336" s="35"/>
      <c r="MTQ336" s="35"/>
      <c r="MTR336" s="35"/>
      <c r="MTS336" s="35"/>
      <c r="MTT336" s="35"/>
      <c r="MTU336" s="35"/>
      <c r="MTV336" s="35"/>
      <c r="MTW336" s="35"/>
      <c r="MTX336" s="35"/>
      <c r="MTY336" s="35"/>
      <c r="MTZ336" s="35"/>
      <c r="MUA336" s="35"/>
      <c r="MUB336" s="35"/>
      <c r="MUC336" s="35"/>
      <c r="MUD336" s="35"/>
      <c r="MUE336" s="35"/>
      <c r="MUF336" s="35"/>
      <c r="MUG336" s="35"/>
      <c r="MUH336" s="35"/>
      <c r="MUI336" s="35"/>
      <c r="MUJ336" s="35"/>
      <c r="MUK336" s="35"/>
      <c r="MUL336" s="35"/>
      <c r="MUM336" s="35"/>
      <c r="MUN336" s="35"/>
      <c r="MUO336" s="35"/>
      <c r="MUP336" s="35"/>
      <c r="MUQ336" s="35"/>
      <c r="MUR336" s="35"/>
      <c r="MUS336" s="35"/>
      <c r="MUT336" s="35"/>
      <c r="MUU336" s="35"/>
      <c r="MUV336" s="35"/>
      <c r="MUW336" s="35"/>
      <c r="MUX336" s="35"/>
      <c r="MUY336" s="35"/>
      <c r="MUZ336" s="35"/>
      <c r="MVA336" s="35"/>
      <c r="MVB336" s="35"/>
      <c r="MVC336" s="35"/>
      <c r="MVD336" s="35"/>
      <c r="MVE336" s="35"/>
      <c r="MVF336" s="35"/>
      <c r="MVG336" s="35"/>
      <c r="MVH336" s="35"/>
      <c r="MVI336" s="35"/>
      <c r="MVJ336" s="35"/>
      <c r="MVK336" s="35"/>
      <c r="MVL336" s="35"/>
      <c r="MVM336" s="35"/>
      <c r="MVN336" s="35"/>
      <c r="MVO336" s="35"/>
      <c r="MVP336" s="35"/>
      <c r="MVQ336" s="35"/>
      <c r="MVR336" s="35"/>
      <c r="MVS336" s="35"/>
      <c r="MVT336" s="35"/>
      <c r="MVU336" s="35"/>
      <c r="MVV336" s="35"/>
      <c r="MVW336" s="35"/>
      <c r="MVX336" s="35"/>
      <c r="MVY336" s="35"/>
      <c r="MVZ336" s="35"/>
      <c r="MWA336" s="35"/>
      <c r="MWB336" s="35"/>
      <c r="MWC336" s="35"/>
      <c r="MWD336" s="35"/>
      <c r="MWE336" s="35"/>
      <c r="MWF336" s="35"/>
      <c r="MWG336" s="35"/>
      <c r="MWH336" s="35"/>
      <c r="MWI336" s="35"/>
      <c r="MWJ336" s="35"/>
      <c r="MWK336" s="35"/>
      <c r="MWL336" s="35"/>
      <c r="MWM336" s="35"/>
      <c r="MWN336" s="35"/>
      <c r="MWO336" s="35"/>
      <c r="MWP336" s="35"/>
      <c r="MWQ336" s="35"/>
      <c r="MWR336" s="35"/>
      <c r="MWS336" s="35"/>
      <c r="MWT336" s="35"/>
      <c r="MWU336" s="35"/>
      <c r="MWV336" s="35"/>
      <c r="MWW336" s="35"/>
      <c r="MWX336" s="35"/>
      <c r="MWY336" s="35"/>
      <c r="MWZ336" s="35"/>
      <c r="MXA336" s="35"/>
      <c r="MXB336" s="35"/>
      <c r="MXC336" s="35"/>
      <c r="MXD336" s="35"/>
      <c r="MXE336" s="35"/>
      <c r="MXF336" s="35"/>
      <c r="MXG336" s="35"/>
      <c r="MXH336" s="35"/>
      <c r="MXI336" s="35"/>
      <c r="MXJ336" s="35"/>
      <c r="MXK336" s="35"/>
      <c r="MXL336" s="35"/>
      <c r="MXM336" s="35"/>
      <c r="MXN336" s="35"/>
      <c r="MXO336" s="35"/>
      <c r="MXP336" s="35"/>
      <c r="MXQ336" s="35"/>
      <c r="MXR336" s="35"/>
      <c r="MXS336" s="35"/>
      <c r="MXT336" s="35"/>
      <c r="MXU336" s="35"/>
      <c r="MXV336" s="35"/>
      <c r="MXW336" s="35"/>
      <c r="MXX336" s="35"/>
      <c r="MXY336" s="35"/>
      <c r="MXZ336" s="35"/>
      <c r="MYA336" s="35"/>
      <c r="MYB336" s="35"/>
      <c r="MYC336" s="35"/>
      <c r="MYD336" s="35"/>
      <c r="MYE336" s="35"/>
      <c r="MYF336" s="35"/>
      <c r="MYG336" s="35"/>
      <c r="MYH336" s="35"/>
      <c r="MYI336" s="35"/>
      <c r="MYJ336" s="35"/>
      <c r="MYK336" s="35"/>
      <c r="MYL336" s="35"/>
      <c r="MYM336" s="35"/>
      <c r="MYN336" s="35"/>
      <c r="MYO336" s="35"/>
      <c r="MYP336" s="35"/>
      <c r="MYQ336" s="35"/>
      <c r="MYR336" s="35"/>
      <c r="MYS336" s="35"/>
      <c r="MYT336" s="35"/>
      <c r="MYU336" s="35"/>
      <c r="MYV336" s="35"/>
      <c r="MYW336" s="35"/>
      <c r="MYX336" s="35"/>
      <c r="MYY336" s="35"/>
      <c r="MYZ336" s="35"/>
      <c r="MZA336" s="35"/>
      <c r="MZB336" s="35"/>
      <c r="MZC336" s="35"/>
      <c r="MZD336" s="35"/>
      <c r="MZE336" s="35"/>
      <c r="MZF336" s="35"/>
      <c r="MZG336" s="35"/>
      <c r="MZH336" s="35"/>
      <c r="MZI336" s="35"/>
      <c r="MZJ336" s="35"/>
      <c r="MZK336" s="35"/>
      <c r="MZL336" s="35"/>
      <c r="MZM336" s="35"/>
      <c r="MZN336" s="35"/>
      <c r="MZO336" s="35"/>
      <c r="MZP336" s="35"/>
      <c r="MZQ336" s="35"/>
      <c r="MZR336" s="35"/>
      <c r="MZS336" s="35"/>
      <c r="MZT336" s="35"/>
      <c r="MZU336" s="35"/>
      <c r="MZV336" s="35"/>
      <c r="MZW336" s="35"/>
      <c r="MZX336" s="35"/>
      <c r="MZY336" s="35"/>
      <c r="MZZ336" s="35"/>
      <c r="NAA336" s="35"/>
      <c r="NAB336" s="35"/>
      <c r="NAC336" s="35"/>
      <c r="NAD336" s="35"/>
      <c r="NAE336" s="35"/>
      <c r="NAF336" s="35"/>
      <c r="NAG336" s="35"/>
      <c r="NAH336" s="35"/>
      <c r="NAI336" s="35"/>
      <c r="NAJ336" s="35"/>
      <c r="NAK336" s="35"/>
      <c r="NAL336" s="35"/>
      <c r="NAM336" s="35"/>
      <c r="NAN336" s="35"/>
      <c r="NAO336" s="35"/>
      <c r="NAP336" s="35"/>
      <c r="NAQ336" s="35"/>
      <c r="NAR336" s="35"/>
      <c r="NAS336" s="35"/>
      <c r="NAT336" s="35"/>
      <c r="NAU336" s="35"/>
      <c r="NAV336" s="35"/>
      <c r="NAW336" s="35"/>
      <c r="NAX336" s="35"/>
      <c r="NAY336" s="35"/>
      <c r="NAZ336" s="35"/>
      <c r="NBA336" s="35"/>
      <c r="NBB336" s="35"/>
      <c r="NBC336" s="35"/>
      <c r="NBD336" s="35"/>
      <c r="NBE336" s="35"/>
      <c r="NBF336" s="35"/>
      <c r="NBG336" s="35"/>
      <c r="NBH336" s="35"/>
      <c r="NBI336" s="35"/>
      <c r="NBJ336" s="35"/>
      <c r="NBK336" s="35"/>
      <c r="NBL336" s="35"/>
      <c r="NBM336" s="35"/>
      <c r="NBN336" s="35"/>
      <c r="NBO336" s="35"/>
      <c r="NBP336" s="35"/>
      <c r="NBQ336" s="35"/>
      <c r="NBR336" s="35"/>
      <c r="NBS336" s="35"/>
      <c r="NBT336" s="35"/>
      <c r="NBU336" s="35"/>
      <c r="NBV336" s="35"/>
      <c r="NBW336" s="35"/>
      <c r="NBX336" s="35"/>
      <c r="NBY336" s="35"/>
      <c r="NBZ336" s="35"/>
      <c r="NCA336" s="35"/>
      <c r="NCB336" s="35"/>
      <c r="NCC336" s="35"/>
      <c r="NCD336" s="35"/>
      <c r="NCE336" s="35"/>
      <c r="NCF336" s="35"/>
      <c r="NCG336" s="35"/>
      <c r="NCH336" s="35"/>
      <c r="NCI336" s="35"/>
      <c r="NCJ336" s="35"/>
      <c r="NCK336" s="35"/>
      <c r="NCL336" s="35"/>
      <c r="NCM336" s="35"/>
      <c r="NCN336" s="35"/>
      <c r="NCO336" s="35"/>
      <c r="NCP336" s="35"/>
      <c r="NCQ336" s="35"/>
      <c r="NCR336" s="35"/>
      <c r="NCS336" s="35"/>
      <c r="NCT336" s="35"/>
      <c r="NCU336" s="35"/>
      <c r="NCV336" s="35"/>
      <c r="NCW336" s="35"/>
      <c r="NCX336" s="35"/>
      <c r="NCY336" s="35"/>
      <c r="NCZ336" s="35"/>
      <c r="NDA336" s="35"/>
      <c r="NDB336" s="35"/>
      <c r="NDC336" s="35"/>
      <c r="NDD336" s="35"/>
      <c r="NDE336" s="35"/>
      <c r="NDF336" s="35"/>
      <c r="NDG336" s="35"/>
      <c r="NDH336" s="35"/>
      <c r="NDI336" s="35"/>
      <c r="NDJ336" s="35"/>
      <c r="NDK336" s="35"/>
      <c r="NDL336" s="35"/>
      <c r="NDM336" s="35"/>
      <c r="NDN336" s="35"/>
      <c r="NDO336" s="35"/>
      <c r="NDP336" s="35"/>
      <c r="NDQ336" s="35"/>
      <c r="NDR336" s="35"/>
      <c r="NDS336" s="35"/>
      <c r="NDT336" s="35"/>
      <c r="NDU336" s="35"/>
      <c r="NDV336" s="35"/>
      <c r="NDW336" s="35"/>
      <c r="NDX336" s="35"/>
      <c r="NDY336" s="35"/>
      <c r="NDZ336" s="35"/>
      <c r="NEA336" s="35"/>
      <c r="NEB336" s="35"/>
      <c r="NEC336" s="35"/>
      <c r="NED336" s="35"/>
      <c r="NEE336" s="35"/>
      <c r="NEF336" s="35"/>
      <c r="NEG336" s="35"/>
      <c r="NEH336" s="35"/>
      <c r="NEI336" s="35"/>
      <c r="NEJ336" s="35"/>
      <c r="NEK336" s="35"/>
      <c r="NEL336" s="35"/>
      <c r="NEM336" s="35"/>
      <c r="NEN336" s="35"/>
      <c r="NEO336" s="35"/>
      <c r="NEP336" s="35"/>
      <c r="NEQ336" s="35"/>
      <c r="NER336" s="35"/>
      <c r="NES336" s="35"/>
      <c r="NET336" s="35"/>
      <c r="NEU336" s="35"/>
      <c r="NEV336" s="35"/>
      <c r="NEW336" s="35"/>
      <c r="NEX336" s="35"/>
      <c r="NEY336" s="35"/>
      <c r="NEZ336" s="35"/>
      <c r="NFA336" s="35"/>
      <c r="NFB336" s="35"/>
      <c r="NFC336" s="35"/>
      <c r="NFD336" s="35"/>
      <c r="NFE336" s="35"/>
      <c r="NFF336" s="35"/>
      <c r="NFG336" s="35"/>
      <c r="NFH336" s="35"/>
      <c r="NFI336" s="35"/>
      <c r="NFJ336" s="35"/>
      <c r="NFK336" s="35"/>
      <c r="NFL336" s="35"/>
      <c r="NFM336" s="35"/>
      <c r="NFN336" s="35"/>
      <c r="NFO336" s="35"/>
      <c r="NFP336" s="35"/>
      <c r="NFQ336" s="35"/>
      <c r="NFR336" s="35"/>
      <c r="NFS336" s="35"/>
      <c r="NFT336" s="35"/>
      <c r="NFU336" s="35"/>
      <c r="NFV336" s="35"/>
      <c r="NFW336" s="35"/>
      <c r="NFX336" s="35"/>
      <c r="NFY336" s="35"/>
      <c r="NFZ336" s="35"/>
      <c r="NGA336" s="35"/>
      <c r="NGB336" s="35"/>
      <c r="NGC336" s="35"/>
      <c r="NGD336" s="35"/>
      <c r="NGE336" s="35"/>
      <c r="NGF336" s="35"/>
      <c r="NGG336" s="35"/>
      <c r="NGH336" s="35"/>
      <c r="NGI336" s="35"/>
      <c r="NGJ336" s="35"/>
      <c r="NGK336" s="35"/>
      <c r="NGL336" s="35"/>
      <c r="NGM336" s="35"/>
      <c r="NGN336" s="35"/>
      <c r="NGO336" s="35"/>
      <c r="NGP336" s="35"/>
      <c r="NGQ336" s="35"/>
      <c r="NGR336" s="35"/>
      <c r="NGS336" s="35"/>
      <c r="NGT336" s="35"/>
      <c r="NGU336" s="35"/>
      <c r="NGV336" s="35"/>
      <c r="NGW336" s="35"/>
      <c r="NGX336" s="35"/>
      <c r="NGY336" s="35"/>
      <c r="NGZ336" s="35"/>
      <c r="NHA336" s="35"/>
      <c r="NHB336" s="35"/>
      <c r="NHC336" s="35"/>
      <c r="NHD336" s="35"/>
      <c r="NHE336" s="35"/>
      <c r="NHF336" s="35"/>
      <c r="NHG336" s="35"/>
      <c r="NHH336" s="35"/>
      <c r="NHI336" s="35"/>
      <c r="NHJ336" s="35"/>
      <c r="NHK336" s="35"/>
      <c r="NHL336" s="35"/>
      <c r="NHM336" s="35"/>
      <c r="NHN336" s="35"/>
      <c r="NHO336" s="35"/>
      <c r="NHP336" s="35"/>
      <c r="NHQ336" s="35"/>
      <c r="NHR336" s="35"/>
      <c r="NHS336" s="35"/>
      <c r="NHT336" s="35"/>
      <c r="NHU336" s="35"/>
      <c r="NHV336" s="35"/>
      <c r="NHW336" s="35"/>
      <c r="NHX336" s="35"/>
      <c r="NHY336" s="35"/>
      <c r="NHZ336" s="35"/>
      <c r="NIA336" s="35"/>
      <c r="NIB336" s="35"/>
      <c r="NIC336" s="35"/>
      <c r="NID336" s="35"/>
      <c r="NIE336" s="35"/>
      <c r="NIF336" s="35"/>
      <c r="NIG336" s="35"/>
      <c r="NIH336" s="35"/>
      <c r="NII336" s="35"/>
      <c r="NIJ336" s="35"/>
      <c r="NIK336" s="35"/>
      <c r="NIL336" s="35"/>
      <c r="NIM336" s="35"/>
      <c r="NIN336" s="35"/>
      <c r="NIO336" s="35"/>
      <c r="NIP336" s="35"/>
      <c r="NIQ336" s="35"/>
      <c r="NIR336" s="35"/>
      <c r="NIS336" s="35"/>
      <c r="NIT336" s="35"/>
      <c r="NIU336" s="35"/>
      <c r="NIV336" s="35"/>
      <c r="NIW336" s="35"/>
      <c r="NIX336" s="35"/>
      <c r="NIY336" s="35"/>
      <c r="NIZ336" s="35"/>
      <c r="NJA336" s="35"/>
      <c r="NJB336" s="35"/>
      <c r="NJC336" s="35"/>
      <c r="NJD336" s="35"/>
      <c r="NJE336" s="35"/>
      <c r="NJF336" s="35"/>
      <c r="NJG336" s="35"/>
      <c r="NJH336" s="35"/>
      <c r="NJI336" s="35"/>
      <c r="NJJ336" s="35"/>
      <c r="NJK336" s="35"/>
      <c r="NJL336" s="35"/>
      <c r="NJM336" s="35"/>
      <c r="NJN336" s="35"/>
      <c r="NJO336" s="35"/>
      <c r="NJP336" s="35"/>
      <c r="NJQ336" s="35"/>
      <c r="NJR336" s="35"/>
      <c r="NJS336" s="35"/>
      <c r="NJT336" s="35"/>
      <c r="NJU336" s="35"/>
      <c r="NJV336" s="35"/>
      <c r="NJW336" s="35"/>
      <c r="NJX336" s="35"/>
      <c r="NJY336" s="35"/>
      <c r="NJZ336" s="35"/>
      <c r="NKA336" s="35"/>
      <c r="NKB336" s="35"/>
      <c r="NKC336" s="35"/>
      <c r="NKD336" s="35"/>
      <c r="NKE336" s="35"/>
      <c r="NKF336" s="35"/>
      <c r="NKG336" s="35"/>
      <c r="NKH336" s="35"/>
      <c r="NKI336" s="35"/>
      <c r="NKJ336" s="35"/>
      <c r="NKK336" s="35"/>
      <c r="NKL336" s="35"/>
      <c r="NKM336" s="35"/>
      <c r="NKN336" s="35"/>
      <c r="NKO336" s="35"/>
      <c r="NKP336" s="35"/>
      <c r="NKQ336" s="35"/>
      <c r="NKR336" s="35"/>
      <c r="NKS336" s="35"/>
      <c r="NKT336" s="35"/>
      <c r="NKU336" s="35"/>
      <c r="NKV336" s="35"/>
      <c r="NKW336" s="35"/>
      <c r="NKX336" s="35"/>
      <c r="NKY336" s="35"/>
      <c r="NKZ336" s="35"/>
      <c r="NLA336" s="35"/>
      <c r="NLB336" s="35"/>
      <c r="NLC336" s="35"/>
      <c r="NLD336" s="35"/>
      <c r="NLE336" s="35"/>
      <c r="NLF336" s="35"/>
      <c r="NLG336" s="35"/>
      <c r="NLH336" s="35"/>
      <c r="NLI336" s="35"/>
      <c r="NLJ336" s="35"/>
      <c r="NLK336" s="35"/>
      <c r="NLL336" s="35"/>
      <c r="NLM336" s="35"/>
      <c r="NLN336" s="35"/>
      <c r="NLO336" s="35"/>
      <c r="NLP336" s="35"/>
      <c r="NLQ336" s="35"/>
      <c r="NLR336" s="35"/>
      <c r="NLS336" s="35"/>
      <c r="NLT336" s="35"/>
      <c r="NLU336" s="35"/>
      <c r="NLV336" s="35"/>
      <c r="NLW336" s="35"/>
      <c r="NLX336" s="35"/>
      <c r="NLY336" s="35"/>
      <c r="NLZ336" s="35"/>
      <c r="NMA336" s="35"/>
      <c r="NMB336" s="35"/>
      <c r="NMC336" s="35"/>
      <c r="NMD336" s="35"/>
      <c r="NME336" s="35"/>
      <c r="NMF336" s="35"/>
      <c r="NMG336" s="35"/>
      <c r="NMH336" s="35"/>
      <c r="NMI336" s="35"/>
      <c r="NMJ336" s="35"/>
      <c r="NMK336" s="35"/>
      <c r="NML336" s="35"/>
      <c r="NMM336" s="35"/>
      <c r="NMN336" s="35"/>
      <c r="NMO336" s="35"/>
      <c r="NMP336" s="35"/>
      <c r="NMQ336" s="35"/>
      <c r="NMR336" s="35"/>
      <c r="NMS336" s="35"/>
      <c r="NMT336" s="35"/>
      <c r="NMU336" s="35"/>
      <c r="NMV336" s="35"/>
      <c r="NMW336" s="35"/>
      <c r="NMX336" s="35"/>
      <c r="NMY336" s="35"/>
      <c r="NMZ336" s="35"/>
      <c r="NNA336" s="35"/>
      <c r="NNB336" s="35"/>
      <c r="NNC336" s="35"/>
      <c r="NND336" s="35"/>
      <c r="NNE336" s="35"/>
      <c r="NNF336" s="35"/>
      <c r="NNG336" s="35"/>
      <c r="NNH336" s="35"/>
      <c r="NNI336" s="35"/>
      <c r="NNJ336" s="35"/>
      <c r="NNK336" s="35"/>
      <c r="NNL336" s="35"/>
      <c r="NNM336" s="35"/>
      <c r="NNN336" s="35"/>
      <c r="NNO336" s="35"/>
      <c r="NNP336" s="35"/>
      <c r="NNQ336" s="35"/>
      <c r="NNR336" s="35"/>
      <c r="NNS336" s="35"/>
      <c r="NNT336" s="35"/>
      <c r="NNU336" s="35"/>
      <c r="NNV336" s="35"/>
      <c r="NNW336" s="35"/>
      <c r="NNX336" s="35"/>
      <c r="NNY336" s="35"/>
      <c r="NNZ336" s="35"/>
      <c r="NOA336" s="35"/>
      <c r="NOB336" s="35"/>
      <c r="NOC336" s="35"/>
      <c r="NOD336" s="35"/>
      <c r="NOE336" s="35"/>
      <c r="NOF336" s="35"/>
      <c r="NOG336" s="35"/>
      <c r="NOH336" s="35"/>
      <c r="NOI336" s="35"/>
      <c r="NOJ336" s="35"/>
      <c r="NOK336" s="35"/>
      <c r="NOL336" s="35"/>
      <c r="NOM336" s="35"/>
      <c r="NON336" s="35"/>
      <c r="NOO336" s="35"/>
      <c r="NOP336" s="35"/>
      <c r="NOQ336" s="35"/>
      <c r="NOR336" s="35"/>
      <c r="NOS336" s="35"/>
      <c r="NOT336" s="35"/>
      <c r="NOU336" s="35"/>
      <c r="NOV336" s="35"/>
      <c r="NOW336" s="35"/>
      <c r="NOX336" s="35"/>
      <c r="NOY336" s="35"/>
      <c r="NOZ336" s="35"/>
      <c r="NPA336" s="35"/>
      <c r="NPB336" s="35"/>
      <c r="NPC336" s="35"/>
      <c r="NPD336" s="35"/>
      <c r="NPE336" s="35"/>
      <c r="NPF336" s="35"/>
      <c r="NPG336" s="35"/>
      <c r="NPH336" s="35"/>
      <c r="NPI336" s="35"/>
      <c r="NPJ336" s="35"/>
      <c r="NPK336" s="35"/>
      <c r="NPL336" s="35"/>
      <c r="NPM336" s="35"/>
      <c r="NPN336" s="35"/>
      <c r="NPO336" s="35"/>
      <c r="NPP336" s="35"/>
      <c r="NPQ336" s="35"/>
      <c r="NPR336" s="35"/>
      <c r="NPS336" s="35"/>
      <c r="NPT336" s="35"/>
      <c r="NPU336" s="35"/>
      <c r="NPV336" s="35"/>
      <c r="NPW336" s="35"/>
      <c r="NPX336" s="35"/>
      <c r="NPY336" s="35"/>
      <c r="NPZ336" s="35"/>
      <c r="NQA336" s="35"/>
      <c r="NQB336" s="35"/>
      <c r="NQC336" s="35"/>
      <c r="NQD336" s="35"/>
      <c r="NQE336" s="35"/>
      <c r="NQF336" s="35"/>
      <c r="NQG336" s="35"/>
      <c r="NQH336" s="35"/>
      <c r="NQI336" s="35"/>
      <c r="NQJ336" s="35"/>
      <c r="NQK336" s="35"/>
      <c r="NQL336" s="35"/>
      <c r="NQM336" s="35"/>
      <c r="NQN336" s="35"/>
      <c r="NQO336" s="35"/>
      <c r="NQP336" s="35"/>
      <c r="NQQ336" s="35"/>
      <c r="NQR336" s="35"/>
      <c r="NQS336" s="35"/>
      <c r="NQT336" s="35"/>
      <c r="NQU336" s="35"/>
      <c r="NQV336" s="35"/>
      <c r="NQW336" s="35"/>
      <c r="NQX336" s="35"/>
      <c r="NQY336" s="35"/>
      <c r="NQZ336" s="35"/>
      <c r="NRA336" s="35"/>
      <c r="NRB336" s="35"/>
      <c r="NRC336" s="35"/>
      <c r="NRD336" s="35"/>
      <c r="NRE336" s="35"/>
      <c r="NRF336" s="35"/>
      <c r="NRG336" s="35"/>
      <c r="NRH336" s="35"/>
      <c r="NRI336" s="35"/>
      <c r="NRJ336" s="35"/>
      <c r="NRK336" s="35"/>
      <c r="NRL336" s="35"/>
      <c r="NRM336" s="35"/>
      <c r="NRN336" s="35"/>
      <c r="NRO336" s="35"/>
      <c r="NRP336" s="35"/>
      <c r="NRQ336" s="35"/>
      <c r="NRR336" s="35"/>
      <c r="NRS336" s="35"/>
      <c r="NRT336" s="35"/>
      <c r="NRU336" s="35"/>
      <c r="NRV336" s="35"/>
      <c r="NRW336" s="35"/>
      <c r="NRX336" s="35"/>
      <c r="NRY336" s="35"/>
      <c r="NRZ336" s="35"/>
      <c r="NSA336" s="35"/>
      <c r="NSB336" s="35"/>
      <c r="NSC336" s="35"/>
      <c r="NSD336" s="35"/>
      <c r="NSE336" s="35"/>
      <c r="NSF336" s="35"/>
      <c r="NSG336" s="35"/>
      <c r="NSH336" s="35"/>
      <c r="NSI336" s="35"/>
      <c r="NSJ336" s="35"/>
      <c r="NSK336" s="35"/>
      <c r="NSL336" s="35"/>
      <c r="NSM336" s="35"/>
      <c r="NSN336" s="35"/>
      <c r="NSO336" s="35"/>
      <c r="NSP336" s="35"/>
      <c r="NSQ336" s="35"/>
      <c r="NSR336" s="35"/>
      <c r="NSS336" s="35"/>
      <c r="NST336" s="35"/>
      <c r="NSU336" s="35"/>
      <c r="NSV336" s="35"/>
      <c r="NSW336" s="35"/>
      <c r="NSX336" s="35"/>
      <c r="NSY336" s="35"/>
      <c r="NSZ336" s="35"/>
      <c r="NTA336" s="35"/>
      <c r="NTB336" s="35"/>
      <c r="NTC336" s="35"/>
      <c r="NTD336" s="35"/>
      <c r="NTE336" s="35"/>
      <c r="NTF336" s="35"/>
      <c r="NTG336" s="35"/>
      <c r="NTH336" s="35"/>
      <c r="NTI336" s="35"/>
      <c r="NTJ336" s="35"/>
      <c r="NTK336" s="35"/>
      <c r="NTL336" s="35"/>
      <c r="NTM336" s="35"/>
      <c r="NTN336" s="35"/>
      <c r="NTO336" s="35"/>
      <c r="NTP336" s="35"/>
      <c r="NTQ336" s="35"/>
      <c r="NTR336" s="35"/>
      <c r="NTS336" s="35"/>
      <c r="NTT336" s="35"/>
      <c r="NTU336" s="35"/>
      <c r="NTV336" s="35"/>
      <c r="NTW336" s="35"/>
      <c r="NTX336" s="35"/>
      <c r="NTY336" s="35"/>
      <c r="NTZ336" s="35"/>
      <c r="NUA336" s="35"/>
      <c r="NUB336" s="35"/>
      <c r="NUC336" s="35"/>
      <c r="NUD336" s="35"/>
      <c r="NUE336" s="35"/>
      <c r="NUF336" s="35"/>
      <c r="NUG336" s="35"/>
      <c r="NUH336" s="35"/>
      <c r="NUI336" s="35"/>
      <c r="NUJ336" s="35"/>
      <c r="NUK336" s="35"/>
      <c r="NUL336" s="35"/>
      <c r="NUM336" s="35"/>
      <c r="NUN336" s="35"/>
      <c r="NUO336" s="35"/>
      <c r="NUP336" s="35"/>
      <c r="NUQ336" s="35"/>
      <c r="NUR336" s="35"/>
      <c r="NUS336" s="35"/>
      <c r="NUT336" s="35"/>
      <c r="NUU336" s="35"/>
      <c r="NUV336" s="35"/>
      <c r="NUW336" s="35"/>
      <c r="NUX336" s="35"/>
      <c r="NUY336" s="35"/>
      <c r="NUZ336" s="35"/>
      <c r="NVA336" s="35"/>
      <c r="NVB336" s="35"/>
      <c r="NVC336" s="35"/>
      <c r="NVD336" s="35"/>
      <c r="NVE336" s="35"/>
      <c r="NVF336" s="35"/>
      <c r="NVG336" s="35"/>
      <c r="NVH336" s="35"/>
      <c r="NVI336" s="35"/>
      <c r="NVJ336" s="35"/>
      <c r="NVK336" s="35"/>
      <c r="NVL336" s="35"/>
      <c r="NVM336" s="35"/>
      <c r="NVN336" s="35"/>
      <c r="NVO336" s="35"/>
      <c r="NVP336" s="35"/>
      <c r="NVQ336" s="35"/>
      <c r="NVR336" s="35"/>
      <c r="NVS336" s="35"/>
      <c r="NVT336" s="35"/>
      <c r="NVU336" s="35"/>
      <c r="NVV336" s="35"/>
      <c r="NVW336" s="35"/>
      <c r="NVX336" s="35"/>
      <c r="NVY336" s="35"/>
      <c r="NVZ336" s="35"/>
      <c r="NWA336" s="35"/>
      <c r="NWB336" s="35"/>
      <c r="NWC336" s="35"/>
      <c r="NWD336" s="35"/>
      <c r="NWE336" s="35"/>
      <c r="NWF336" s="35"/>
      <c r="NWG336" s="35"/>
      <c r="NWH336" s="35"/>
      <c r="NWI336" s="35"/>
      <c r="NWJ336" s="35"/>
      <c r="NWK336" s="35"/>
      <c r="NWL336" s="35"/>
      <c r="NWM336" s="35"/>
      <c r="NWN336" s="35"/>
      <c r="NWO336" s="35"/>
      <c r="NWP336" s="35"/>
      <c r="NWQ336" s="35"/>
      <c r="NWR336" s="35"/>
      <c r="NWS336" s="35"/>
      <c r="NWT336" s="35"/>
      <c r="NWU336" s="35"/>
      <c r="NWV336" s="35"/>
      <c r="NWW336" s="35"/>
      <c r="NWX336" s="35"/>
      <c r="NWY336" s="35"/>
      <c r="NWZ336" s="35"/>
      <c r="NXA336" s="35"/>
      <c r="NXB336" s="35"/>
      <c r="NXC336" s="35"/>
      <c r="NXD336" s="35"/>
      <c r="NXE336" s="35"/>
      <c r="NXF336" s="35"/>
      <c r="NXG336" s="35"/>
      <c r="NXH336" s="35"/>
      <c r="NXI336" s="35"/>
      <c r="NXJ336" s="35"/>
      <c r="NXK336" s="35"/>
      <c r="NXL336" s="35"/>
      <c r="NXM336" s="35"/>
      <c r="NXN336" s="35"/>
      <c r="NXO336" s="35"/>
      <c r="NXP336" s="35"/>
      <c r="NXQ336" s="35"/>
      <c r="NXR336" s="35"/>
      <c r="NXS336" s="35"/>
      <c r="NXT336" s="35"/>
      <c r="NXU336" s="35"/>
      <c r="NXV336" s="35"/>
      <c r="NXW336" s="35"/>
      <c r="NXX336" s="35"/>
      <c r="NXY336" s="35"/>
      <c r="NXZ336" s="35"/>
      <c r="NYA336" s="35"/>
      <c r="NYB336" s="35"/>
      <c r="NYC336" s="35"/>
      <c r="NYD336" s="35"/>
      <c r="NYE336" s="35"/>
      <c r="NYF336" s="35"/>
      <c r="NYG336" s="35"/>
      <c r="NYH336" s="35"/>
      <c r="NYI336" s="35"/>
      <c r="NYJ336" s="35"/>
      <c r="NYK336" s="35"/>
      <c r="NYL336" s="35"/>
      <c r="NYM336" s="35"/>
      <c r="NYN336" s="35"/>
      <c r="NYO336" s="35"/>
      <c r="NYP336" s="35"/>
      <c r="NYQ336" s="35"/>
      <c r="NYR336" s="35"/>
      <c r="NYS336" s="35"/>
      <c r="NYT336" s="35"/>
      <c r="NYU336" s="35"/>
      <c r="NYV336" s="35"/>
      <c r="NYW336" s="35"/>
      <c r="NYX336" s="35"/>
      <c r="NYY336" s="35"/>
      <c r="NYZ336" s="35"/>
      <c r="NZA336" s="35"/>
      <c r="NZB336" s="35"/>
      <c r="NZC336" s="35"/>
      <c r="NZD336" s="35"/>
      <c r="NZE336" s="35"/>
      <c r="NZF336" s="35"/>
      <c r="NZG336" s="35"/>
      <c r="NZH336" s="35"/>
      <c r="NZI336" s="35"/>
      <c r="NZJ336" s="35"/>
      <c r="NZK336" s="35"/>
      <c r="NZL336" s="35"/>
      <c r="NZM336" s="35"/>
      <c r="NZN336" s="35"/>
      <c r="NZO336" s="35"/>
      <c r="NZP336" s="35"/>
      <c r="NZQ336" s="35"/>
      <c r="NZR336" s="35"/>
      <c r="NZS336" s="35"/>
      <c r="NZT336" s="35"/>
      <c r="NZU336" s="35"/>
      <c r="NZV336" s="35"/>
      <c r="NZW336" s="35"/>
      <c r="NZX336" s="35"/>
      <c r="NZY336" s="35"/>
      <c r="NZZ336" s="35"/>
      <c r="OAA336" s="35"/>
      <c r="OAB336" s="35"/>
      <c r="OAC336" s="35"/>
      <c r="OAD336" s="35"/>
      <c r="OAE336" s="35"/>
      <c r="OAF336" s="35"/>
      <c r="OAG336" s="35"/>
      <c r="OAH336" s="35"/>
      <c r="OAI336" s="35"/>
      <c r="OAJ336" s="35"/>
      <c r="OAK336" s="35"/>
      <c r="OAL336" s="35"/>
      <c r="OAM336" s="35"/>
      <c r="OAN336" s="35"/>
      <c r="OAO336" s="35"/>
      <c r="OAP336" s="35"/>
      <c r="OAQ336" s="35"/>
      <c r="OAR336" s="35"/>
      <c r="OAS336" s="35"/>
      <c r="OAT336" s="35"/>
      <c r="OAU336" s="35"/>
      <c r="OAV336" s="35"/>
      <c r="OAW336" s="35"/>
      <c r="OAX336" s="35"/>
      <c r="OAY336" s="35"/>
      <c r="OAZ336" s="35"/>
      <c r="OBA336" s="35"/>
      <c r="OBB336" s="35"/>
      <c r="OBC336" s="35"/>
      <c r="OBD336" s="35"/>
      <c r="OBE336" s="35"/>
      <c r="OBF336" s="35"/>
      <c r="OBG336" s="35"/>
      <c r="OBH336" s="35"/>
      <c r="OBI336" s="35"/>
      <c r="OBJ336" s="35"/>
      <c r="OBK336" s="35"/>
      <c r="OBL336" s="35"/>
      <c r="OBM336" s="35"/>
      <c r="OBN336" s="35"/>
      <c r="OBO336" s="35"/>
      <c r="OBP336" s="35"/>
      <c r="OBQ336" s="35"/>
      <c r="OBR336" s="35"/>
      <c r="OBS336" s="35"/>
      <c r="OBT336" s="35"/>
      <c r="OBU336" s="35"/>
      <c r="OBV336" s="35"/>
      <c r="OBW336" s="35"/>
      <c r="OBX336" s="35"/>
      <c r="OBY336" s="35"/>
      <c r="OBZ336" s="35"/>
      <c r="OCA336" s="35"/>
      <c r="OCB336" s="35"/>
      <c r="OCC336" s="35"/>
      <c r="OCD336" s="35"/>
      <c r="OCE336" s="35"/>
      <c r="OCF336" s="35"/>
      <c r="OCG336" s="35"/>
      <c r="OCH336" s="35"/>
      <c r="OCI336" s="35"/>
      <c r="OCJ336" s="35"/>
      <c r="OCK336" s="35"/>
      <c r="OCL336" s="35"/>
      <c r="OCM336" s="35"/>
      <c r="OCN336" s="35"/>
      <c r="OCO336" s="35"/>
      <c r="OCP336" s="35"/>
      <c r="OCQ336" s="35"/>
      <c r="OCR336" s="35"/>
      <c r="OCS336" s="35"/>
      <c r="OCT336" s="35"/>
      <c r="OCU336" s="35"/>
      <c r="OCV336" s="35"/>
      <c r="OCW336" s="35"/>
      <c r="OCX336" s="35"/>
      <c r="OCY336" s="35"/>
      <c r="OCZ336" s="35"/>
      <c r="ODA336" s="35"/>
      <c r="ODB336" s="35"/>
      <c r="ODC336" s="35"/>
      <c r="ODD336" s="35"/>
      <c r="ODE336" s="35"/>
      <c r="ODF336" s="35"/>
      <c r="ODG336" s="35"/>
      <c r="ODH336" s="35"/>
      <c r="ODI336" s="35"/>
      <c r="ODJ336" s="35"/>
      <c r="ODK336" s="35"/>
      <c r="ODL336" s="35"/>
      <c r="ODM336" s="35"/>
      <c r="ODN336" s="35"/>
      <c r="ODO336" s="35"/>
      <c r="ODP336" s="35"/>
      <c r="ODQ336" s="35"/>
      <c r="ODR336" s="35"/>
      <c r="ODS336" s="35"/>
      <c r="ODT336" s="35"/>
      <c r="ODU336" s="35"/>
      <c r="ODV336" s="35"/>
      <c r="ODW336" s="35"/>
      <c r="ODX336" s="35"/>
      <c r="ODY336" s="35"/>
      <c r="ODZ336" s="35"/>
      <c r="OEA336" s="35"/>
      <c r="OEB336" s="35"/>
      <c r="OEC336" s="35"/>
      <c r="OED336" s="35"/>
      <c r="OEE336" s="35"/>
      <c r="OEF336" s="35"/>
      <c r="OEG336" s="35"/>
      <c r="OEH336" s="35"/>
      <c r="OEI336" s="35"/>
      <c r="OEJ336" s="35"/>
      <c r="OEK336" s="35"/>
      <c r="OEL336" s="35"/>
      <c r="OEM336" s="35"/>
      <c r="OEN336" s="35"/>
      <c r="OEO336" s="35"/>
      <c r="OEP336" s="35"/>
      <c r="OEQ336" s="35"/>
      <c r="OER336" s="35"/>
      <c r="OES336" s="35"/>
      <c r="OET336" s="35"/>
      <c r="OEU336" s="35"/>
      <c r="OEV336" s="35"/>
      <c r="OEW336" s="35"/>
      <c r="OEX336" s="35"/>
      <c r="OEY336" s="35"/>
      <c r="OEZ336" s="35"/>
      <c r="OFA336" s="35"/>
      <c r="OFB336" s="35"/>
      <c r="OFC336" s="35"/>
      <c r="OFD336" s="35"/>
      <c r="OFE336" s="35"/>
      <c r="OFF336" s="35"/>
      <c r="OFG336" s="35"/>
      <c r="OFH336" s="35"/>
      <c r="OFI336" s="35"/>
      <c r="OFJ336" s="35"/>
      <c r="OFK336" s="35"/>
      <c r="OFL336" s="35"/>
      <c r="OFM336" s="35"/>
      <c r="OFN336" s="35"/>
      <c r="OFO336" s="35"/>
      <c r="OFP336" s="35"/>
      <c r="OFQ336" s="35"/>
      <c r="OFR336" s="35"/>
      <c r="OFS336" s="35"/>
      <c r="OFT336" s="35"/>
      <c r="OFU336" s="35"/>
      <c r="OFV336" s="35"/>
      <c r="OFW336" s="35"/>
      <c r="OFX336" s="35"/>
      <c r="OFY336" s="35"/>
      <c r="OFZ336" s="35"/>
      <c r="OGA336" s="35"/>
      <c r="OGB336" s="35"/>
      <c r="OGC336" s="35"/>
      <c r="OGD336" s="35"/>
      <c r="OGE336" s="35"/>
      <c r="OGF336" s="35"/>
      <c r="OGG336" s="35"/>
      <c r="OGH336" s="35"/>
      <c r="OGI336" s="35"/>
      <c r="OGJ336" s="35"/>
      <c r="OGK336" s="35"/>
      <c r="OGL336" s="35"/>
      <c r="OGM336" s="35"/>
      <c r="OGN336" s="35"/>
      <c r="OGO336" s="35"/>
      <c r="OGP336" s="35"/>
      <c r="OGQ336" s="35"/>
      <c r="OGR336" s="35"/>
      <c r="OGS336" s="35"/>
      <c r="OGT336" s="35"/>
      <c r="OGU336" s="35"/>
      <c r="OGV336" s="35"/>
      <c r="OGW336" s="35"/>
      <c r="OGX336" s="35"/>
      <c r="OGY336" s="35"/>
      <c r="OGZ336" s="35"/>
      <c r="OHA336" s="35"/>
      <c r="OHB336" s="35"/>
      <c r="OHC336" s="35"/>
      <c r="OHD336" s="35"/>
      <c r="OHE336" s="35"/>
      <c r="OHF336" s="35"/>
      <c r="OHG336" s="35"/>
      <c r="OHH336" s="35"/>
      <c r="OHI336" s="35"/>
      <c r="OHJ336" s="35"/>
      <c r="OHK336" s="35"/>
      <c r="OHL336" s="35"/>
      <c r="OHM336" s="35"/>
      <c r="OHN336" s="35"/>
      <c r="OHO336" s="35"/>
      <c r="OHP336" s="35"/>
      <c r="OHQ336" s="35"/>
      <c r="OHR336" s="35"/>
      <c r="OHS336" s="35"/>
      <c r="OHT336" s="35"/>
      <c r="OHU336" s="35"/>
      <c r="OHV336" s="35"/>
      <c r="OHW336" s="35"/>
      <c r="OHX336" s="35"/>
      <c r="OHY336" s="35"/>
      <c r="OHZ336" s="35"/>
      <c r="OIA336" s="35"/>
      <c r="OIB336" s="35"/>
      <c r="OIC336" s="35"/>
      <c r="OID336" s="35"/>
      <c r="OIE336" s="35"/>
      <c r="OIF336" s="35"/>
      <c r="OIG336" s="35"/>
      <c r="OIH336" s="35"/>
      <c r="OII336" s="35"/>
      <c r="OIJ336" s="35"/>
      <c r="OIK336" s="35"/>
      <c r="OIL336" s="35"/>
      <c r="OIM336" s="35"/>
      <c r="OIN336" s="35"/>
      <c r="OIO336" s="35"/>
      <c r="OIP336" s="35"/>
      <c r="OIQ336" s="35"/>
      <c r="OIR336" s="35"/>
      <c r="OIS336" s="35"/>
      <c r="OIT336" s="35"/>
      <c r="OIU336" s="35"/>
      <c r="OIV336" s="35"/>
      <c r="OIW336" s="35"/>
      <c r="OIX336" s="35"/>
      <c r="OIY336" s="35"/>
      <c r="OIZ336" s="35"/>
      <c r="OJA336" s="35"/>
      <c r="OJB336" s="35"/>
      <c r="OJC336" s="35"/>
      <c r="OJD336" s="35"/>
      <c r="OJE336" s="35"/>
      <c r="OJF336" s="35"/>
      <c r="OJG336" s="35"/>
      <c r="OJH336" s="35"/>
      <c r="OJI336" s="35"/>
      <c r="OJJ336" s="35"/>
      <c r="OJK336" s="35"/>
      <c r="OJL336" s="35"/>
      <c r="OJM336" s="35"/>
      <c r="OJN336" s="35"/>
      <c r="OJO336" s="35"/>
      <c r="OJP336" s="35"/>
      <c r="OJQ336" s="35"/>
      <c r="OJR336" s="35"/>
      <c r="OJS336" s="35"/>
      <c r="OJT336" s="35"/>
      <c r="OJU336" s="35"/>
      <c r="OJV336" s="35"/>
      <c r="OJW336" s="35"/>
      <c r="OJX336" s="35"/>
      <c r="OJY336" s="35"/>
      <c r="OJZ336" s="35"/>
      <c r="OKA336" s="35"/>
      <c r="OKB336" s="35"/>
      <c r="OKC336" s="35"/>
      <c r="OKD336" s="35"/>
      <c r="OKE336" s="35"/>
      <c r="OKF336" s="35"/>
      <c r="OKG336" s="35"/>
      <c r="OKH336" s="35"/>
      <c r="OKI336" s="35"/>
      <c r="OKJ336" s="35"/>
      <c r="OKK336" s="35"/>
      <c r="OKL336" s="35"/>
      <c r="OKM336" s="35"/>
      <c r="OKN336" s="35"/>
      <c r="OKO336" s="35"/>
      <c r="OKP336" s="35"/>
      <c r="OKQ336" s="35"/>
      <c r="OKR336" s="35"/>
      <c r="OKS336" s="35"/>
      <c r="OKT336" s="35"/>
      <c r="OKU336" s="35"/>
      <c r="OKV336" s="35"/>
      <c r="OKW336" s="35"/>
      <c r="OKX336" s="35"/>
      <c r="OKY336" s="35"/>
      <c r="OKZ336" s="35"/>
      <c r="OLA336" s="35"/>
      <c r="OLB336" s="35"/>
      <c r="OLC336" s="35"/>
      <c r="OLD336" s="35"/>
      <c r="OLE336" s="35"/>
      <c r="OLF336" s="35"/>
      <c r="OLG336" s="35"/>
      <c r="OLH336" s="35"/>
      <c r="OLI336" s="35"/>
      <c r="OLJ336" s="35"/>
      <c r="OLK336" s="35"/>
      <c r="OLL336" s="35"/>
      <c r="OLM336" s="35"/>
      <c r="OLN336" s="35"/>
      <c r="OLO336" s="35"/>
      <c r="OLP336" s="35"/>
      <c r="OLQ336" s="35"/>
      <c r="OLR336" s="35"/>
      <c r="OLS336" s="35"/>
      <c r="OLT336" s="35"/>
      <c r="OLU336" s="35"/>
      <c r="OLV336" s="35"/>
      <c r="OLW336" s="35"/>
      <c r="OLX336" s="35"/>
      <c r="OLY336" s="35"/>
      <c r="OLZ336" s="35"/>
      <c r="OMA336" s="35"/>
      <c r="OMB336" s="35"/>
      <c r="OMC336" s="35"/>
      <c r="OMD336" s="35"/>
      <c r="OME336" s="35"/>
      <c r="OMF336" s="35"/>
      <c r="OMG336" s="35"/>
      <c r="OMH336" s="35"/>
      <c r="OMI336" s="35"/>
      <c r="OMJ336" s="35"/>
      <c r="OMK336" s="35"/>
      <c r="OML336" s="35"/>
      <c r="OMM336" s="35"/>
      <c r="OMN336" s="35"/>
      <c r="OMO336" s="35"/>
      <c r="OMP336" s="35"/>
      <c r="OMQ336" s="35"/>
      <c r="OMR336" s="35"/>
      <c r="OMS336" s="35"/>
      <c r="OMT336" s="35"/>
      <c r="OMU336" s="35"/>
      <c r="OMV336" s="35"/>
      <c r="OMW336" s="35"/>
      <c r="OMX336" s="35"/>
      <c r="OMY336" s="35"/>
      <c r="OMZ336" s="35"/>
      <c r="ONA336" s="35"/>
      <c r="ONB336" s="35"/>
      <c r="ONC336" s="35"/>
      <c r="OND336" s="35"/>
      <c r="ONE336" s="35"/>
      <c r="ONF336" s="35"/>
      <c r="ONG336" s="35"/>
      <c r="ONH336" s="35"/>
      <c r="ONI336" s="35"/>
      <c r="ONJ336" s="35"/>
      <c r="ONK336" s="35"/>
      <c r="ONL336" s="35"/>
      <c r="ONM336" s="35"/>
      <c r="ONN336" s="35"/>
      <c r="ONO336" s="35"/>
      <c r="ONP336" s="35"/>
      <c r="ONQ336" s="35"/>
      <c r="ONR336" s="35"/>
      <c r="ONS336" s="35"/>
      <c r="ONT336" s="35"/>
      <c r="ONU336" s="35"/>
      <c r="ONV336" s="35"/>
      <c r="ONW336" s="35"/>
      <c r="ONX336" s="35"/>
      <c r="ONY336" s="35"/>
      <c r="ONZ336" s="35"/>
      <c r="OOA336" s="35"/>
      <c r="OOB336" s="35"/>
      <c r="OOC336" s="35"/>
      <c r="OOD336" s="35"/>
      <c r="OOE336" s="35"/>
      <c r="OOF336" s="35"/>
      <c r="OOG336" s="35"/>
      <c r="OOH336" s="35"/>
      <c r="OOI336" s="35"/>
      <c r="OOJ336" s="35"/>
      <c r="OOK336" s="35"/>
      <c r="OOL336" s="35"/>
      <c r="OOM336" s="35"/>
      <c r="OON336" s="35"/>
      <c r="OOO336" s="35"/>
      <c r="OOP336" s="35"/>
      <c r="OOQ336" s="35"/>
      <c r="OOR336" s="35"/>
      <c r="OOS336" s="35"/>
      <c r="OOT336" s="35"/>
      <c r="OOU336" s="35"/>
      <c r="OOV336" s="35"/>
      <c r="OOW336" s="35"/>
      <c r="OOX336" s="35"/>
      <c r="OOY336" s="35"/>
      <c r="OOZ336" s="35"/>
      <c r="OPA336" s="35"/>
      <c r="OPB336" s="35"/>
      <c r="OPC336" s="35"/>
      <c r="OPD336" s="35"/>
      <c r="OPE336" s="35"/>
      <c r="OPF336" s="35"/>
      <c r="OPG336" s="35"/>
      <c r="OPH336" s="35"/>
      <c r="OPI336" s="35"/>
      <c r="OPJ336" s="35"/>
      <c r="OPK336" s="35"/>
      <c r="OPL336" s="35"/>
      <c r="OPM336" s="35"/>
      <c r="OPN336" s="35"/>
      <c r="OPO336" s="35"/>
      <c r="OPP336" s="35"/>
      <c r="OPQ336" s="35"/>
      <c r="OPR336" s="35"/>
      <c r="OPS336" s="35"/>
      <c r="OPT336" s="35"/>
      <c r="OPU336" s="35"/>
      <c r="OPV336" s="35"/>
      <c r="OPW336" s="35"/>
      <c r="OPX336" s="35"/>
      <c r="OPY336" s="35"/>
      <c r="OPZ336" s="35"/>
      <c r="OQA336" s="35"/>
      <c r="OQB336" s="35"/>
      <c r="OQC336" s="35"/>
      <c r="OQD336" s="35"/>
      <c r="OQE336" s="35"/>
      <c r="OQF336" s="35"/>
      <c r="OQG336" s="35"/>
      <c r="OQH336" s="35"/>
      <c r="OQI336" s="35"/>
      <c r="OQJ336" s="35"/>
      <c r="OQK336" s="35"/>
      <c r="OQL336" s="35"/>
      <c r="OQM336" s="35"/>
      <c r="OQN336" s="35"/>
      <c r="OQO336" s="35"/>
      <c r="OQP336" s="35"/>
      <c r="OQQ336" s="35"/>
      <c r="OQR336" s="35"/>
      <c r="OQS336" s="35"/>
      <c r="OQT336" s="35"/>
      <c r="OQU336" s="35"/>
      <c r="OQV336" s="35"/>
      <c r="OQW336" s="35"/>
      <c r="OQX336" s="35"/>
      <c r="OQY336" s="35"/>
      <c r="OQZ336" s="35"/>
      <c r="ORA336" s="35"/>
      <c r="ORB336" s="35"/>
      <c r="ORC336" s="35"/>
      <c r="ORD336" s="35"/>
      <c r="ORE336" s="35"/>
      <c r="ORF336" s="35"/>
      <c r="ORG336" s="35"/>
      <c r="ORH336" s="35"/>
      <c r="ORI336" s="35"/>
      <c r="ORJ336" s="35"/>
      <c r="ORK336" s="35"/>
      <c r="ORL336" s="35"/>
      <c r="ORM336" s="35"/>
      <c r="ORN336" s="35"/>
      <c r="ORO336" s="35"/>
      <c r="ORP336" s="35"/>
      <c r="ORQ336" s="35"/>
      <c r="ORR336" s="35"/>
      <c r="ORS336" s="35"/>
      <c r="ORT336" s="35"/>
      <c r="ORU336" s="35"/>
      <c r="ORV336" s="35"/>
      <c r="ORW336" s="35"/>
      <c r="ORX336" s="35"/>
      <c r="ORY336" s="35"/>
      <c r="ORZ336" s="35"/>
      <c r="OSA336" s="35"/>
      <c r="OSB336" s="35"/>
      <c r="OSC336" s="35"/>
      <c r="OSD336" s="35"/>
      <c r="OSE336" s="35"/>
      <c r="OSF336" s="35"/>
      <c r="OSG336" s="35"/>
      <c r="OSH336" s="35"/>
      <c r="OSI336" s="35"/>
      <c r="OSJ336" s="35"/>
      <c r="OSK336" s="35"/>
      <c r="OSL336" s="35"/>
      <c r="OSM336" s="35"/>
      <c r="OSN336" s="35"/>
      <c r="OSO336" s="35"/>
      <c r="OSP336" s="35"/>
      <c r="OSQ336" s="35"/>
      <c r="OSR336" s="35"/>
      <c r="OSS336" s="35"/>
      <c r="OST336" s="35"/>
      <c r="OSU336" s="35"/>
      <c r="OSV336" s="35"/>
      <c r="OSW336" s="35"/>
      <c r="OSX336" s="35"/>
      <c r="OSY336" s="35"/>
      <c r="OSZ336" s="35"/>
      <c r="OTA336" s="35"/>
      <c r="OTB336" s="35"/>
      <c r="OTC336" s="35"/>
      <c r="OTD336" s="35"/>
      <c r="OTE336" s="35"/>
      <c r="OTF336" s="35"/>
      <c r="OTG336" s="35"/>
      <c r="OTH336" s="35"/>
      <c r="OTI336" s="35"/>
      <c r="OTJ336" s="35"/>
      <c r="OTK336" s="35"/>
      <c r="OTL336" s="35"/>
      <c r="OTM336" s="35"/>
      <c r="OTN336" s="35"/>
      <c r="OTO336" s="35"/>
      <c r="OTP336" s="35"/>
      <c r="OTQ336" s="35"/>
      <c r="OTR336" s="35"/>
      <c r="OTS336" s="35"/>
      <c r="OTT336" s="35"/>
      <c r="OTU336" s="35"/>
      <c r="OTV336" s="35"/>
      <c r="OTW336" s="35"/>
      <c r="OTX336" s="35"/>
      <c r="OTY336" s="35"/>
      <c r="OTZ336" s="35"/>
      <c r="OUA336" s="35"/>
      <c r="OUB336" s="35"/>
      <c r="OUC336" s="35"/>
      <c r="OUD336" s="35"/>
      <c r="OUE336" s="35"/>
      <c r="OUF336" s="35"/>
      <c r="OUG336" s="35"/>
      <c r="OUH336" s="35"/>
      <c r="OUI336" s="35"/>
      <c r="OUJ336" s="35"/>
      <c r="OUK336" s="35"/>
      <c r="OUL336" s="35"/>
      <c r="OUM336" s="35"/>
      <c r="OUN336" s="35"/>
      <c r="OUO336" s="35"/>
      <c r="OUP336" s="35"/>
      <c r="OUQ336" s="35"/>
      <c r="OUR336" s="35"/>
      <c r="OUS336" s="35"/>
      <c r="OUT336" s="35"/>
      <c r="OUU336" s="35"/>
      <c r="OUV336" s="35"/>
      <c r="OUW336" s="35"/>
      <c r="OUX336" s="35"/>
      <c r="OUY336" s="35"/>
      <c r="OUZ336" s="35"/>
      <c r="OVA336" s="35"/>
      <c r="OVB336" s="35"/>
      <c r="OVC336" s="35"/>
      <c r="OVD336" s="35"/>
      <c r="OVE336" s="35"/>
      <c r="OVF336" s="35"/>
      <c r="OVG336" s="35"/>
      <c r="OVH336" s="35"/>
      <c r="OVI336" s="35"/>
      <c r="OVJ336" s="35"/>
      <c r="OVK336" s="35"/>
      <c r="OVL336" s="35"/>
      <c r="OVM336" s="35"/>
      <c r="OVN336" s="35"/>
      <c r="OVO336" s="35"/>
      <c r="OVP336" s="35"/>
      <c r="OVQ336" s="35"/>
      <c r="OVR336" s="35"/>
      <c r="OVS336" s="35"/>
      <c r="OVT336" s="35"/>
      <c r="OVU336" s="35"/>
      <c r="OVV336" s="35"/>
      <c r="OVW336" s="35"/>
      <c r="OVX336" s="35"/>
      <c r="OVY336" s="35"/>
      <c r="OVZ336" s="35"/>
      <c r="OWA336" s="35"/>
      <c r="OWB336" s="35"/>
      <c r="OWC336" s="35"/>
      <c r="OWD336" s="35"/>
      <c r="OWE336" s="35"/>
      <c r="OWF336" s="35"/>
      <c r="OWG336" s="35"/>
      <c r="OWH336" s="35"/>
      <c r="OWI336" s="35"/>
      <c r="OWJ336" s="35"/>
      <c r="OWK336" s="35"/>
      <c r="OWL336" s="35"/>
      <c r="OWM336" s="35"/>
      <c r="OWN336" s="35"/>
      <c r="OWO336" s="35"/>
      <c r="OWP336" s="35"/>
      <c r="OWQ336" s="35"/>
      <c r="OWR336" s="35"/>
      <c r="OWS336" s="35"/>
      <c r="OWT336" s="35"/>
      <c r="OWU336" s="35"/>
      <c r="OWV336" s="35"/>
      <c r="OWW336" s="35"/>
      <c r="OWX336" s="35"/>
      <c r="OWY336" s="35"/>
      <c r="OWZ336" s="35"/>
      <c r="OXA336" s="35"/>
      <c r="OXB336" s="35"/>
      <c r="OXC336" s="35"/>
      <c r="OXD336" s="35"/>
      <c r="OXE336" s="35"/>
      <c r="OXF336" s="35"/>
      <c r="OXG336" s="35"/>
      <c r="OXH336" s="35"/>
      <c r="OXI336" s="35"/>
      <c r="OXJ336" s="35"/>
      <c r="OXK336" s="35"/>
      <c r="OXL336" s="35"/>
      <c r="OXM336" s="35"/>
      <c r="OXN336" s="35"/>
      <c r="OXO336" s="35"/>
      <c r="OXP336" s="35"/>
      <c r="OXQ336" s="35"/>
      <c r="OXR336" s="35"/>
      <c r="OXS336" s="35"/>
      <c r="OXT336" s="35"/>
      <c r="OXU336" s="35"/>
      <c r="OXV336" s="35"/>
      <c r="OXW336" s="35"/>
      <c r="OXX336" s="35"/>
      <c r="OXY336" s="35"/>
      <c r="OXZ336" s="35"/>
      <c r="OYA336" s="35"/>
      <c r="OYB336" s="35"/>
      <c r="OYC336" s="35"/>
      <c r="OYD336" s="35"/>
      <c r="OYE336" s="35"/>
      <c r="OYF336" s="35"/>
      <c r="OYG336" s="35"/>
      <c r="OYH336" s="35"/>
      <c r="OYI336" s="35"/>
      <c r="OYJ336" s="35"/>
      <c r="OYK336" s="35"/>
      <c r="OYL336" s="35"/>
      <c r="OYM336" s="35"/>
      <c r="OYN336" s="35"/>
      <c r="OYO336" s="35"/>
      <c r="OYP336" s="35"/>
      <c r="OYQ336" s="35"/>
      <c r="OYR336" s="35"/>
      <c r="OYS336" s="35"/>
      <c r="OYT336" s="35"/>
      <c r="OYU336" s="35"/>
      <c r="OYV336" s="35"/>
      <c r="OYW336" s="35"/>
      <c r="OYX336" s="35"/>
      <c r="OYY336" s="35"/>
      <c r="OYZ336" s="35"/>
      <c r="OZA336" s="35"/>
      <c r="OZB336" s="35"/>
      <c r="OZC336" s="35"/>
      <c r="OZD336" s="35"/>
      <c r="OZE336" s="35"/>
      <c r="OZF336" s="35"/>
      <c r="OZG336" s="35"/>
      <c r="OZH336" s="35"/>
      <c r="OZI336" s="35"/>
      <c r="OZJ336" s="35"/>
      <c r="OZK336" s="35"/>
      <c r="OZL336" s="35"/>
      <c r="OZM336" s="35"/>
      <c r="OZN336" s="35"/>
      <c r="OZO336" s="35"/>
      <c r="OZP336" s="35"/>
      <c r="OZQ336" s="35"/>
      <c r="OZR336" s="35"/>
      <c r="OZS336" s="35"/>
      <c r="OZT336" s="35"/>
      <c r="OZU336" s="35"/>
      <c r="OZV336" s="35"/>
      <c r="OZW336" s="35"/>
      <c r="OZX336" s="35"/>
      <c r="OZY336" s="35"/>
      <c r="OZZ336" s="35"/>
      <c r="PAA336" s="35"/>
      <c r="PAB336" s="35"/>
      <c r="PAC336" s="35"/>
      <c r="PAD336" s="35"/>
      <c r="PAE336" s="35"/>
      <c r="PAF336" s="35"/>
      <c r="PAG336" s="35"/>
      <c r="PAH336" s="35"/>
      <c r="PAI336" s="35"/>
      <c r="PAJ336" s="35"/>
      <c r="PAK336" s="35"/>
      <c r="PAL336" s="35"/>
      <c r="PAM336" s="35"/>
      <c r="PAN336" s="35"/>
      <c r="PAO336" s="35"/>
      <c r="PAP336" s="35"/>
      <c r="PAQ336" s="35"/>
      <c r="PAR336" s="35"/>
      <c r="PAS336" s="35"/>
      <c r="PAT336" s="35"/>
      <c r="PAU336" s="35"/>
      <c r="PAV336" s="35"/>
      <c r="PAW336" s="35"/>
      <c r="PAX336" s="35"/>
      <c r="PAY336" s="35"/>
      <c r="PAZ336" s="35"/>
      <c r="PBA336" s="35"/>
      <c r="PBB336" s="35"/>
      <c r="PBC336" s="35"/>
      <c r="PBD336" s="35"/>
      <c r="PBE336" s="35"/>
      <c r="PBF336" s="35"/>
      <c r="PBG336" s="35"/>
      <c r="PBH336" s="35"/>
      <c r="PBI336" s="35"/>
      <c r="PBJ336" s="35"/>
      <c r="PBK336" s="35"/>
      <c r="PBL336" s="35"/>
      <c r="PBM336" s="35"/>
      <c r="PBN336" s="35"/>
      <c r="PBO336" s="35"/>
      <c r="PBP336" s="35"/>
      <c r="PBQ336" s="35"/>
      <c r="PBR336" s="35"/>
      <c r="PBS336" s="35"/>
      <c r="PBT336" s="35"/>
      <c r="PBU336" s="35"/>
      <c r="PBV336" s="35"/>
      <c r="PBW336" s="35"/>
      <c r="PBX336" s="35"/>
      <c r="PBY336" s="35"/>
      <c r="PBZ336" s="35"/>
      <c r="PCA336" s="35"/>
      <c r="PCB336" s="35"/>
      <c r="PCC336" s="35"/>
      <c r="PCD336" s="35"/>
      <c r="PCE336" s="35"/>
      <c r="PCF336" s="35"/>
      <c r="PCG336" s="35"/>
      <c r="PCH336" s="35"/>
      <c r="PCI336" s="35"/>
      <c r="PCJ336" s="35"/>
      <c r="PCK336" s="35"/>
      <c r="PCL336" s="35"/>
      <c r="PCM336" s="35"/>
      <c r="PCN336" s="35"/>
      <c r="PCO336" s="35"/>
      <c r="PCP336" s="35"/>
      <c r="PCQ336" s="35"/>
      <c r="PCR336" s="35"/>
      <c r="PCS336" s="35"/>
      <c r="PCT336" s="35"/>
      <c r="PCU336" s="35"/>
      <c r="PCV336" s="35"/>
      <c r="PCW336" s="35"/>
      <c r="PCX336" s="35"/>
      <c r="PCY336" s="35"/>
      <c r="PCZ336" s="35"/>
      <c r="PDA336" s="35"/>
      <c r="PDB336" s="35"/>
      <c r="PDC336" s="35"/>
      <c r="PDD336" s="35"/>
      <c r="PDE336" s="35"/>
      <c r="PDF336" s="35"/>
      <c r="PDG336" s="35"/>
      <c r="PDH336" s="35"/>
      <c r="PDI336" s="35"/>
      <c r="PDJ336" s="35"/>
      <c r="PDK336" s="35"/>
      <c r="PDL336" s="35"/>
      <c r="PDM336" s="35"/>
      <c r="PDN336" s="35"/>
      <c r="PDO336" s="35"/>
      <c r="PDP336" s="35"/>
      <c r="PDQ336" s="35"/>
      <c r="PDR336" s="35"/>
      <c r="PDS336" s="35"/>
      <c r="PDT336" s="35"/>
      <c r="PDU336" s="35"/>
      <c r="PDV336" s="35"/>
      <c r="PDW336" s="35"/>
      <c r="PDX336" s="35"/>
      <c r="PDY336" s="35"/>
      <c r="PDZ336" s="35"/>
      <c r="PEA336" s="35"/>
      <c r="PEB336" s="35"/>
      <c r="PEC336" s="35"/>
      <c r="PED336" s="35"/>
      <c r="PEE336" s="35"/>
      <c r="PEF336" s="35"/>
      <c r="PEG336" s="35"/>
      <c r="PEH336" s="35"/>
      <c r="PEI336" s="35"/>
      <c r="PEJ336" s="35"/>
      <c r="PEK336" s="35"/>
      <c r="PEL336" s="35"/>
      <c r="PEM336" s="35"/>
      <c r="PEN336" s="35"/>
      <c r="PEO336" s="35"/>
      <c r="PEP336" s="35"/>
      <c r="PEQ336" s="35"/>
      <c r="PER336" s="35"/>
      <c r="PES336" s="35"/>
      <c r="PET336" s="35"/>
      <c r="PEU336" s="35"/>
      <c r="PEV336" s="35"/>
      <c r="PEW336" s="35"/>
      <c r="PEX336" s="35"/>
      <c r="PEY336" s="35"/>
      <c r="PEZ336" s="35"/>
      <c r="PFA336" s="35"/>
      <c r="PFB336" s="35"/>
      <c r="PFC336" s="35"/>
      <c r="PFD336" s="35"/>
      <c r="PFE336" s="35"/>
      <c r="PFF336" s="35"/>
      <c r="PFG336" s="35"/>
      <c r="PFH336" s="35"/>
      <c r="PFI336" s="35"/>
      <c r="PFJ336" s="35"/>
      <c r="PFK336" s="35"/>
      <c r="PFL336" s="35"/>
      <c r="PFM336" s="35"/>
      <c r="PFN336" s="35"/>
      <c r="PFO336" s="35"/>
      <c r="PFP336" s="35"/>
      <c r="PFQ336" s="35"/>
      <c r="PFR336" s="35"/>
      <c r="PFS336" s="35"/>
      <c r="PFT336" s="35"/>
      <c r="PFU336" s="35"/>
      <c r="PFV336" s="35"/>
      <c r="PFW336" s="35"/>
      <c r="PFX336" s="35"/>
      <c r="PFY336" s="35"/>
      <c r="PFZ336" s="35"/>
      <c r="PGA336" s="35"/>
      <c r="PGB336" s="35"/>
      <c r="PGC336" s="35"/>
      <c r="PGD336" s="35"/>
      <c r="PGE336" s="35"/>
      <c r="PGF336" s="35"/>
      <c r="PGG336" s="35"/>
      <c r="PGH336" s="35"/>
      <c r="PGI336" s="35"/>
      <c r="PGJ336" s="35"/>
      <c r="PGK336" s="35"/>
      <c r="PGL336" s="35"/>
      <c r="PGM336" s="35"/>
      <c r="PGN336" s="35"/>
      <c r="PGO336" s="35"/>
      <c r="PGP336" s="35"/>
      <c r="PGQ336" s="35"/>
      <c r="PGR336" s="35"/>
      <c r="PGS336" s="35"/>
      <c r="PGT336" s="35"/>
      <c r="PGU336" s="35"/>
      <c r="PGV336" s="35"/>
      <c r="PGW336" s="35"/>
      <c r="PGX336" s="35"/>
      <c r="PGY336" s="35"/>
      <c r="PGZ336" s="35"/>
      <c r="PHA336" s="35"/>
      <c r="PHB336" s="35"/>
      <c r="PHC336" s="35"/>
      <c r="PHD336" s="35"/>
      <c r="PHE336" s="35"/>
      <c r="PHF336" s="35"/>
      <c r="PHG336" s="35"/>
      <c r="PHH336" s="35"/>
      <c r="PHI336" s="35"/>
      <c r="PHJ336" s="35"/>
      <c r="PHK336" s="35"/>
      <c r="PHL336" s="35"/>
      <c r="PHM336" s="35"/>
      <c r="PHN336" s="35"/>
      <c r="PHO336" s="35"/>
      <c r="PHP336" s="35"/>
      <c r="PHQ336" s="35"/>
      <c r="PHR336" s="35"/>
      <c r="PHS336" s="35"/>
      <c r="PHT336" s="35"/>
      <c r="PHU336" s="35"/>
      <c r="PHV336" s="35"/>
      <c r="PHW336" s="35"/>
      <c r="PHX336" s="35"/>
      <c r="PHY336" s="35"/>
      <c r="PHZ336" s="35"/>
      <c r="PIA336" s="35"/>
      <c r="PIB336" s="35"/>
      <c r="PIC336" s="35"/>
      <c r="PID336" s="35"/>
      <c r="PIE336" s="35"/>
      <c r="PIF336" s="35"/>
      <c r="PIG336" s="35"/>
      <c r="PIH336" s="35"/>
      <c r="PII336" s="35"/>
      <c r="PIJ336" s="35"/>
      <c r="PIK336" s="35"/>
      <c r="PIL336" s="35"/>
      <c r="PIM336" s="35"/>
      <c r="PIN336" s="35"/>
      <c r="PIO336" s="35"/>
      <c r="PIP336" s="35"/>
      <c r="PIQ336" s="35"/>
      <c r="PIR336" s="35"/>
      <c r="PIS336" s="35"/>
      <c r="PIT336" s="35"/>
      <c r="PIU336" s="35"/>
      <c r="PIV336" s="35"/>
      <c r="PIW336" s="35"/>
      <c r="PIX336" s="35"/>
      <c r="PIY336" s="35"/>
      <c r="PIZ336" s="35"/>
      <c r="PJA336" s="35"/>
      <c r="PJB336" s="35"/>
      <c r="PJC336" s="35"/>
      <c r="PJD336" s="35"/>
      <c r="PJE336" s="35"/>
      <c r="PJF336" s="35"/>
      <c r="PJG336" s="35"/>
      <c r="PJH336" s="35"/>
      <c r="PJI336" s="35"/>
      <c r="PJJ336" s="35"/>
      <c r="PJK336" s="35"/>
      <c r="PJL336" s="35"/>
      <c r="PJM336" s="35"/>
      <c r="PJN336" s="35"/>
      <c r="PJO336" s="35"/>
      <c r="PJP336" s="35"/>
      <c r="PJQ336" s="35"/>
      <c r="PJR336" s="35"/>
      <c r="PJS336" s="35"/>
      <c r="PJT336" s="35"/>
      <c r="PJU336" s="35"/>
      <c r="PJV336" s="35"/>
      <c r="PJW336" s="35"/>
      <c r="PJX336" s="35"/>
      <c r="PJY336" s="35"/>
      <c r="PJZ336" s="35"/>
      <c r="PKA336" s="35"/>
      <c r="PKB336" s="35"/>
      <c r="PKC336" s="35"/>
      <c r="PKD336" s="35"/>
      <c r="PKE336" s="35"/>
      <c r="PKF336" s="35"/>
      <c r="PKG336" s="35"/>
      <c r="PKH336" s="35"/>
      <c r="PKI336" s="35"/>
      <c r="PKJ336" s="35"/>
      <c r="PKK336" s="35"/>
      <c r="PKL336" s="35"/>
      <c r="PKM336" s="35"/>
      <c r="PKN336" s="35"/>
      <c r="PKO336" s="35"/>
      <c r="PKP336" s="35"/>
      <c r="PKQ336" s="35"/>
      <c r="PKR336" s="35"/>
      <c r="PKS336" s="35"/>
      <c r="PKT336" s="35"/>
      <c r="PKU336" s="35"/>
      <c r="PKV336" s="35"/>
      <c r="PKW336" s="35"/>
      <c r="PKX336" s="35"/>
      <c r="PKY336" s="35"/>
      <c r="PKZ336" s="35"/>
      <c r="PLA336" s="35"/>
      <c r="PLB336" s="35"/>
      <c r="PLC336" s="35"/>
      <c r="PLD336" s="35"/>
      <c r="PLE336" s="35"/>
      <c r="PLF336" s="35"/>
      <c r="PLG336" s="35"/>
      <c r="PLH336" s="35"/>
      <c r="PLI336" s="35"/>
      <c r="PLJ336" s="35"/>
      <c r="PLK336" s="35"/>
      <c r="PLL336" s="35"/>
      <c r="PLM336" s="35"/>
      <c r="PLN336" s="35"/>
      <c r="PLO336" s="35"/>
      <c r="PLP336" s="35"/>
      <c r="PLQ336" s="35"/>
      <c r="PLR336" s="35"/>
      <c r="PLS336" s="35"/>
      <c r="PLT336" s="35"/>
      <c r="PLU336" s="35"/>
      <c r="PLV336" s="35"/>
      <c r="PLW336" s="35"/>
      <c r="PLX336" s="35"/>
      <c r="PLY336" s="35"/>
      <c r="PLZ336" s="35"/>
      <c r="PMA336" s="35"/>
      <c r="PMB336" s="35"/>
      <c r="PMC336" s="35"/>
      <c r="PMD336" s="35"/>
      <c r="PME336" s="35"/>
      <c r="PMF336" s="35"/>
      <c r="PMG336" s="35"/>
      <c r="PMH336" s="35"/>
      <c r="PMI336" s="35"/>
      <c r="PMJ336" s="35"/>
      <c r="PMK336" s="35"/>
      <c r="PML336" s="35"/>
      <c r="PMM336" s="35"/>
      <c r="PMN336" s="35"/>
      <c r="PMO336" s="35"/>
      <c r="PMP336" s="35"/>
      <c r="PMQ336" s="35"/>
      <c r="PMR336" s="35"/>
      <c r="PMS336" s="35"/>
      <c r="PMT336" s="35"/>
      <c r="PMU336" s="35"/>
      <c r="PMV336" s="35"/>
      <c r="PMW336" s="35"/>
      <c r="PMX336" s="35"/>
      <c r="PMY336" s="35"/>
      <c r="PMZ336" s="35"/>
      <c r="PNA336" s="35"/>
      <c r="PNB336" s="35"/>
      <c r="PNC336" s="35"/>
      <c r="PND336" s="35"/>
      <c r="PNE336" s="35"/>
      <c r="PNF336" s="35"/>
      <c r="PNG336" s="35"/>
      <c r="PNH336" s="35"/>
      <c r="PNI336" s="35"/>
      <c r="PNJ336" s="35"/>
      <c r="PNK336" s="35"/>
      <c r="PNL336" s="35"/>
      <c r="PNM336" s="35"/>
      <c r="PNN336" s="35"/>
      <c r="PNO336" s="35"/>
      <c r="PNP336" s="35"/>
      <c r="PNQ336" s="35"/>
      <c r="PNR336" s="35"/>
      <c r="PNS336" s="35"/>
      <c r="PNT336" s="35"/>
      <c r="PNU336" s="35"/>
      <c r="PNV336" s="35"/>
      <c r="PNW336" s="35"/>
      <c r="PNX336" s="35"/>
      <c r="PNY336" s="35"/>
      <c r="PNZ336" s="35"/>
      <c r="POA336" s="35"/>
      <c r="POB336" s="35"/>
      <c r="POC336" s="35"/>
      <c r="POD336" s="35"/>
      <c r="POE336" s="35"/>
      <c r="POF336" s="35"/>
      <c r="POG336" s="35"/>
      <c r="POH336" s="35"/>
      <c r="POI336" s="35"/>
      <c r="POJ336" s="35"/>
      <c r="POK336" s="35"/>
      <c r="POL336" s="35"/>
      <c r="POM336" s="35"/>
      <c r="PON336" s="35"/>
      <c r="POO336" s="35"/>
      <c r="POP336" s="35"/>
      <c r="POQ336" s="35"/>
      <c r="POR336" s="35"/>
      <c r="POS336" s="35"/>
      <c r="POT336" s="35"/>
      <c r="POU336" s="35"/>
      <c r="POV336" s="35"/>
      <c r="POW336" s="35"/>
      <c r="POX336" s="35"/>
      <c r="POY336" s="35"/>
      <c r="POZ336" s="35"/>
      <c r="PPA336" s="35"/>
      <c r="PPB336" s="35"/>
      <c r="PPC336" s="35"/>
      <c r="PPD336" s="35"/>
      <c r="PPE336" s="35"/>
      <c r="PPF336" s="35"/>
      <c r="PPG336" s="35"/>
      <c r="PPH336" s="35"/>
      <c r="PPI336" s="35"/>
      <c r="PPJ336" s="35"/>
      <c r="PPK336" s="35"/>
      <c r="PPL336" s="35"/>
      <c r="PPM336" s="35"/>
      <c r="PPN336" s="35"/>
      <c r="PPO336" s="35"/>
      <c r="PPP336" s="35"/>
      <c r="PPQ336" s="35"/>
      <c r="PPR336" s="35"/>
      <c r="PPS336" s="35"/>
      <c r="PPT336" s="35"/>
      <c r="PPU336" s="35"/>
      <c r="PPV336" s="35"/>
      <c r="PPW336" s="35"/>
      <c r="PPX336" s="35"/>
      <c r="PPY336" s="35"/>
      <c r="PPZ336" s="35"/>
      <c r="PQA336" s="35"/>
      <c r="PQB336" s="35"/>
      <c r="PQC336" s="35"/>
      <c r="PQD336" s="35"/>
      <c r="PQE336" s="35"/>
      <c r="PQF336" s="35"/>
      <c r="PQG336" s="35"/>
      <c r="PQH336" s="35"/>
      <c r="PQI336" s="35"/>
      <c r="PQJ336" s="35"/>
      <c r="PQK336" s="35"/>
      <c r="PQL336" s="35"/>
      <c r="PQM336" s="35"/>
      <c r="PQN336" s="35"/>
      <c r="PQO336" s="35"/>
      <c r="PQP336" s="35"/>
      <c r="PQQ336" s="35"/>
      <c r="PQR336" s="35"/>
      <c r="PQS336" s="35"/>
      <c r="PQT336" s="35"/>
      <c r="PQU336" s="35"/>
      <c r="PQV336" s="35"/>
      <c r="PQW336" s="35"/>
      <c r="PQX336" s="35"/>
      <c r="PQY336" s="35"/>
      <c r="PQZ336" s="35"/>
      <c r="PRA336" s="35"/>
      <c r="PRB336" s="35"/>
      <c r="PRC336" s="35"/>
      <c r="PRD336" s="35"/>
      <c r="PRE336" s="35"/>
      <c r="PRF336" s="35"/>
      <c r="PRG336" s="35"/>
      <c r="PRH336" s="35"/>
      <c r="PRI336" s="35"/>
      <c r="PRJ336" s="35"/>
      <c r="PRK336" s="35"/>
      <c r="PRL336" s="35"/>
      <c r="PRM336" s="35"/>
      <c r="PRN336" s="35"/>
      <c r="PRO336" s="35"/>
      <c r="PRP336" s="35"/>
      <c r="PRQ336" s="35"/>
      <c r="PRR336" s="35"/>
      <c r="PRS336" s="35"/>
      <c r="PRT336" s="35"/>
      <c r="PRU336" s="35"/>
      <c r="PRV336" s="35"/>
      <c r="PRW336" s="35"/>
      <c r="PRX336" s="35"/>
      <c r="PRY336" s="35"/>
      <c r="PRZ336" s="35"/>
      <c r="PSA336" s="35"/>
      <c r="PSB336" s="35"/>
      <c r="PSC336" s="35"/>
      <c r="PSD336" s="35"/>
      <c r="PSE336" s="35"/>
      <c r="PSF336" s="35"/>
      <c r="PSG336" s="35"/>
      <c r="PSH336" s="35"/>
      <c r="PSI336" s="35"/>
      <c r="PSJ336" s="35"/>
      <c r="PSK336" s="35"/>
      <c r="PSL336" s="35"/>
      <c r="PSM336" s="35"/>
      <c r="PSN336" s="35"/>
      <c r="PSO336" s="35"/>
      <c r="PSP336" s="35"/>
      <c r="PSQ336" s="35"/>
      <c r="PSR336" s="35"/>
      <c r="PSS336" s="35"/>
      <c r="PST336" s="35"/>
      <c r="PSU336" s="35"/>
      <c r="PSV336" s="35"/>
      <c r="PSW336" s="35"/>
      <c r="PSX336" s="35"/>
      <c r="PSY336" s="35"/>
      <c r="PSZ336" s="35"/>
      <c r="PTA336" s="35"/>
      <c r="PTB336" s="35"/>
      <c r="PTC336" s="35"/>
      <c r="PTD336" s="35"/>
      <c r="PTE336" s="35"/>
      <c r="PTF336" s="35"/>
      <c r="PTG336" s="35"/>
      <c r="PTH336" s="35"/>
      <c r="PTI336" s="35"/>
      <c r="PTJ336" s="35"/>
      <c r="PTK336" s="35"/>
      <c r="PTL336" s="35"/>
      <c r="PTM336" s="35"/>
      <c r="PTN336" s="35"/>
      <c r="PTO336" s="35"/>
      <c r="PTP336" s="35"/>
      <c r="PTQ336" s="35"/>
      <c r="PTR336" s="35"/>
      <c r="PTS336" s="35"/>
      <c r="PTT336" s="35"/>
      <c r="PTU336" s="35"/>
      <c r="PTV336" s="35"/>
      <c r="PTW336" s="35"/>
      <c r="PTX336" s="35"/>
      <c r="PTY336" s="35"/>
      <c r="PTZ336" s="35"/>
      <c r="PUA336" s="35"/>
      <c r="PUB336" s="35"/>
      <c r="PUC336" s="35"/>
      <c r="PUD336" s="35"/>
      <c r="PUE336" s="35"/>
      <c r="PUF336" s="35"/>
      <c r="PUG336" s="35"/>
      <c r="PUH336" s="35"/>
      <c r="PUI336" s="35"/>
      <c r="PUJ336" s="35"/>
      <c r="PUK336" s="35"/>
      <c r="PUL336" s="35"/>
      <c r="PUM336" s="35"/>
      <c r="PUN336" s="35"/>
      <c r="PUO336" s="35"/>
      <c r="PUP336" s="35"/>
      <c r="PUQ336" s="35"/>
      <c r="PUR336" s="35"/>
      <c r="PUS336" s="35"/>
      <c r="PUT336" s="35"/>
      <c r="PUU336" s="35"/>
      <c r="PUV336" s="35"/>
      <c r="PUW336" s="35"/>
      <c r="PUX336" s="35"/>
      <c r="PUY336" s="35"/>
      <c r="PUZ336" s="35"/>
      <c r="PVA336" s="35"/>
      <c r="PVB336" s="35"/>
      <c r="PVC336" s="35"/>
      <c r="PVD336" s="35"/>
      <c r="PVE336" s="35"/>
      <c r="PVF336" s="35"/>
      <c r="PVG336" s="35"/>
      <c r="PVH336" s="35"/>
      <c r="PVI336" s="35"/>
      <c r="PVJ336" s="35"/>
      <c r="PVK336" s="35"/>
      <c r="PVL336" s="35"/>
      <c r="PVM336" s="35"/>
      <c r="PVN336" s="35"/>
      <c r="PVO336" s="35"/>
      <c r="PVP336" s="35"/>
      <c r="PVQ336" s="35"/>
      <c r="PVR336" s="35"/>
      <c r="PVS336" s="35"/>
      <c r="PVT336" s="35"/>
      <c r="PVU336" s="35"/>
      <c r="PVV336" s="35"/>
      <c r="PVW336" s="35"/>
      <c r="PVX336" s="35"/>
      <c r="PVY336" s="35"/>
      <c r="PVZ336" s="35"/>
      <c r="PWA336" s="35"/>
      <c r="PWB336" s="35"/>
      <c r="PWC336" s="35"/>
      <c r="PWD336" s="35"/>
      <c r="PWE336" s="35"/>
      <c r="PWF336" s="35"/>
      <c r="PWG336" s="35"/>
      <c r="PWH336" s="35"/>
      <c r="PWI336" s="35"/>
      <c r="PWJ336" s="35"/>
      <c r="PWK336" s="35"/>
      <c r="PWL336" s="35"/>
      <c r="PWM336" s="35"/>
      <c r="PWN336" s="35"/>
      <c r="PWO336" s="35"/>
      <c r="PWP336" s="35"/>
      <c r="PWQ336" s="35"/>
      <c r="PWR336" s="35"/>
      <c r="PWS336" s="35"/>
      <c r="PWT336" s="35"/>
      <c r="PWU336" s="35"/>
      <c r="PWV336" s="35"/>
      <c r="PWW336" s="35"/>
      <c r="PWX336" s="35"/>
      <c r="PWY336" s="35"/>
      <c r="PWZ336" s="35"/>
      <c r="PXA336" s="35"/>
      <c r="PXB336" s="35"/>
      <c r="PXC336" s="35"/>
      <c r="PXD336" s="35"/>
      <c r="PXE336" s="35"/>
      <c r="PXF336" s="35"/>
      <c r="PXG336" s="35"/>
      <c r="PXH336" s="35"/>
      <c r="PXI336" s="35"/>
      <c r="PXJ336" s="35"/>
      <c r="PXK336" s="35"/>
      <c r="PXL336" s="35"/>
      <c r="PXM336" s="35"/>
      <c r="PXN336" s="35"/>
      <c r="PXO336" s="35"/>
      <c r="PXP336" s="35"/>
      <c r="PXQ336" s="35"/>
      <c r="PXR336" s="35"/>
      <c r="PXS336" s="35"/>
      <c r="PXT336" s="35"/>
      <c r="PXU336" s="35"/>
      <c r="PXV336" s="35"/>
      <c r="PXW336" s="35"/>
      <c r="PXX336" s="35"/>
      <c r="PXY336" s="35"/>
      <c r="PXZ336" s="35"/>
      <c r="PYA336" s="35"/>
      <c r="PYB336" s="35"/>
      <c r="PYC336" s="35"/>
      <c r="PYD336" s="35"/>
      <c r="PYE336" s="35"/>
      <c r="PYF336" s="35"/>
      <c r="PYG336" s="35"/>
      <c r="PYH336" s="35"/>
      <c r="PYI336" s="35"/>
      <c r="PYJ336" s="35"/>
      <c r="PYK336" s="35"/>
      <c r="PYL336" s="35"/>
      <c r="PYM336" s="35"/>
      <c r="PYN336" s="35"/>
      <c r="PYO336" s="35"/>
      <c r="PYP336" s="35"/>
      <c r="PYQ336" s="35"/>
      <c r="PYR336" s="35"/>
      <c r="PYS336" s="35"/>
      <c r="PYT336" s="35"/>
      <c r="PYU336" s="35"/>
      <c r="PYV336" s="35"/>
      <c r="PYW336" s="35"/>
      <c r="PYX336" s="35"/>
      <c r="PYY336" s="35"/>
      <c r="PYZ336" s="35"/>
      <c r="PZA336" s="35"/>
      <c r="PZB336" s="35"/>
      <c r="PZC336" s="35"/>
      <c r="PZD336" s="35"/>
      <c r="PZE336" s="35"/>
      <c r="PZF336" s="35"/>
      <c r="PZG336" s="35"/>
      <c r="PZH336" s="35"/>
      <c r="PZI336" s="35"/>
      <c r="PZJ336" s="35"/>
      <c r="PZK336" s="35"/>
      <c r="PZL336" s="35"/>
      <c r="PZM336" s="35"/>
      <c r="PZN336" s="35"/>
      <c r="PZO336" s="35"/>
      <c r="PZP336" s="35"/>
      <c r="PZQ336" s="35"/>
      <c r="PZR336" s="35"/>
      <c r="PZS336" s="35"/>
      <c r="PZT336" s="35"/>
      <c r="PZU336" s="35"/>
      <c r="PZV336" s="35"/>
      <c r="PZW336" s="35"/>
      <c r="PZX336" s="35"/>
      <c r="PZY336" s="35"/>
      <c r="PZZ336" s="35"/>
      <c r="QAA336" s="35"/>
      <c r="QAB336" s="35"/>
      <c r="QAC336" s="35"/>
      <c r="QAD336" s="35"/>
      <c r="QAE336" s="35"/>
      <c r="QAF336" s="35"/>
      <c r="QAG336" s="35"/>
      <c r="QAH336" s="35"/>
      <c r="QAI336" s="35"/>
      <c r="QAJ336" s="35"/>
      <c r="QAK336" s="35"/>
      <c r="QAL336" s="35"/>
      <c r="QAM336" s="35"/>
      <c r="QAN336" s="35"/>
      <c r="QAO336" s="35"/>
      <c r="QAP336" s="35"/>
      <c r="QAQ336" s="35"/>
      <c r="QAR336" s="35"/>
      <c r="QAS336" s="35"/>
      <c r="QAT336" s="35"/>
      <c r="QAU336" s="35"/>
      <c r="QAV336" s="35"/>
      <c r="QAW336" s="35"/>
      <c r="QAX336" s="35"/>
      <c r="QAY336" s="35"/>
      <c r="QAZ336" s="35"/>
      <c r="QBA336" s="35"/>
      <c r="QBB336" s="35"/>
      <c r="QBC336" s="35"/>
      <c r="QBD336" s="35"/>
      <c r="QBE336" s="35"/>
      <c r="QBF336" s="35"/>
      <c r="QBG336" s="35"/>
      <c r="QBH336" s="35"/>
      <c r="QBI336" s="35"/>
      <c r="QBJ336" s="35"/>
      <c r="QBK336" s="35"/>
      <c r="QBL336" s="35"/>
      <c r="QBM336" s="35"/>
      <c r="QBN336" s="35"/>
      <c r="QBO336" s="35"/>
      <c r="QBP336" s="35"/>
      <c r="QBQ336" s="35"/>
      <c r="QBR336" s="35"/>
      <c r="QBS336" s="35"/>
      <c r="QBT336" s="35"/>
      <c r="QBU336" s="35"/>
      <c r="QBV336" s="35"/>
      <c r="QBW336" s="35"/>
      <c r="QBX336" s="35"/>
      <c r="QBY336" s="35"/>
      <c r="QBZ336" s="35"/>
      <c r="QCA336" s="35"/>
      <c r="QCB336" s="35"/>
      <c r="QCC336" s="35"/>
      <c r="QCD336" s="35"/>
      <c r="QCE336" s="35"/>
      <c r="QCF336" s="35"/>
      <c r="QCG336" s="35"/>
      <c r="QCH336" s="35"/>
      <c r="QCI336" s="35"/>
      <c r="QCJ336" s="35"/>
      <c r="QCK336" s="35"/>
      <c r="QCL336" s="35"/>
      <c r="QCM336" s="35"/>
      <c r="QCN336" s="35"/>
      <c r="QCO336" s="35"/>
      <c r="QCP336" s="35"/>
      <c r="QCQ336" s="35"/>
      <c r="QCR336" s="35"/>
      <c r="QCS336" s="35"/>
      <c r="QCT336" s="35"/>
      <c r="QCU336" s="35"/>
      <c r="QCV336" s="35"/>
      <c r="QCW336" s="35"/>
      <c r="QCX336" s="35"/>
      <c r="QCY336" s="35"/>
      <c r="QCZ336" s="35"/>
      <c r="QDA336" s="35"/>
      <c r="QDB336" s="35"/>
      <c r="QDC336" s="35"/>
      <c r="QDD336" s="35"/>
      <c r="QDE336" s="35"/>
      <c r="QDF336" s="35"/>
      <c r="QDG336" s="35"/>
      <c r="QDH336" s="35"/>
      <c r="QDI336" s="35"/>
      <c r="QDJ336" s="35"/>
      <c r="QDK336" s="35"/>
      <c r="QDL336" s="35"/>
      <c r="QDM336" s="35"/>
      <c r="QDN336" s="35"/>
      <c r="QDO336" s="35"/>
      <c r="QDP336" s="35"/>
      <c r="QDQ336" s="35"/>
      <c r="QDR336" s="35"/>
      <c r="QDS336" s="35"/>
      <c r="QDT336" s="35"/>
      <c r="QDU336" s="35"/>
      <c r="QDV336" s="35"/>
      <c r="QDW336" s="35"/>
      <c r="QDX336" s="35"/>
      <c r="QDY336" s="35"/>
      <c r="QDZ336" s="35"/>
      <c r="QEA336" s="35"/>
      <c r="QEB336" s="35"/>
      <c r="QEC336" s="35"/>
      <c r="QED336" s="35"/>
      <c r="QEE336" s="35"/>
      <c r="QEF336" s="35"/>
      <c r="QEG336" s="35"/>
      <c r="QEH336" s="35"/>
      <c r="QEI336" s="35"/>
      <c r="QEJ336" s="35"/>
      <c r="QEK336" s="35"/>
      <c r="QEL336" s="35"/>
      <c r="QEM336" s="35"/>
      <c r="QEN336" s="35"/>
      <c r="QEO336" s="35"/>
      <c r="QEP336" s="35"/>
      <c r="QEQ336" s="35"/>
      <c r="QER336" s="35"/>
      <c r="QES336" s="35"/>
      <c r="QET336" s="35"/>
      <c r="QEU336" s="35"/>
      <c r="QEV336" s="35"/>
      <c r="QEW336" s="35"/>
      <c r="QEX336" s="35"/>
      <c r="QEY336" s="35"/>
      <c r="QEZ336" s="35"/>
      <c r="QFA336" s="35"/>
      <c r="QFB336" s="35"/>
      <c r="QFC336" s="35"/>
      <c r="QFD336" s="35"/>
      <c r="QFE336" s="35"/>
      <c r="QFF336" s="35"/>
      <c r="QFG336" s="35"/>
      <c r="QFH336" s="35"/>
      <c r="QFI336" s="35"/>
      <c r="QFJ336" s="35"/>
      <c r="QFK336" s="35"/>
      <c r="QFL336" s="35"/>
      <c r="QFM336" s="35"/>
      <c r="QFN336" s="35"/>
      <c r="QFO336" s="35"/>
      <c r="QFP336" s="35"/>
      <c r="QFQ336" s="35"/>
      <c r="QFR336" s="35"/>
      <c r="QFS336" s="35"/>
      <c r="QFT336" s="35"/>
      <c r="QFU336" s="35"/>
      <c r="QFV336" s="35"/>
      <c r="QFW336" s="35"/>
      <c r="QFX336" s="35"/>
      <c r="QFY336" s="35"/>
      <c r="QFZ336" s="35"/>
      <c r="QGA336" s="35"/>
      <c r="QGB336" s="35"/>
      <c r="QGC336" s="35"/>
      <c r="QGD336" s="35"/>
      <c r="QGE336" s="35"/>
      <c r="QGF336" s="35"/>
      <c r="QGG336" s="35"/>
      <c r="QGH336" s="35"/>
      <c r="QGI336" s="35"/>
      <c r="QGJ336" s="35"/>
      <c r="QGK336" s="35"/>
      <c r="QGL336" s="35"/>
      <c r="QGM336" s="35"/>
      <c r="QGN336" s="35"/>
      <c r="QGO336" s="35"/>
      <c r="QGP336" s="35"/>
      <c r="QGQ336" s="35"/>
      <c r="QGR336" s="35"/>
      <c r="QGS336" s="35"/>
      <c r="QGT336" s="35"/>
      <c r="QGU336" s="35"/>
      <c r="QGV336" s="35"/>
      <c r="QGW336" s="35"/>
      <c r="QGX336" s="35"/>
      <c r="QGY336" s="35"/>
      <c r="QGZ336" s="35"/>
      <c r="QHA336" s="35"/>
      <c r="QHB336" s="35"/>
      <c r="QHC336" s="35"/>
      <c r="QHD336" s="35"/>
      <c r="QHE336" s="35"/>
      <c r="QHF336" s="35"/>
      <c r="QHG336" s="35"/>
      <c r="QHH336" s="35"/>
      <c r="QHI336" s="35"/>
      <c r="QHJ336" s="35"/>
      <c r="QHK336" s="35"/>
      <c r="QHL336" s="35"/>
      <c r="QHM336" s="35"/>
      <c r="QHN336" s="35"/>
      <c r="QHO336" s="35"/>
      <c r="QHP336" s="35"/>
      <c r="QHQ336" s="35"/>
      <c r="QHR336" s="35"/>
      <c r="QHS336" s="35"/>
      <c r="QHT336" s="35"/>
      <c r="QHU336" s="35"/>
      <c r="QHV336" s="35"/>
      <c r="QHW336" s="35"/>
      <c r="QHX336" s="35"/>
      <c r="QHY336" s="35"/>
      <c r="QHZ336" s="35"/>
      <c r="QIA336" s="35"/>
      <c r="QIB336" s="35"/>
      <c r="QIC336" s="35"/>
      <c r="QID336" s="35"/>
      <c r="QIE336" s="35"/>
      <c r="QIF336" s="35"/>
      <c r="QIG336" s="35"/>
      <c r="QIH336" s="35"/>
      <c r="QII336" s="35"/>
      <c r="QIJ336" s="35"/>
      <c r="QIK336" s="35"/>
      <c r="QIL336" s="35"/>
      <c r="QIM336" s="35"/>
      <c r="QIN336" s="35"/>
      <c r="QIO336" s="35"/>
      <c r="QIP336" s="35"/>
      <c r="QIQ336" s="35"/>
      <c r="QIR336" s="35"/>
      <c r="QIS336" s="35"/>
      <c r="QIT336" s="35"/>
      <c r="QIU336" s="35"/>
      <c r="QIV336" s="35"/>
      <c r="QIW336" s="35"/>
      <c r="QIX336" s="35"/>
      <c r="QIY336" s="35"/>
      <c r="QIZ336" s="35"/>
      <c r="QJA336" s="35"/>
      <c r="QJB336" s="35"/>
      <c r="QJC336" s="35"/>
      <c r="QJD336" s="35"/>
      <c r="QJE336" s="35"/>
      <c r="QJF336" s="35"/>
      <c r="QJG336" s="35"/>
      <c r="QJH336" s="35"/>
      <c r="QJI336" s="35"/>
      <c r="QJJ336" s="35"/>
      <c r="QJK336" s="35"/>
      <c r="QJL336" s="35"/>
      <c r="QJM336" s="35"/>
      <c r="QJN336" s="35"/>
      <c r="QJO336" s="35"/>
      <c r="QJP336" s="35"/>
      <c r="QJQ336" s="35"/>
      <c r="QJR336" s="35"/>
      <c r="QJS336" s="35"/>
      <c r="QJT336" s="35"/>
      <c r="QJU336" s="35"/>
      <c r="QJV336" s="35"/>
      <c r="QJW336" s="35"/>
      <c r="QJX336" s="35"/>
      <c r="QJY336" s="35"/>
      <c r="QJZ336" s="35"/>
      <c r="QKA336" s="35"/>
      <c r="QKB336" s="35"/>
      <c r="QKC336" s="35"/>
      <c r="QKD336" s="35"/>
      <c r="QKE336" s="35"/>
      <c r="QKF336" s="35"/>
      <c r="QKG336" s="35"/>
      <c r="QKH336" s="35"/>
      <c r="QKI336" s="35"/>
      <c r="QKJ336" s="35"/>
      <c r="QKK336" s="35"/>
      <c r="QKL336" s="35"/>
      <c r="QKM336" s="35"/>
      <c r="QKN336" s="35"/>
      <c r="QKO336" s="35"/>
      <c r="QKP336" s="35"/>
      <c r="QKQ336" s="35"/>
      <c r="QKR336" s="35"/>
      <c r="QKS336" s="35"/>
      <c r="QKT336" s="35"/>
      <c r="QKU336" s="35"/>
      <c r="QKV336" s="35"/>
      <c r="QKW336" s="35"/>
      <c r="QKX336" s="35"/>
      <c r="QKY336" s="35"/>
      <c r="QKZ336" s="35"/>
      <c r="QLA336" s="35"/>
      <c r="QLB336" s="35"/>
      <c r="QLC336" s="35"/>
      <c r="QLD336" s="35"/>
      <c r="QLE336" s="35"/>
      <c r="QLF336" s="35"/>
      <c r="QLG336" s="35"/>
      <c r="QLH336" s="35"/>
      <c r="QLI336" s="35"/>
      <c r="QLJ336" s="35"/>
      <c r="QLK336" s="35"/>
      <c r="QLL336" s="35"/>
      <c r="QLM336" s="35"/>
      <c r="QLN336" s="35"/>
      <c r="QLO336" s="35"/>
      <c r="QLP336" s="35"/>
      <c r="QLQ336" s="35"/>
      <c r="QLR336" s="35"/>
      <c r="QLS336" s="35"/>
      <c r="QLT336" s="35"/>
      <c r="QLU336" s="35"/>
      <c r="QLV336" s="35"/>
      <c r="QLW336" s="35"/>
      <c r="QLX336" s="35"/>
      <c r="QLY336" s="35"/>
      <c r="QLZ336" s="35"/>
      <c r="QMA336" s="35"/>
      <c r="QMB336" s="35"/>
      <c r="QMC336" s="35"/>
      <c r="QMD336" s="35"/>
      <c r="QME336" s="35"/>
      <c r="QMF336" s="35"/>
      <c r="QMG336" s="35"/>
      <c r="QMH336" s="35"/>
      <c r="QMI336" s="35"/>
      <c r="QMJ336" s="35"/>
      <c r="QMK336" s="35"/>
      <c r="QML336" s="35"/>
      <c r="QMM336" s="35"/>
      <c r="QMN336" s="35"/>
      <c r="QMO336" s="35"/>
      <c r="QMP336" s="35"/>
      <c r="QMQ336" s="35"/>
      <c r="QMR336" s="35"/>
      <c r="QMS336" s="35"/>
      <c r="QMT336" s="35"/>
      <c r="QMU336" s="35"/>
      <c r="QMV336" s="35"/>
      <c r="QMW336" s="35"/>
      <c r="QMX336" s="35"/>
      <c r="QMY336" s="35"/>
      <c r="QMZ336" s="35"/>
      <c r="QNA336" s="35"/>
      <c r="QNB336" s="35"/>
      <c r="QNC336" s="35"/>
      <c r="QND336" s="35"/>
      <c r="QNE336" s="35"/>
      <c r="QNF336" s="35"/>
      <c r="QNG336" s="35"/>
      <c r="QNH336" s="35"/>
      <c r="QNI336" s="35"/>
      <c r="QNJ336" s="35"/>
      <c r="QNK336" s="35"/>
      <c r="QNL336" s="35"/>
      <c r="QNM336" s="35"/>
      <c r="QNN336" s="35"/>
      <c r="QNO336" s="35"/>
      <c r="QNP336" s="35"/>
      <c r="QNQ336" s="35"/>
      <c r="QNR336" s="35"/>
      <c r="QNS336" s="35"/>
      <c r="QNT336" s="35"/>
      <c r="QNU336" s="35"/>
      <c r="QNV336" s="35"/>
      <c r="QNW336" s="35"/>
      <c r="QNX336" s="35"/>
      <c r="QNY336" s="35"/>
      <c r="QNZ336" s="35"/>
      <c r="QOA336" s="35"/>
      <c r="QOB336" s="35"/>
      <c r="QOC336" s="35"/>
      <c r="QOD336" s="35"/>
      <c r="QOE336" s="35"/>
      <c r="QOF336" s="35"/>
      <c r="QOG336" s="35"/>
      <c r="QOH336" s="35"/>
      <c r="QOI336" s="35"/>
      <c r="QOJ336" s="35"/>
      <c r="QOK336" s="35"/>
      <c r="QOL336" s="35"/>
      <c r="QOM336" s="35"/>
      <c r="QON336" s="35"/>
      <c r="QOO336" s="35"/>
      <c r="QOP336" s="35"/>
      <c r="QOQ336" s="35"/>
      <c r="QOR336" s="35"/>
      <c r="QOS336" s="35"/>
      <c r="QOT336" s="35"/>
      <c r="QOU336" s="35"/>
      <c r="QOV336" s="35"/>
      <c r="QOW336" s="35"/>
      <c r="QOX336" s="35"/>
      <c r="QOY336" s="35"/>
      <c r="QOZ336" s="35"/>
      <c r="QPA336" s="35"/>
      <c r="QPB336" s="35"/>
      <c r="QPC336" s="35"/>
      <c r="QPD336" s="35"/>
      <c r="QPE336" s="35"/>
      <c r="QPF336" s="35"/>
      <c r="QPG336" s="35"/>
      <c r="QPH336" s="35"/>
      <c r="QPI336" s="35"/>
      <c r="QPJ336" s="35"/>
      <c r="QPK336" s="35"/>
      <c r="QPL336" s="35"/>
      <c r="QPM336" s="35"/>
      <c r="QPN336" s="35"/>
      <c r="QPO336" s="35"/>
      <c r="QPP336" s="35"/>
      <c r="QPQ336" s="35"/>
      <c r="QPR336" s="35"/>
      <c r="QPS336" s="35"/>
      <c r="QPT336" s="35"/>
      <c r="QPU336" s="35"/>
      <c r="QPV336" s="35"/>
      <c r="QPW336" s="35"/>
      <c r="QPX336" s="35"/>
      <c r="QPY336" s="35"/>
      <c r="QPZ336" s="35"/>
      <c r="QQA336" s="35"/>
      <c r="QQB336" s="35"/>
      <c r="QQC336" s="35"/>
      <c r="QQD336" s="35"/>
      <c r="QQE336" s="35"/>
      <c r="QQF336" s="35"/>
      <c r="QQG336" s="35"/>
      <c r="QQH336" s="35"/>
      <c r="QQI336" s="35"/>
      <c r="QQJ336" s="35"/>
      <c r="QQK336" s="35"/>
      <c r="QQL336" s="35"/>
      <c r="QQM336" s="35"/>
      <c r="QQN336" s="35"/>
      <c r="QQO336" s="35"/>
      <c r="QQP336" s="35"/>
      <c r="QQQ336" s="35"/>
      <c r="QQR336" s="35"/>
      <c r="QQS336" s="35"/>
      <c r="QQT336" s="35"/>
      <c r="QQU336" s="35"/>
      <c r="QQV336" s="35"/>
      <c r="QQW336" s="35"/>
      <c r="QQX336" s="35"/>
      <c r="QQY336" s="35"/>
      <c r="QQZ336" s="35"/>
      <c r="QRA336" s="35"/>
      <c r="QRB336" s="35"/>
      <c r="QRC336" s="35"/>
      <c r="QRD336" s="35"/>
      <c r="QRE336" s="35"/>
      <c r="QRF336" s="35"/>
      <c r="QRG336" s="35"/>
      <c r="QRH336" s="35"/>
      <c r="QRI336" s="35"/>
      <c r="QRJ336" s="35"/>
      <c r="QRK336" s="35"/>
      <c r="QRL336" s="35"/>
      <c r="QRM336" s="35"/>
      <c r="QRN336" s="35"/>
      <c r="QRO336" s="35"/>
      <c r="QRP336" s="35"/>
      <c r="QRQ336" s="35"/>
      <c r="QRR336" s="35"/>
      <c r="QRS336" s="35"/>
      <c r="QRT336" s="35"/>
      <c r="QRU336" s="35"/>
      <c r="QRV336" s="35"/>
      <c r="QRW336" s="35"/>
      <c r="QRX336" s="35"/>
      <c r="QRY336" s="35"/>
      <c r="QRZ336" s="35"/>
      <c r="QSA336" s="35"/>
      <c r="QSB336" s="35"/>
      <c r="QSC336" s="35"/>
      <c r="QSD336" s="35"/>
      <c r="QSE336" s="35"/>
      <c r="QSF336" s="35"/>
      <c r="QSG336" s="35"/>
      <c r="QSH336" s="35"/>
      <c r="QSI336" s="35"/>
      <c r="QSJ336" s="35"/>
      <c r="QSK336" s="35"/>
      <c r="QSL336" s="35"/>
      <c r="QSM336" s="35"/>
      <c r="QSN336" s="35"/>
      <c r="QSO336" s="35"/>
      <c r="QSP336" s="35"/>
      <c r="QSQ336" s="35"/>
      <c r="QSR336" s="35"/>
      <c r="QSS336" s="35"/>
      <c r="QST336" s="35"/>
      <c r="QSU336" s="35"/>
      <c r="QSV336" s="35"/>
      <c r="QSW336" s="35"/>
      <c r="QSX336" s="35"/>
      <c r="QSY336" s="35"/>
      <c r="QSZ336" s="35"/>
      <c r="QTA336" s="35"/>
      <c r="QTB336" s="35"/>
      <c r="QTC336" s="35"/>
      <c r="QTD336" s="35"/>
      <c r="QTE336" s="35"/>
      <c r="QTF336" s="35"/>
      <c r="QTG336" s="35"/>
      <c r="QTH336" s="35"/>
      <c r="QTI336" s="35"/>
      <c r="QTJ336" s="35"/>
      <c r="QTK336" s="35"/>
      <c r="QTL336" s="35"/>
      <c r="QTM336" s="35"/>
      <c r="QTN336" s="35"/>
      <c r="QTO336" s="35"/>
      <c r="QTP336" s="35"/>
      <c r="QTQ336" s="35"/>
      <c r="QTR336" s="35"/>
      <c r="QTS336" s="35"/>
      <c r="QTT336" s="35"/>
      <c r="QTU336" s="35"/>
      <c r="QTV336" s="35"/>
      <c r="QTW336" s="35"/>
      <c r="QTX336" s="35"/>
      <c r="QTY336" s="35"/>
      <c r="QTZ336" s="35"/>
      <c r="QUA336" s="35"/>
      <c r="QUB336" s="35"/>
      <c r="QUC336" s="35"/>
      <c r="QUD336" s="35"/>
      <c r="QUE336" s="35"/>
      <c r="QUF336" s="35"/>
      <c r="QUG336" s="35"/>
      <c r="QUH336" s="35"/>
      <c r="QUI336" s="35"/>
      <c r="QUJ336" s="35"/>
      <c r="QUK336" s="35"/>
      <c r="QUL336" s="35"/>
      <c r="QUM336" s="35"/>
      <c r="QUN336" s="35"/>
      <c r="QUO336" s="35"/>
      <c r="QUP336" s="35"/>
      <c r="QUQ336" s="35"/>
      <c r="QUR336" s="35"/>
      <c r="QUS336" s="35"/>
      <c r="QUT336" s="35"/>
      <c r="QUU336" s="35"/>
      <c r="QUV336" s="35"/>
      <c r="QUW336" s="35"/>
      <c r="QUX336" s="35"/>
      <c r="QUY336" s="35"/>
      <c r="QUZ336" s="35"/>
      <c r="QVA336" s="35"/>
      <c r="QVB336" s="35"/>
      <c r="QVC336" s="35"/>
      <c r="QVD336" s="35"/>
      <c r="QVE336" s="35"/>
      <c r="QVF336" s="35"/>
      <c r="QVG336" s="35"/>
      <c r="QVH336" s="35"/>
      <c r="QVI336" s="35"/>
      <c r="QVJ336" s="35"/>
      <c r="QVK336" s="35"/>
      <c r="QVL336" s="35"/>
      <c r="QVM336" s="35"/>
      <c r="QVN336" s="35"/>
      <c r="QVO336" s="35"/>
      <c r="QVP336" s="35"/>
      <c r="QVQ336" s="35"/>
      <c r="QVR336" s="35"/>
      <c r="QVS336" s="35"/>
      <c r="QVT336" s="35"/>
      <c r="QVU336" s="35"/>
      <c r="QVV336" s="35"/>
      <c r="QVW336" s="35"/>
      <c r="QVX336" s="35"/>
      <c r="QVY336" s="35"/>
      <c r="QVZ336" s="35"/>
      <c r="QWA336" s="35"/>
      <c r="QWB336" s="35"/>
      <c r="QWC336" s="35"/>
      <c r="QWD336" s="35"/>
      <c r="QWE336" s="35"/>
      <c r="QWF336" s="35"/>
      <c r="QWG336" s="35"/>
      <c r="QWH336" s="35"/>
      <c r="QWI336" s="35"/>
      <c r="QWJ336" s="35"/>
      <c r="QWK336" s="35"/>
      <c r="QWL336" s="35"/>
      <c r="QWM336" s="35"/>
      <c r="QWN336" s="35"/>
      <c r="QWO336" s="35"/>
      <c r="QWP336" s="35"/>
      <c r="QWQ336" s="35"/>
      <c r="QWR336" s="35"/>
      <c r="QWS336" s="35"/>
      <c r="QWT336" s="35"/>
      <c r="QWU336" s="35"/>
      <c r="QWV336" s="35"/>
      <c r="QWW336" s="35"/>
      <c r="QWX336" s="35"/>
      <c r="QWY336" s="35"/>
      <c r="QWZ336" s="35"/>
      <c r="QXA336" s="35"/>
      <c r="QXB336" s="35"/>
      <c r="QXC336" s="35"/>
      <c r="QXD336" s="35"/>
      <c r="QXE336" s="35"/>
      <c r="QXF336" s="35"/>
      <c r="QXG336" s="35"/>
      <c r="QXH336" s="35"/>
      <c r="QXI336" s="35"/>
      <c r="QXJ336" s="35"/>
      <c r="QXK336" s="35"/>
      <c r="QXL336" s="35"/>
      <c r="QXM336" s="35"/>
      <c r="QXN336" s="35"/>
      <c r="QXO336" s="35"/>
      <c r="QXP336" s="35"/>
      <c r="QXQ336" s="35"/>
      <c r="QXR336" s="35"/>
      <c r="QXS336" s="35"/>
      <c r="QXT336" s="35"/>
      <c r="QXU336" s="35"/>
      <c r="QXV336" s="35"/>
      <c r="QXW336" s="35"/>
      <c r="QXX336" s="35"/>
      <c r="QXY336" s="35"/>
      <c r="QXZ336" s="35"/>
      <c r="QYA336" s="35"/>
      <c r="QYB336" s="35"/>
      <c r="QYC336" s="35"/>
      <c r="QYD336" s="35"/>
      <c r="QYE336" s="35"/>
      <c r="QYF336" s="35"/>
      <c r="QYG336" s="35"/>
      <c r="QYH336" s="35"/>
      <c r="QYI336" s="35"/>
      <c r="QYJ336" s="35"/>
      <c r="QYK336" s="35"/>
      <c r="QYL336" s="35"/>
      <c r="QYM336" s="35"/>
      <c r="QYN336" s="35"/>
      <c r="QYO336" s="35"/>
      <c r="QYP336" s="35"/>
      <c r="QYQ336" s="35"/>
      <c r="QYR336" s="35"/>
      <c r="QYS336" s="35"/>
      <c r="QYT336" s="35"/>
      <c r="QYU336" s="35"/>
      <c r="QYV336" s="35"/>
      <c r="QYW336" s="35"/>
      <c r="QYX336" s="35"/>
      <c r="QYY336" s="35"/>
      <c r="QYZ336" s="35"/>
      <c r="QZA336" s="35"/>
      <c r="QZB336" s="35"/>
      <c r="QZC336" s="35"/>
      <c r="QZD336" s="35"/>
      <c r="QZE336" s="35"/>
      <c r="QZF336" s="35"/>
      <c r="QZG336" s="35"/>
      <c r="QZH336" s="35"/>
      <c r="QZI336" s="35"/>
      <c r="QZJ336" s="35"/>
      <c r="QZK336" s="35"/>
      <c r="QZL336" s="35"/>
      <c r="QZM336" s="35"/>
      <c r="QZN336" s="35"/>
      <c r="QZO336" s="35"/>
      <c r="QZP336" s="35"/>
      <c r="QZQ336" s="35"/>
      <c r="QZR336" s="35"/>
      <c r="QZS336" s="35"/>
      <c r="QZT336" s="35"/>
      <c r="QZU336" s="35"/>
      <c r="QZV336" s="35"/>
      <c r="QZW336" s="35"/>
      <c r="QZX336" s="35"/>
      <c r="QZY336" s="35"/>
      <c r="QZZ336" s="35"/>
      <c r="RAA336" s="35"/>
      <c r="RAB336" s="35"/>
      <c r="RAC336" s="35"/>
      <c r="RAD336" s="35"/>
      <c r="RAE336" s="35"/>
      <c r="RAF336" s="35"/>
      <c r="RAG336" s="35"/>
      <c r="RAH336" s="35"/>
      <c r="RAI336" s="35"/>
      <c r="RAJ336" s="35"/>
      <c r="RAK336" s="35"/>
      <c r="RAL336" s="35"/>
      <c r="RAM336" s="35"/>
      <c r="RAN336" s="35"/>
      <c r="RAO336" s="35"/>
      <c r="RAP336" s="35"/>
      <c r="RAQ336" s="35"/>
      <c r="RAR336" s="35"/>
      <c r="RAS336" s="35"/>
      <c r="RAT336" s="35"/>
      <c r="RAU336" s="35"/>
      <c r="RAV336" s="35"/>
      <c r="RAW336" s="35"/>
      <c r="RAX336" s="35"/>
      <c r="RAY336" s="35"/>
      <c r="RAZ336" s="35"/>
      <c r="RBA336" s="35"/>
      <c r="RBB336" s="35"/>
      <c r="RBC336" s="35"/>
      <c r="RBD336" s="35"/>
      <c r="RBE336" s="35"/>
      <c r="RBF336" s="35"/>
      <c r="RBG336" s="35"/>
      <c r="RBH336" s="35"/>
      <c r="RBI336" s="35"/>
      <c r="RBJ336" s="35"/>
      <c r="RBK336" s="35"/>
      <c r="RBL336" s="35"/>
      <c r="RBM336" s="35"/>
      <c r="RBN336" s="35"/>
      <c r="RBO336" s="35"/>
      <c r="RBP336" s="35"/>
      <c r="RBQ336" s="35"/>
      <c r="RBR336" s="35"/>
      <c r="RBS336" s="35"/>
      <c r="RBT336" s="35"/>
      <c r="RBU336" s="35"/>
      <c r="RBV336" s="35"/>
      <c r="RBW336" s="35"/>
      <c r="RBX336" s="35"/>
      <c r="RBY336" s="35"/>
      <c r="RBZ336" s="35"/>
      <c r="RCA336" s="35"/>
      <c r="RCB336" s="35"/>
      <c r="RCC336" s="35"/>
      <c r="RCD336" s="35"/>
      <c r="RCE336" s="35"/>
      <c r="RCF336" s="35"/>
      <c r="RCG336" s="35"/>
      <c r="RCH336" s="35"/>
      <c r="RCI336" s="35"/>
      <c r="RCJ336" s="35"/>
      <c r="RCK336" s="35"/>
      <c r="RCL336" s="35"/>
      <c r="RCM336" s="35"/>
      <c r="RCN336" s="35"/>
      <c r="RCO336" s="35"/>
      <c r="RCP336" s="35"/>
      <c r="RCQ336" s="35"/>
      <c r="RCR336" s="35"/>
      <c r="RCS336" s="35"/>
      <c r="RCT336" s="35"/>
      <c r="RCU336" s="35"/>
      <c r="RCV336" s="35"/>
      <c r="RCW336" s="35"/>
      <c r="RCX336" s="35"/>
      <c r="RCY336" s="35"/>
      <c r="RCZ336" s="35"/>
      <c r="RDA336" s="35"/>
      <c r="RDB336" s="35"/>
      <c r="RDC336" s="35"/>
      <c r="RDD336" s="35"/>
      <c r="RDE336" s="35"/>
      <c r="RDF336" s="35"/>
      <c r="RDG336" s="35"/>
      <c r="RDH336" s="35"/>
      <c r="RDI336" s="35"/>
      <c r="RDJ336" s="35"/>
      <c r="RDK336" s="35"/>
      <c r="RDL336" s="35"/>
      <c r="RDM336" s="35"/>
      <c r="RDN336" s="35"/>
      <c r="RDO336" s="35"/>
      <c r="RDP336" s="35"/>
      <c r="RDQ336" s="35"/>
      <c r="RDR336" s="35"/>
      <c r="RDS336" s="35"/>
      <c r="RDT336" s="35"/>
      <c r="RDU336" s="35"/>
      <c r="RDV336" s="35"/>
      <c r="RDW336" s="35"/>
      <c r="RDX336" s="35"/>
      <c r="RDY336" s="35"/>
      <c r="RDZ336" s="35"/>
      <c r="REA336" s="35"/>
      <c r="REB336" s="35"/>
      <c r="REC336" s="35"/>
      <c r="RED336" s="35"/>
      <c r="REE336" s="35"/>
      <c r="REF336" s="35"/>
      <c r="REG336" s="35"/>
      <c r="REH336" s="35"/>
      <c r="REI336" s="35"/>
      <c r="REJ336" s="35"/>
      <c r="REK336" s="35"/>
      <c r="REL336" s="35"/>
      <c r="REM336" s="35"/>
      <c r="REN336" s="35"/>
      <c r="REO336" s="35"/>
      <c r="REP336" s="35"/>
      <c r="REQ336" s="35"/>
      <c r="RER336" s="35"/>
      <c r="RES336" s="35"/>
      <c r="RET336" s="35"/>
      <c r="REU336" s="35"/>
      <c r="REV336" s="35"/>
      <c r="REW336" s="35"/>
      <c r="REX336" s="35"/>
      <c r="REY336" s="35"/>
      <c r="REZ336" s="35"/>
      <c r="RFA336" s="35"/>
      <c r="RFB336" s="35"/>
      <c r="RFC336" s="35"/>
      <c r="RFD336" s="35"/>
      <c r="RFE336" s="35"/>
      <c r="RFF336" s="35"/>
      <c r="RFG336" s="35"/>
      <c r="RFH336" s="35"/>
      <c r="RFI336" s="35"/>
      <c r="RFJ336" s="35"/>
      <c r="RFK336" s="35"/>
      <c r="RFL336" s="35"/>
      <c r="RFM336" s="35"/>
      <c r="RFN336" s="35"/>
      <c r="RFO336" s="35"/>
      <c r="RFP336" s="35"/>
      <c r="RFQ336" s="35"/>
      <c r="RFR336" s="35"/>
      <c r="RFS336" s="35"/>
      <c r="RFT336" s="35"/>
      <c r="RFU336" s="35"/>
      <c r="RFV336" s="35"/>
      <c r="RFW336" s="35"/>
      <c r="RFX336" s="35"/>
      <c r="RFY336" s="35"/>
      <c r="RFZ336" s="35"/>
      <c r="RGA336" s="35"/>
      <c r="RGB336" s="35"/>
      <c r="RGC336" s="35"/>
      <c r="RGD336" s="35"/>
      <c r="RGE336" s="35"/>
      <c r="RGF336" s="35"/>
      <c r="RGG336" s="35"/>
      <c r="RGH336" s="35"/>
      <c r="RGI336" s="35"/>
      <c r="RGJ336" s="35"/>
      <c r="RGK336" s="35"/>
      <c r="RGL336" s="35"/>
      <c r="RGM336" s="35"/>
      <c r="RGN336" s="35"/>
      <c r="RGO336" s="35"/>
      <c r="RGP336" s="35"/>
      <c r="RGQ336" s="35"/>
      <c r="RGR336" s="35"/>
      <c r="RGS336" s="35"/>
      <c r="RGT336" s="35"/>
      <c r="RGU336" s="35"/>
      <c r="RGV336" s="35"/>
      <c r="RGW336" s="35"/>
      <c r="RGX336" s="35"/>
      <c r="RGY336" s="35"/>
      <c r="RGZ336" s="35"/>
      <c r="RHA336" s="35"/>
      <c r="RHB336" s="35"/>
      <c r="RHC336" s="35"/>
      <c r="RHD336" s="35"/>
      <c r="RHE336" s="35"/>
      <c r="RHF336" s="35"/>
      <c r="RHG336" s="35"/>
      <c r="RHH336" s="35"/>
      <c r="RHI336" s="35"/>
      <c r="RHJ336" s="35"/>
      <c r="RHK336" s="35"/>
      <c r="RHL336" s="35"/>
      <c r="RHM336" s="35"/>
      <c r="RHN336" s="35"/>
      <c r="RHO336" s="35"/>
      <c r="RHP336" s="35"/>
      <c r="RHQ336" s="35"/>
      <c r="RHR336" s="35"/>
      <c r="RHS336" s="35"/>
      <c r="RHT336" s="35"/>
      <c r="RHU336" s="35"/>
      <c r="RHV336" s="35"/>
      <c r="RHW336" s="35"/>
      <c r="RHX336" s="35"/>
      <c r="RHY336" s="35"/>
      <c r="RHZ336" s="35"/>
      <c r="RIA336" s="35"/>
      <c r="RIB336" s="35"/>
      <c r="RIC336" s="35"/>
      <c r="RID336" s="35"/>
      <c r="RIE336" s="35"/>
      <c r="RIF336" s="35"/>
      <c r="RIG336" s="35"/>
      <c r="RIH336" s="35"/>
      <c r="RII336" s="35"/>
      <c r="RIJ336" s="35"/>
      <c r="RIK336" s="35"/>
      <c r="RIL336" s="35"/>
      <c r="RIM336" s="35"/>
      <c r="RIN336" s="35"/>
      <c r="RIO336" s="35"/>
      <c r="RIP336" s="35"/>
      <c r="RIQ336" s="35"/>
      <c r="RIR336" s="35"/>
      <c r="RIS336" s="35"/>
      <c r="RIT336" s="35"/>
      <c r="RIU336" s="35"/>
      <c r="RIV336" s="35"/>
      <c r="RIW336" s="35"/>
      <c r="RIX336" s="35"/>
      <c r="RIY336" s="35"/>
      <c r="RIZ336" s="35"/>
      <c r="RJA336" s="35"/>
      <c r="RJB336" s="35"/>
      <c r="RJC336" s="35"/>
      <c r="RJD336" s="35"/>
      <c r="RJE336" s="35"/>
      <c r="RJF336" s="35"/>
      <c r="RJG336" s="35"/>
      <c r="RJH336" s="35"/>
      <c r="RJI336" s="35"/>
      <c r="RJJ336" s="35"/>
      <c r="RJK336" s="35"/>
      <c r="RJL336" s="35"/>
      <c r="RJM336" s="35"/>
      <c r="RJN336" s="35"/>
      <c r="RJO336" s="35"/>
      <c r="RJP336" s="35"/>
      <c r="RJQ336" s="35"/>
      <c r="RJR336" s="35"/>
      <c r="RJS336" s="35"/>
      <c r="RJT336" s="35"/>
      <c r="RJU336" s="35"/>
      <c r="RJV336" s="35"/>
      <c r="RJW336" s="35"/>
      <c r="RJX336" s="35"/>
      <c r="RJY336" s="35"/>
      <c r="RJZ336" s="35"/>
      <c r="RKA336" s="35"/>
      <c r="RKB336" s="35"/>
      <c r="RKC336" s="35"/>
      <c r="RKD336" s="35"/>
      <c r="RKE336" s="35"/>
      <c r="RKF336" s="35"/>
      <c r="RKG336" s="35"/>
      <c r="RKH336" s="35"/>
      <c r="RKI336" s="35"/>
      <c r="RKJ336" s="35"/>
      <c r="RKK336" s="35"/>
      <c r="RKL336" s="35"/>
      <c r="RKM336" s="35"/>
      <c r="RKN336" s="35"/>
      <c r="RKO336" s="35"/>
      <c r="RKP336" s="35"/>
      <c r="RKQ336" s="35"/>
      <c r="RKR336" s="35"/>
      <c r="RKS336" s="35"/>
      <c r="RKT336" s="35"/>
      <c r="RKU336" s="35"/>
      <c r="RKV336" s="35"/>
      <c r="RKW336" s="35"/>
      <c r="RKX336" s="35"/>
      <c r="RKY336" s="35"/>
      <c r="RKZ336" s="35"/>
      <c r="RLA336" s="35"/>
      <c r="RLB336" s="35"/>
      <c r="RLC336" s="35"/>
      <c r="RLD336" s="35"/>
      <c r="RLE336" s="35"/>
      <c r="RLF336" s="35"/>
      <c r="RLG336" s="35"/>
      <c r="RLH336" s="35"/>
      <c r="RLI336" s="35"/>
      <c r="RLJ336" s="35"/>
      <c r="RLK336" s="35"/>
      <c r="RLL336" s="35"/>
      <c r="RLM336" s="35"/>
      <c r="RLN336" s="35"/>
      <c r="RLO336" s="35"/>
      <c r="RLP336" s="35"/>
      <c r="RLQ336" s="35"/>
      <c r="RLR336" s="35"/>
      <c r="RLS336" s="35"/>
      <c r="RLT336" s="35"/>
      <c r="RLU336" s="35"/>
      <c r="RLV336" s="35"/>
      <c r="RLW336" s="35"/>
      <c r="RLX336" s="35"/>
      <c r="RLY336" s="35"/>
      <c r="RLZ336" s="35"/>
      <c r="RMA336" s="35"/>
      <c r="RMB336" s="35"/>
      <c r="RMC336" s="35"/>
      <c r="RMD336" s="35"/>
      <c r="RME336" s="35"/>
      <c r="RMF336" s="35"/>
      <c r="RMG336" s="35"/>
      <c r="RMH336" s="35"/>
      <c r="RMI336" s="35"/>
      <c r="RMJ336" s="35"/>
      <c r="RMK336" s="35"/>
      <c r="RML336" s="35"/>
      <c r="RMM336" s="35"/>
      <c r="RMN336" s="35"/>
      <c r="RMO336" s="35"/>
      <c r="RMP336" s="35"/>
      <c r="RMQ336" s="35"/>
      <c r="RMR336" s="35"/>
      <c r="RMS336" s="35"/>
      <c r="RMT336" s="35"/>
      <c r="RMU336" s="35"/>
      <c r="RMV336" s="35"/>
      <c r="RMW336" s="35"/>
      <c r="RMX336" s="35"/>
      <c r="RMY336" s="35"/>
      <c r="RMZ336" s="35"/>
      <c r="RNA336" s="35"/>
      <c r="RNB336" s="35"/>
      <c r="RNC336" s="35"/>
      <c r="RND336" s="35"/>
      <c r="RNE336" s="35"/>
      <c r="RNF336" s="35"/>
      <c r="RNG336" s="35"/>
      <c r="RNH336" s="35"/>
      <c r="RNI336" s="35"/>
      <c r="RNJ336" s="35"/>
      <c r="RNK336" s="35"/>
      <c r="RNL336" s="35"/>
      <c r="RNM336" s="35"/>
      <c r="RNN336" s="35"/>
      <c r="RNO336" s="35"/>
      <c r="RNP336" s="35"/>
      <c r="RNQ336" s="35"/>
      <c r="RNR336" s="35"/>
      <c r="RNS336" s="35"/>
      <c r="RNT336" s="35"/>
      <c r="RNU336" s="35"/>
      <c r="RNV336" s="35"/>
      <c r="RNW336" s="35"/>
      <c r="RNX336" s="35"/>
      <c r="RNY336" s="35"/>
      <c r="RNZ336" s="35"/>
      <c r="ROA336" s="35"/>
      <c r="ROB336" s="35"/>
      <c r="ROC336" s="35"/>
      <c r="ROD336" s="35"/>
      <c r="ROE336" s="35"/>
      <c r="ROF336" s="35"/>
      <c r="ROG336" s="35"/>
      <c r="ROH336" s="35"/>
      <c r="ROI336" s="35"/>
      <c r="ROJ336" s="35"/>
      <c r="ROK336" s="35"/>
      <c r="ROL336" s="35"/>
      <c r="ROM336" s="35"/>
      <c r="RON336" s="35"/>
      <c r="ROO336" s="35"/>
      <c r="ROP336" s="35"/>
      <c r="ROQ336" s="35"/>
      <c r="ROR336" s="35"/>
      <c r="ROS336" s="35"/>
      <c r="ROT336" s="35"/>
      <c r="ROU336" s="35"/>
      <c r="ROV336" s="35"/>
      <c r="ROW336" s="35"/>
      <c r="ROX336" s="35"/>
      <c r="ROY336" s="35"/>
      <c r="ROZ336" s="35"/>
      <c r="RPA336" s="35"/>
      <c r="RPB336" s="35"/>
      <c r="RPC336" s="35"/>
      <c r="RPD336" s="35"/>
      <c r="RPE336" s="35"/>
      <c r="RPF336" s="35"/>
      <c r="RPG336" s="35"/>
      <c r="RPH336" s="35"/>
      <c r="RPI336" s="35"/>
      <c r="RPJ336" s="35"/>
      <c r="RPK336" s="35"/>
      <c r="RPL336" s="35"/>
      <c r="RPM336" s="35"/>
      <c r="RPN336" s="35"/>
      <c r="RPO336" s="35"/>
      <c r="RPP336" s="35"/>
      <c r="RPQ336" s="35"/>
      <c r="RPR336" s="35"/>
      <c r="RPS336" s="35"/>
      <c r="RPT336" s="35"/>
      <c r="RPU336" s="35"/>
      <c r="RPV336" s="35"/>
      <c r="RPW336" s="35"/>
      <c r="RPX336" s="35"/>
      <c r="RPY336" s="35"/>
      <c r="RPZ336" s="35"/>
      <c r="RQA336" s="35"/>
      <c r="RQB336" s="35"/>
      <c r="RQC336" s="35"/>
      <c r="RQD336" s="35"/>
      <c r="RQE336" s="35"/>
      <c r="RQF336" s="35"/>
      <c r="RQG336" s="35"/>
      <c r="RQH336" s="35"/>
      <c r="RQI336" s="35"/>
      <c r="RQJ336" s="35"/>
      <c r="RQK336" s="35"/>
      <c r="RQL336" s="35"/>
      <c r="RQM336" s="35"/>
      <c r="RQN336" s="35"/>
      <c r="RQO336" s="35"/>
      <c r="RQP336" s="35"/>
      <c r="RQQ336" s="35"/>
      <c r="RQR336" s="35"/>
      <c r="RQS336" s="35"/>
      <c r="RQT336" s="35"/>
      <c r="RQU336" s="35"/>
      <c r="RQV336" s="35"/>
      <c r="RQW336" s="35"/>
      <c r="RQX336" s="35"/>
      <c r="RQY336" s="35"/>
      <c r="RQZ336" s="35"/>
      <c r="RRA336" s="35"/>
      <c r="RRB336" s="35"/>
      <c r="RRC336" s="35"/>
      <c r="RRD336" s="35"/>
      <c r="RRE336" s="35"/>
      <c r="RRF336" s="35"/>
      <c r="RRG336" s="35"/>
      <c r="RRH336" s="35"/>
      <c r="RRI336" s="35"/>
      <c r="RRJ336" s="35"/>
      <c r="RRK336" s="35"/>
      <c r="RRL336" s="35"/>
      <c r="RRM336" s="35"/>
      <c r="RRN336" s="35"/>
      <c r="RRO336" s="35"/>
      <c r="RRP336" s="35"/>
      <c r="RRQ336" s="35"/>
      <c r="RRR336" s="35"/>
      <c r="RRS336" s="35"/>
      <c r="RRT336" s="35"/>
      <c r="RRU336" s="35"/>
      <c r="RRV336" s="35"/>
      <c r="RRW336" s="35"/>
      <c r="RRX336" s="35"/>
      <c r="RRY336" s="35"/>
      <c r="RRZ336" s="35"/>
      <c r="RSA336" s="35"/>
      <c r="RSB336" s="35"/>
      <c r="RSC336" s="35"/>
      <c r="RSD336" s="35"/>
      <c r="RSE336" s="35"/>
      <c r="RSF336" s="35"/>
      <c r="RSG336" s="35"/>
      <c r="RSH336" s="35"/>
      <c r="RSI336" s="35"/>
      <c r="RSJ336" s="35"/>
      <c r="RSK336" s="35"/>
      <c r="RSL336" s="35"/>
      <c r="RSM336" s="35"/>
      <c r="RSN336" s="35"/>
      <c r="RSO336" s="35"/>
      <c r="RSP336" s="35"/>
      <c r="RSQ336" s="35"/>
      <c r="RSR336" s="35"/>
      <c r="RSS336" s="35"/>
      <c r="RST336" s="35"/>
      <c r="RSU336" s="35"/>
      <c r="RSV336" s="35"/>
      <c r="RSW336" s="35"/>
      <c r="RSX336" s="35"/>
      <c r="RSY336" s="35"/>
      <c r="RSZ336" s="35"/>
      <c r="RTA336" s="35"/>
      <c r="RTB336" s="35"/>
      <c r="RTC336" s="35"/>
      <c r="RTD336" s="35"/>
      <c r="RTE336" s="35"/>
      <c r="RTF336" s="35"/>
      <c r="RTG336" s="35"/>
      <c r="RTH336" s="35"/>
      <c r="RTI336" s="35"/>
      <c r="RTJ336" s="35"/>
      <c r="RTK336" s="35"/>
      <c r="RTL336" s="35"/>
      <c r="RTM336" s="35"/>
      <c r="RTN336" s="35"/>
      <c r="RTO336" s="35"/>
      <c r="RTP336" s="35"/>
      <c r="RTQ336" s="35"/>
      <c r="RTR336" s="35"/>
      <c r="RTS336" s="35"/>
      <c r="RTT336" s="35"/>
      <c r="RTU336" s="35"/>
      <c r="RTV336" s="35"/>
      <c r="RTW336" s="35"/>
      <c r="RTX336" s="35"/>
      <c r="RTY336" s="35"/>
      <c r="RTZ336" s="35"/>
      <c r="RUA336" s="35"/>
      <c r="RUB336" s="35"/>
      <c r="RUC336" s="35"/>
      <c r="RUD336" s="35"/>
      <c r="RUE336" s="35"/>
      <c r="RUF336" s="35"/>
      <c r="RUG336" s="35"/>
      <c r="RUH336" s="35"/>
      <c r="RUI336" s="35"/>
      <c r="RUJ336" s="35"/>
      <c r="RUK336" s="35"/>
      <c r="RUL336" s="35"/>
      <c r="RUM336" s="35"/>
      <c r="RUN336" s="35"/>
      <c r="RUO336" s="35"/>
      <c r="RUP336" s="35"/>
      <c r="RUQ336" s="35"/>
      <c r="RUR336" s="35"/>
      <c r="RUS336" s="35"/>
      <c r="RUT336" s="35"/>
      <c r="RUU336" s="35"/>
      <c r="RUV336" s="35"/>
      <c r="RUW336" s="35"/>
      <c r="RUX336" s="35"/>
      <c r="RUY336" s="35"/>
      <c r="RUZ336" s="35"/>
      <c r="RVA336" s="35"/>
      <c r="RVB336" s="35"/>
      <c r="RVC336" s="35"/>
      <c r="RVD336" s="35"/>
      <c r="RVE336" s="35"/>
      <c r="RVF336" s="35"/>
      <c r="RVG336" s="35"/>
      <c r="RVH336" s="35"/>
      <c r="RVI336" s="35"/>
      <c r="RVJ336" s="35"/>
      <c r="RVK336" s="35"/>
      <c r="RVL336" s="35"/>
      <c r="RVM336" s="35"/>
      <c r="RVN336" s="35"/>
      <c r="RVO336" s="35"/>
      <c r="RVP336" s="35"/>
      <c r="RVQ336" s="35"/>
      <c r="RVR336" s="35"/>
      <c r="RVS336" s="35"/>
      <c r="RVT336" s="35"/>
      <c r="RVU336" s="35"/>
      <c r="RVV336" s="35"/>
      <c r="RVW336" s="35"/>
      <c r="RVX336" s="35"/>
      <c r="RVY336" s="35"/>
      <c r="RVZ336" s="35"/>
      <c r="RWA336" s="35"/>
      <c r="RWB336" s="35"/>
      <c r="RWC336" s="35"/>
      <c r="RWD336" s="35"/>
      <c r="RWE336" s="35"/>
      <c r="RWF336" s="35"/>
      <c r="RWG336" s="35"/>
      <c r="RWH336" s="35"/>
      <c r="RWI336" s="35"/>
      <c r="RWJ336" s="35"/>
      <c r="RWK336" s="35"/>
      <c r="RWL336" s="35"/>
      <c r="RWM336" s="35"/>
      <c r="RWN336" s="35"/>
      <c r="RWO336" s="35"/>
      <c r="RWP336" s="35"/>
      <c r="RWQ336" s="35"/>
      <c r="RWR336" s="35"/>
      <c r="RWS336" s="35"/>
      <c r="RWT336" s="35"/>
      <c r="RWU336" s="35"/>
      <c r="RWV336" s="35"/>
      <c r="RWW336" s="35"/>
      <c r="RWX336" s="35"/>
      <c r="RWY336" s="35"/>
      <c r="RWZ336" s="35"/>
      <c r="RXA336" s="35"/>
      <c r="RXB336" s="35"/>
      <c r="RXC336" s="35"/>
      <c r="RXD336" s="35"/>
      <c r="RXE336" s="35"/>
      <c r="RXF336" s="35"/>
      <c r="RXG336" s="35"/>
      <c r="RXH336" s="35"/>
      <c r="RXI336" s="35"/>
      <c r="RXJ336" s="35"/>
      <c r="RXK336" s="35"/>
      <c r="RXL336" s="35"/>
      <c r="RXM336" s="35"/>
      <c r="RXN336" s="35"/>
      <c r="RXO336" s="35"/>
      <c r="RXP336" s="35"/>
      <c r="RXQ336" s="35"/>
      <c r="RXR336" s="35"/>
      <c r="RXS336" s="35"/>
      <c r="RXT336" s="35"/>
      <c r="RXU336" s="35"/>
      <c r="RXV336" s="35"/>
      <c r="RXW336" s="35"/>
      <c r="RXX336" s="35"/>
      <c r="RXY336" s="35"/>
      <c r="RXZ336" s="35"/>
      <c r="RYA336" s="35"/>
      <c r="RYB336" s="35"/>
      <c r="RYC336" s="35"/>
      <c r="RYD336" s="35"/>
      <c r="RYE336" s="35"/>
      <c r="RYF336" s="35"/>
      <c r="RYG336" s="35"/>
      <c r="RYH336" s="35"/>
      <c r="RYI336" s="35"/>
      <c r="RYJ336" s="35"/>
      <c r="RYK336" s="35"/>
      <c r="RYL336" s="35"/>
      <c r="RYM336" s="35"/>
      <c r="RYN336" s="35"/>
      <c r="RYO336" s="35"/>
      <c r="RYP336" s="35"/>
      <c r="RYQ336" s="35"/>
      <c r="RYR336" s="35"/>
      <c r="RYS336" s="35"/>
      <c r="RYT336" s="35"/>
      <c r="RYU336" s="35"/>
      <c r="RYV336" s="35"/>
      <c r="RYW336" s="35"/>
      <c r="RYX336" s="35"/>
      <c r="RYY336" s="35"/>
      <c r="RYZ336" s="35"/>
      <c r="RZA336" s="35"/>
      <c r="RZB336" s="35"/>
      <c r="RZC336" s="35"/>
      <c r="RZD336" s="35"/>
      <c r="RZE336" s="35"/>
      <c r="RZF336" s="35"/>
      <c r="RZG336" s="35"/>
      <c r="RZH336" s="35"/>
      <c r="RZI336" s="35"/>
      <c r="RZJ336" s="35"/>
      <c r="RZK336" s="35"/>
      <c r="RZL336" s="35"/>
      <c r="RZM336" s="35"/>
      <c r="RZN336" s="35"/>
      <c r="RZO336" s="35"/>
      <c r="RZP336" s="35"/>
      <c r="RZQ336" s="35"/>
      <c r="RZR336" s="35"/>
      <c r="RZS336" s="35"/>
      <c r="RZT336" s="35"/>
      <c r="RZU336" s="35"/>
      <c r="RZV336" s="35"/>
      <c r="RZW336" s="35"/>
      <c r="RZX336" s="35"/>
      <c r="RZY336" s="35"/>
      <c r="RZZ336" s="35"/>
      <c r="SAA336" s="35"/>
      <c r="SAB336" s="35"/>
      <c r="SAC336" s="35"/>
      <c r="SAD336" s="35"/>
      <c r="SAE336" s="35"/>
      <c r="SAF336" s="35"/>
      <c r="SAG336" s="35"/>
      <c r="SAH336" s="35"/>
      <c r="SAI336" s="35"/>
      <c r="SAJ336" s="35"/>
      <c r="SAK336" s="35"/>
      <c r="SAL336" s="35"/>
      <c r="SAM336" s="35"/>
      <c r="SAN336" s="35"/>
      <c r="SAO336" s="35"/>
      <c r="SAP336" s="35"/>
      <c r="SAQ336" s="35"/>
      <c r="SAR336" s="35"/>
      <c r="SAS336" s="35"/>
      <c r="SAT336" s="35"/>
      <c r="SAU336" s="35"/>
      <c r="SAV336" s="35"/>
      <c r="SAW336" s="35"/>
      <c r="SAX336" s="35"/>
      <c r="SAY336" s="35"/>
      <c r="SAZ336" s="35"/>
      <c r="SBA336" s="35"/>
      <c r="SBB336" s="35"/>
      <c r="SBC336" s="35"/>
      <c r="SBD336" s="35"/>
      <c r="SBE336" s="35"/>
      <c r="SBF336" s="35"/>
      <c r="SBG336" s="35"/>
      <c r="SBH336" s="35"/>
      <c r="SBI336" s="35"/>
      <c r="SBJ336" s="35"/>
      <c r="SBK336" s="35"/>
      <c r="SBL336" s="35"/>
      <c r="SBM336" s="35"/>
      <c r="SBN336" s="35"/>
      <c r="SBO336" s="35"/>
      <c r="SBP336" s="35"/>
      <c r="SBQ336" s="35"/>
      <c r="SBR336" s="35"/>
      <c r="SBS336" s="35"/>
      <c r="SBT336" s="35"/>
      <c r="SBU336" s="35"/>
      <c r="SBV336" s="35"/>
      <c r="SBW336" s="35"/>
      <c r="SBX336" s="35"/>
      <c r="SBY336" s="35"/>
      <c r="SBZ336" s="35"/>
      <c r="SCA336" s="35"/>
      <c r="SCB336" s="35"/>
      <c r="SCC336" s="35"/>
      <c r="SCD336" s="35"/>
      <c r="SCE336" s="35"/>
      <c r="SCF336" s="35"/>
      <c r="SCG336" s="35"/>
      <c r="SCH336" s="35"/>
      <c r="SCI336" s="35"/>
      <c r="SCJ336" s="35"/>
      <c r="SCK336" s="35"/>
      <c r="SCL336" s="35"/>
      <c r="SCM336" s="35"/>
      <c r="SCN336" s="35"/>
      <c r="SCO336" s="35"/>
      <c r="SCP336" s="35"/>
      <c r="SCQ336" s="35"/>
      <c r="SCR336" s="35"/>
      <c r="SCS336" s="35"/>
      <c r="SCT336" s="35"/>
      <c r="SCU336" s="35"/>
      <c r="SCV336" s="35"/>
      <c r="SCW336" s="35"/>
      <c r="SCX336" s="35"/>
      <c r="SCY336" s="35"/>
      <c r="SCZ336" s="35"/>
      <c r="SDA336" s="35"/>
      <c r="SDB336" s="35"/>
      <c r="SDC336" s="35"/>
      <c r="SDD336" s="35"/>
      <c r="SDE336" s="35"/>
      <c r="SDF336" s="35"/>
      <c r="SDG336" s="35"/>
      <c r="SDH336" s="35"/>
      <c r="SDI336" s="35"/>
      <c r="SDJ336" s="35"/>
      <c r="SDK336" s="35"/>
      <c r="SDL336" s="35"/>
      <c r="SDM336" s="35"/>
      <c r="SDN336" s="35"/>
      <c r="SDO336" s="35"/>
      <c r="SDP336" s="35"/>
      <c r="SDQ336" s="35"/>
      <c r="SDR336" s="35"/>
      <c r="SDS336" s="35"/>
      <c r="SDT336" s="35"/>
      <c r="SDU336" s="35"/>
      <c r="SDV336" s="35"/>
      <c r="SDW336" s="35"/>
      <c r="SDX336" s="35"/>
      <c r="SDY336" s="35"/>
      <c r="SDZ336" s="35"/>
      <c r="SEA336" s="35"/>
      <c r="SEB336" s="35"/>
      <c r="SEC336" s="35"/>
      <c r="SED336" s="35"/>
      <c r="SEE336" s="35"/>
      <c r="SEF336" s="35"/>
      <c r="SEG336" s="35"/>
      <c r="SEH336" s="35"/>
      <c r="SEI336" s="35"/>
      <c r="SEJ336" s="35"/>
      <c r="SEK336" s="35"/>
      <c r="SEL336" s="35"/>
      <c r="SEM336" s="35"/>
      <c r="SEN336" s="35"/>
      <c r="SEO336" s="35"/>
      <c r="SEP336" s="35"/>
      <c r="SEQ336" s="35"/>
      <c r="SER336" s="35"/>
      <c r="SES336" s="35"/>
      <c r="SET336" s="35"/>
      <c r="SEU336" s="35"/>
      <c r="SEV336" s="35"/>
      <c r="SEW336" s="35"/>
      <c r="SEX336" s="35"/>
      <c r="SEY336" s="35"/>
      <c r="SEZ336" s="35"/>
      <c r="SFA336" s="35"/>
      <c r="SFB336" s="35"/>
      <c r="SFC336" s="35"/>
      <c r="SFD336" s="35"/>
      <c r="SFE336" s="35"/>
      <c r="SFF336" s="35"/>
      <c r="SFG336" s="35"/>
      <c r="SFH336" s="35"/>
      <c r="SFI336" s="35"/>
      <c r="SFJ336" s="35"/>
      <c r="SFK336" s="35"/>
      <c r="SFL336" s="35"/>
      <c r="SFM336" s="35"/>
      <c r="SFN336" s="35"/>
      <c r="SFO336" s="35"/>
      <c r="SFP336" s="35"/>
      <c r="SFQ336" s="35"/>
      <c r="SFR336" s="35"/>
      <c r="SFS336" s="35"/>
      <c r="SFT336" s="35"/>
      <c r="SFU336" s="35"/>
      <c r="SFV336" s="35"/>
      <c r="SFW336" s="35"/>
      <c r="SFX336" s="35"/>
      <c r="SFY336" s="35"/>
      <c r="SFZ336" s="35"/>
      <c r="SGA336" s="35"/>
      <c r="SGB336" s="35"/>
      <c r="SGC336" s="35"/>
      <c r="SGD336" s="35"/>
      <c r="SGE336" s="35"/>
      <c r="SGF336" s="35"/>
      <c r="SGG336" s="35"/>
      <c r="SGH336" s="35"/>
      <c r="SGI336" s="35"/>
      <c r="SGJ336" s="35"/>
      <c r="SGK336" s="35"/>
      <c r="SGL336" s="35"/>
      <c r="SGM336" s="35"/>
      <c r="SGN336" s="35"/>
      <c r="SGO336" s="35"/>
      <c r="SGP336" s="35"/>
      <c r="SGQ336" s="35"/>
      <c r="SGR336" s="35"/>
      <c r="SGS336" s="35"/>
      <c r="SGT336" s="35"/>
      <c r="SGU336" s="35"/>
      <c r="SGV336" s="35"/>
      <c r="SGW336" s="35"/>
      <c r="SGX336" s="35"/>
      <c r="SGY336" s="35"/>
      <c r="SGZ336" s="35"/>
      <c r="SHA336" s="35"/>
      <c r="SHB336" s="35"/>
      <c r="SHC336" s="35"/>
      <c r="SHD336" s="35"/>
      <c r="SHE336" s="35"/>
      <c r="SHF336" s="35"/>
      <c r="SHG336" s="35"/>
      <c r="SHH336" s="35"/>
      <c r="SHI336" s="35"/>
      <c r="SHJ336" s="35"/>
      <c r="SHK336" s="35"/>
      <c r="SHL336" s="35"/>
      <c r="SHM336" s="35"/>
      <c r="SHN336" s="35"/>
      <c r="SHO336" s="35"/>
      <c r="SHP336" s="35"/>
      <c r="SHQ336" s="35"/>
      <c r="SHR336" s="35"/>
      <c r="SHS336" s="35"/>
      <c r="SHT336" s="35"/>
      <c r="SHU336" s="35"/>
      <c r="SHV336" s="35"/>
      <c r="SHW336" s="35"/>
      <c r="SHX336" s="35"/>
      <c r="SHY336" s="35"/>
      <c r="SHZ336" s="35"/>
      <c r="SIA336" s="35"/>
      <c r="SIB336" s="35"/>
      <c r="SIC336" s="35"/>
      <c r="SID336" s="35"/>
      <c r="SIE336" s="35"/>
      <c r="SIF336" s="35"/>
      <c r="SIG336" s="35"/>
      <c r="SIH336" s="35"/>
      <c r="SII336" s="35"/>
      <c r="SIJ336" s="35"/>
      <c r="SIK336" s="35"/>
      <c r="SIL336" s="35"/>
      <c r="SIM336" s="35"/>
      <c r="SIN336" s="35"/>
      <c r="SIO336" s="35"/>
      <c r="SIP336" s="35"/>
      <c r="SIQ336" s="35"/>
      <c r="SIR336" s="35"/>
      <c r="SIS336" s="35"/>
      <c r="SIT336" s="35"/>
      <c r="SIU336" s="35"/>
      <c r="SIV336" s="35"/>
      <c r="SIW336" s="35"/>
      <c r="SIX336" s="35"/>
      <c r="SIY336" s="35"/>
      <c r="SIZ336" s="35"/>
      <c r="SJA336" s="35"/>
      <c r="SJB336" s="35"/>
      <c r="SJC336" s="35"/>
      <c r="SJD336" s="35"/>
      <c r="SJE336" s="35"/>
      <c r="SJF336" s="35"/>
      <c r="SJG336" s="35"/>
      <c r="SJH336" s="35"/>
      <c r="SJI336" s="35"/>
      <c r="SJJ336" s="35"/>
      <c r="SJK336" s="35"/>
      <c r="SJL336" s="35"/>
      <c r="SJM336" s="35"/>
      <c r="SJN336" s="35"/>
      <c r="SJO336" s="35"/>
      <c r="SJP336" s="35"/>
      <c r="SJQ336" s="35"/>
      <c r="SJR336" s="35"/>
      <c r="SJS336" s="35"/>
      <c r="SJT336" s="35"/>
      <c r="SJU336" s="35"/>
      <c r="SJV336" s="35"/>
      <c r="SJW336" s="35"/>
      <c r="SJX336" s="35"/>
      <c r="SJY336" s="35"/>
      <c r="SJZ336" s="35"/>
      <c r="SKA336" s="35"/>
      <c r="SKB336" s="35"/>
      <c r="SKC336" s="35"/>
      <c r="SKD336" s="35"/>
      <c r="SKE336" s="35"/>
      <c r="SKF336" s="35"/>
      <c r="SKG336" s="35"/>
      <c r="SKH336" s="35"/>
      <c r="SKI336" s="35"/>
      <c r="SKJ336" s="35"/>
      <c r="SKK336" s="35"/>
      <c r="SKL336" s="35"/>
      <c r="SKM336" s="35"/>
      <c r="SKN336" s="35"/>
      <c r="SKO336" s="35"/>
      <c r="SKP336" s="35"/>
      <c r="SKQ336" s="35"/>
      <c r="SKR336" s="35"/>
      <c r="SKS336" s="35"/>
      <c r="SKT336" s="35"/>
      <c r="SKU336" s="35"/>
      <c r="SKV336" s="35"/>
      <c r="SKW336" s="35"/>
      <c r="SKX336" s="35"/>
      <c r="SKY336" s="35"/>
      <c r="SKZ336" s="35"/>
      <c r="SLA336" s="35"/>
      <c r="SLB336" s="35"/>
      <c r="SLC336" s="35"/>
      <c r="SLD336" s="35"/>
      <c r="SLE336" s="35"/>
      <c r="SLF336" s="35"/>
      <c r="SLG336" s="35"/>
      <c r="SLH336" s="35"/>
      <c r="SLI336" s="35"/>
      <c r="SLJ336" s="35"/>
      <c r="SLK336" s="35"/>
      <c r="SLL336" s="35"/>
      <c r="SLM336" s="35"/>
      <c r="SLN336" s="35"/>
      <c r="SLO336" s="35"/>
      <c r="SLP336" s="35"/>
      <c r="SLQ336" s="35"/>
      <c r="SLR336" s="35"/>
      <c r="SLS336" s="35"/>
      <c r="SLT336" s="35"/>
      <c r="SLU336" s="35"/>
      <c r="SLV336" s="35"/>
      <c r="SLW336" s="35"/>
      <c r="SLX336" s="35"/>
      <c r="SLY336" s="35"/>
      <c r="SLZ336" s="35"/>
      <c r="SMA336" s="35"/>
      <c r="SMB336" s="35"/>
      <c r="SMC336" s="35"/>
      <c r="SMD336" s="35"/>
      <c r="SME336" s="35"/>
      <c r="SMF336" s="35"/>
      <c r="SMG336" s="35"/>
      <c r="SMH336" s="35"/>
      <c r="SMI336" s="35"/>
      <c r="SMJ336" s="35"/>
      <c r="SMK336" s="35"/>
      <c r="SML336" s="35"/>
      <c r="SMM336" s="35"/>
      <c r="SMN336" s="35"/>
      <c r="SMO336" s="35"/>
      <c r="SMP336" s="35"/>
      <c r="SMQ336" s="35"/>
      <c r="SMR336" s="35"/>
      <c r="SMS336" s="35"/>
      <c r="SMT336" s="35"/>
      <c r="SMU336" s="35"/>
      <c r="SMV336" s="35"/>
      <c r="SMW336" s="35"/>
      <c r="SMX336" s="35"/>
      <c r="SMY336" s="35"/>
      <c r="SMZ336" s="35"/>
      <c r="SNA336" s="35"/>
      <c r="SNB336" s="35"/>
      <c r="SNC336" s="35"/>
      <c r="SND336" s="35"/>
      <c r="SNE336" s="35"/>
      <c r="SNF336" s="35"/>
      <c r="SNG336" s="35"/>
      <c r="SNH336" s="35"/>
      <c r="SNI336" s="35"/>
      <c r="SNJ336" s="35"/>
      <c r="SNK336" s="35"/>
      <c r="SNL336" s="35"/>
      <c r="SNM336" s="35"/>
      <c r="SNN336" s="35"/>
      <c r="SNO336" s="35"/>
      <c r="SNP336" s="35"/>
      <c r="SNQ336" s="35"/>
      <c r="SNR336" s="35"/>
      <c r="SNS336" s="35"/>
      <c r="SNT336" s="35"/>
      <c r="SNU336" s="35"/>
      <c r="SNV336" s="35"/>
      <c r="SNW336" s="35"/>
      <c r="SNX336" s="35"/>
      <c r="SNY336" s="35"/>
      <c r="SNZ336" s="35"/>
      <c r="SOA336" s="35"/>
      <c r="SOB336" s="35"/>
      <c r="SOC336" s="35"/>
      <c r="SOD336" s="35"/>
      <c r="SOE336" s="35"/>
      <c r="SOF336" s="35"/>
      <c r="SOG336" s="35"/>
      <c r="SOH336" s="35"/>
      <c r="SOI336" s="35"/>
      <c r="SOJ336" s="35"/>
      <c r="SOK336" s="35"/>
      <c r="SOL336" s="35"/>
      <c r="SOM336" s="35"/>
      <c r="SON336" s="35"/>
      <c r="SOO336" s="35"/>
      <c r="SOP336" s="35"/>
      <c r="SOQ336" s="35"/>
      <c r="SOR336" s="35"/>
      <c r="SOS336" s="35"/>
      <c r="SOT336" s="35"/>
      <c r="SOU336" s="35"/>
      <c r="SOV336" s="35"/>
      <c r="SOW336" s="35"/>
      <c r="SOX336" s="35"/>
      <c r="SOY336" s="35"/>
      <c r="SOZ336" s="35"/>
      <c r="SPA336" s="35"/>
      <c r="SPB336" s="35"/>
      <c r="SPC336" s="35"/>
      <c r="SPD336" s="35"/>
      <c r="SPE336" s="35"/>
      <c r="SPF336" s="35"/>
      <c r="SPG336" s="35"/>
      <c r="SPH336" s="35"/>
      <c r="SPI336" s="35"/>
      <c r="SPJ336" s="35"/>
      <c r="SPK336" s="35"/>
      <c r="SPL336" s="35"/>
      <c r="SPM336" s="35"/>
      <c r="SPN336" s="35"/>
      <c r="SPO336" s="35"/>
      <c r="SPP336" s="35"/>
      <c r="SPQ336" s="35"/>
      <c r="SPR336" s="35"/>
      <c r="SPS336" s="35"/>
      <c r="SPT336" s="35"/>
      <c r="SPU336" s="35"/>
      <c r="SPV336" s="35"/>
      <c r="SPW336" s="35"/>
      <c r="SPX336" s="35"/>
      <c r="SPY336" s="35"/>
      <c r="SPZ336" s="35"/>
      <c r="SQA336" s="35"/>
      <c r="SQB336" s="35"/>
      <c r="SQC336" s="35"/>
      <c r="SQD336" s="35"/>
      <c r="SQE336" s="35"/>
      <c r="SQF336" s="35"/>
      <c r="SQG336" s="35"/>
      <c r="SQH336" s="35"/>
      <c r="SQI336" s="35"/>
      <c r="SQJ336" s="35"/>
      <c r="SQK336" s="35"/>
      <c r="SQL336" s="35"/>
      <c r="SQM336" s="35"/>
      <c r="SQN336" s="35"/>
      <c r="SQO336" s="35"/>
      <c r="SQP336" s="35"/>
      <c r="SQQ336" s="35"/>
      <c r="SQR336" s="35"/>
      <c r="SQS336" s="35"/>
      <c r="SQT336" s="35"/>
      <c r="SQU336" s="35"/>
      <c r="SQV336" s="35"/>
      <c r="SQW336" s="35"/>
      <c r="SQX336" s="35"/>
      <c r="SQY336" s="35"/>
      <c r="SQZ336" s="35"/>
      <c r="SRA336" s="35"/>
      <c r="SRB336" s="35"/>
      <c r="SRC336" s="35"/>
      <c r="SRD336" s="35"/>
      <c r="SRE336" s="35"/>
      <c r="SRF336" s="35"/>
      <c r="SRG336" s="35"/>
      <c r="SRH336" s="35"/>
      <c r="SRI336" s="35"/>
      <c r="SRJ336" s="35"/>
      <c r="SRK336" s="35"/>
      <c r="SRL336" s="35"/>
      <c r="SRM336" s="35"/>
      <c r="SRN336" s="35"/>
      <c r="SRO336" s="35"/>
      <c r="SRP336" s="35"/>
      <c r="SRQ336" s="35"/>
      <c r="SRR336" s="35"/>
      <c r="SRS336" s="35"/>
      <c r="SRT336" s="35"/>
      <c r="SRU336" s="35"/>
      <c r="SRV336" s="35"/>
      <c r="SRW336" s="35"/>
      <c r="SRX336" s="35"/>
      <c r="SRY336" s="35"/>
      <c r="SRZ336" s="35"/>
      <c r="SSA336" s="35"/>
      <c r="SSB336" s="35"/>
      <c r="SSC336" s="35"/>
      <c r="SSD336" s="35"/>
      <c r="SSE336" s="35"/>
      <c r="SSF336" s="35"/>
      <c r="SSG336" s="35"/>
      <c r="SSH336" s="35"/>
      <c r="SSI336" s="35"/>
      <c r="SSJ336" s="35"/>
      <c r="SSK336" s="35"/>
      <c r="SSL336" s="35"/>
      <c r="SSM336" s="35"/>
      <c r="SSN336" s="35"/>
      <c r="SSO336" s="35"/>
      <c r="SSP336" s="35"/>
      <c r="SSQ336" s="35"/>
      <c r="SSR336" s="35"/>
      <c r="SSS336" s="35"/>
      <c r="SST336" s="35"/>
      <c r="SSU336" s="35"/>
      <c r="SSV336" s="35"/>
      <c r="SSW336" s="35"/>
      <c r="SSX336" s="35"/>
      <c r="SSY336" s="35"/>
      <c r="SSZ336" s="35"/>
      <c r="STA336" s="35"/>
      <c r="STB336" s="35"/>
      <c r="STC336" s="35"/>
      <c r="STD336" s="35"/>
      <c r="STE336" s="35"/>
      <c r="STF336" s="35"/>
      <c r="STG336" s="35"/>
      <c r="STH336" s="35"/>
      <c r="STI336" s="35"/>
      <c r="STJ336" s="35"/>
      <c r="STK336" s="35"/>
      <c r="STL336" s="35"/>
      <c r="STM336" s="35"/>
      <c r="STN336" s="35"/>
      <c r="STO336" s="35"/>
      <c r="STP336" s="35"/>
      <c r="STQ336" s="35"/>
      <c r="STR336" s="35"/>
      <c r="STS336" s="35"/>
      <c r="STT336" s="35"/>
      <c r="STU336" s="35"/>
      <c r="STV336" s="35"/>
      <c r="STW336" s="35"/>
      <c r="STX336" s="35"/>
      <c r="STY336" s="35"/>
      <c r="STZ336" s="35"/>
      <c r="SUA336" s="35"/>
      <c r="SUB336" s="35"/>
      <c r="SUC336" s="35"/>
      <c r="SUD336" s="35"/>
      <c r="SUE336" s="35"/>
      <c r="SUF336" s="35"/>
      <c r="SUG336" s="35"/>
      <c r="SUH336" s="35"/>
      <c r="SUI336" s="35"/>
      <c r="SUJ336" s="35"/>
      <c r="SUK336" s="35"/>
      <c r="SUL336" s="35"/>
      <c r="SUM336" s="35"/>
      <c r="SUN336" s="35"/>
      <c r="SUO336" s="35"/>
      <c r="SUP336" s="35"/>
      <c r="SUQ336" s="35"/>
      <c r="SUR336" s="35"/>
      <c r="SUS336" s="35"/>
      <c r="SUT336" s="35"/>
      <c r="SUU336" s="35"/>
      <c r="SUV336" s="35"/>
      <c r="SUW336" s="35"/>
      <c r="SUX336" s="35"/>
      <c r="SUY336" s="35"/>
      <c r="SUZ336" s="35"/>
      <c r="SVA336" s="35"/>
      <c r="SVB336" s="35"/>
      <c r="SVC336" s="35"/>
      <c r="SVD336" s="35"/>
      <c r="SVE336" s="35"/>
      <c r="SVF336" s="35"/>
      <c r="SVG336" s="35"/>
      <c r="SVH336" s="35"/>
      <c r="SVI336" s="35"/>
      <c r="SVJ336" s="35"/>
      <c r="SVK336" s="35"/>
      <c r="SVL336" s="35"/>
      <c r="SVM336" s="35"/>
      <c r="SVN336" s="35"/>
      <c r="SVO336" s="35"/>
      <c r="SVP336" s="35"/>
      <c r="SVQ336" s="35"/>
      <c r="SVR336" s="35"/>
      <c r="SVS336" s="35"/>
      <c r="SVT336" s="35"/>
      <c r="SVU336" s="35"/>
      <c r="SVV336" s="35"/>
      <c r="SVW336" s="35"/>
      <c r="SVX336" s="35"/>
      <c r="SVY336" s="35"/>
      <c r="SVZ336" s="35"/>
      <c r="SWA336" s="35"/>
      <c r="SWB336" s="35"/>
      <c r="SWC336" s="35"/>
      <c r="SWD336" s="35"/>
      <c r="SWE336" s="35"/>
      <c r="SWF336" s="35"/>
      <c r="SWG336" s="35"/>
      <c r="SWH336" s="35"/>
      <c r="SWI336" s="35"/>
      <c r="SWJ336" s="35"/>
      <c r="SWK336" s="35"/>
      <c r="SWL336" s="35"/>
      <c r="SWM336" s="35"/>
      <c r="SWN336" s="35"/>
      <c r="SWO336" s="35"/>
      <c r="SWP336" s="35"/>
      <c r="SWQ336" s="35"/>
      <c r="SWR336" s="35"/>
      <c r="SWS336" s="35"/>
      <c r="SWT336" s="35"/>
      <c r="SWU336" s="35"/>
      <c r="SWV336" s="35"/>
      <c r="SWW336" s="35"/>
      <c r="SWX336" s="35"/>
      <c r="SWY336" s="35"/>
      <c r="SWZ336" s="35"/>
      <c r="SXA336" s="35"/>
      <c r="SXB336" s="35"/>
      <c r="SXC336" s="35"/>
      <c r="SXD336" s="35"/>
      <c r="SXE336" s="35"/>
      <c r="SXF336" s="35"/>
      <c r="SXG336" s="35"/>
      <c r="SXH336" s="35"/>
      <c r="SXI336" s="35"/>
      <c r="SXJ336" s="35"/>
      <c r="SXK336" s="35"/>
      <c r="SXL336" s="35"/>
      <c r="SXM336" s="35"/>
      <c r="SXN336" s="35"/>
      <c r="SXO336" s="35"/>
      <c r="SXP336" s="35"/>
      <c r="SXQ336" s="35"/>
      <c r="SXR336" s="35"/>
      <c r="SXS336" s="35"/>
      <c r="SXT336" s="35"/>
      <c r="SXU336" s="35"/>
      <c r="SXV336" s="35"/>
      <c r="SXW336" s="35"/>
      <c r="SXX336" s="35"/>
      <c r="SXY336" s="35"/>
      <c r="SXZ336" s="35"/>
      <c r="SYA336" s="35"/>
      <c r="SYB336" s="35"/>
      <c r="SYC336" s="35"/>
      <c r="SYD336" s="35"/>
      <c r="SYE336" s="35"/>
      <c r="SYF336" s="35"/>
      <c r="SYG336" s="35"/>
      <c r="SYH336" s="35"/>
      <c r="SYI336" s="35"/>
      <c r="SYJ336" s="35"/>
      <c r="SYK336" s="35"/>
      <c r="SYL336" s="35"/>
      <c r="SYM336" s="35"/>
      <c r="SYN336" s="35"/>
      <c r="SYO336" s="35"/>
      <c r="SYP336" s="35"/>
      <c r="SYQ336" s="35"/>
      <c r="SYR336" s="35"/>
      <c r="SYS336" s="35"/>
      <c r="SYT336" s="35"/>
      <c r="SYU336" s="35"/>
      <c r="SYV336" s="35"/>
      <c r="SYW336" s="35"/>
      <c r="SYX336" s="35"/>
      <c r="SYY336" s="35"/>
      <c r="SYZ336" s="35"/>
      <c r="SZA336" s="35"/>
      <c r="SZB336" s="35"/>
      <c r="SZC336" s="35"/>
      <c r="SZD336" s="35"/>
      <c r="SZE336" s="35"/>
      <c r="SZF336" s="35"/>
      <c r="SZG336" s="35"/>
      <c r="SZH336" s="35"/>
      <c r="SZI336" s="35"/>
      <c r="SZJ336" s="35"/>
      <c r="SZK336" s="35"/>
      <c r="SZL336" s="35"/>
      <c r="SZM336" s="35"/>
      <c r="SZN336" s="35"/>
      <c r="SZO336" s="35"/>
      <c r="SZP336" s="35"/>
      <c r="SZQ336" s="35"/>
      <c r="SZR336" s="35"/>
      <c r="SZS336" s="35"/>
      <c r="SZT336" s="35"/>
      <c r="SZU336" s="35"/>
      <c r="SZV336" s="35"/>
      <c r="SZW336" s="35"/>
      <c r="SZX336" s="35"/>
      <c r="SZY336" s="35"/>
      <c r="SZZ336" s="35"/>
      <c r="TAA336" s="35"/>
      <c r="TAB336" s="35"/>
      <c r="TAC336" s="35"/>
      <c r="TAD336" s="35"/>
      <c r="TAE336" s="35"/>
      <c r="TAF336" s="35"/>
      <c r="TAG336" s="35"/>
      <c r="TAH336" s="35"/>
      <c r="TAI336" s="35"/>
      <c r="TAJ336" s="35"/>
      <c r="TAK336" s="35"/>
      <c r="TAL336" s="35"/>
      <c r="TAM336" s="35"/>
      <c r="TAN336" s="35"/>
      <c r="TAO336" s="35"/>
      <c r="TAP336" s="35"/>
      <c r="TAQ336" s="35"/>
      <c r="TAR336" s="35"/>
      <c r="TAS336" s="35"/>
      <c r="TAT336" s="35"/>
      <c r="TAU336" s="35"/>
      <c r="TAV336" s="35"/>
      <c r="TAW336" s="35"/>
      <c r="TAX336" s="35"/>
      <c r="TAY336" s="35"/>
      <c r="TAZ336" s="35"/>
      <c r="TBA336" s="35"/>
      <c r="TBB336" s="35"/>
      <c r="TBC336" s="35"/>
      <c r="TBD336" s="35"/>
      <c r="TBE336" s="35"/>
      <c r="TBF336" s="35"/>
      <c r="TBG336" s="35"/>
      <c r="TBH336" s="35"/>
      <c r="TBI336" s="35"/>
      <c r="TBJ336" s="35"/>
      <c r="TBK336" s="35"/>
      <c r="TBL336" s="35"/>
      <c r="TBM336" s="35"/>
      <c r="TBN336" s="35"/>
      <c r="TBO336" s="35"/>
      <c r="TBP336" s="35"/>
      <c r="TBQ336" s="35"/>
      <c r="TBR336" s="35"/>
      <c r="TBS336" s="35"/>
      <c r="TBT336" s="35"/>
      <c r="TBU336" s="35"/>
      <c r="TBV336" s="35"/>
      <c r="TBW336" s="35"/>
      <c r="TBX336" s="35"/>
      <c r="TBY336" s="35"/>
      <c r="TBZ336" s="35"/>
      <c r="TCA336" s="35"/>
      <c r="TCB336" s="35"/>
      <c r="TCC336" s="35"/>
      <c r="TCD336" s="35"/>
      <c r="TCE336" s="35"/>
      <c r="TCF336" s="35"/>
      <c r="TCG336" s="35"/>
      <c r="TCH336" s="35"/>
      <c r="TCI336" s="35"/>
      <c r="TCJ336" s="35"/>
      <c r="TCK336" s="35"/>
      <c r="TCL336" s="35"/>
      <c r="TCM336" s="35"/>
      <c r="TCN336" s="35"/>
      <c r="TCO336" s="35"/>
      <c r="TCP336" s="35"/>
      <c r="TCQ336" s="35"/>
      <c r="TCR336" s="35"/>
      <c r="TCS336" s="35"/>
      <c r="TCT336" s="35"/>
      <c r="TCU336" s="35"/>
      <c r="TCV336" s="35"/>
      <c r="TCW336" s="35"/>
      <c r="TCX336" s="35"/>
      <c r="TCY336" s="35"/>
      <c r="TCZ336" s="35"/>
      <c r="TDA336" s="35"/>
      <c r="TDB336" s="35"/>
      <c r="TDC336" s="35"/>
      <c r="TDD336" s="35"/>
      <c r="TDE336" s="35"/>
      <c r="TDF336" s="35"/>
      <c r="TDG336" s="35"/>
      <c r="TDH336" s="35"/>
      <c r="TDI336" s="35"/>
      <c r="TDJ336" s="35"/>
      <c r="TDK336" s="35"/>
      <c r="TDL336" s="35"/>
      <c r="TDM336" s="35"/>
      <c r="TDN336" s="35"/>
      <c r="TDO336" s="35"/>
      <c r="TDP336" s="35"/>
      <c r="TDQ336" s="35"/>
      <c r="TDR336" s="35"/>
      <c r="TDS336" s="35"/>
      <c r="TDT336" s="35"/>
      <c r="TDU336" s="35"/>
      <c r="TDV336" s="35"/>
      <c r="TDW336" s="35"/>
      <c r="TDX336" s="35"/>
      <c r="TDY336" s="35"/>
      <c r="TDZ336" s="35"/>
      <c r="TEA336" s="35"/>
      <c r="TEB336" s="35"/>
      <c r="TEC336" s="35"/>
      <c r="TED336" s="35"/>
      <c r="TEE336" s="35"/>
      <c r="TEF336" s="35"/>
      <c r="TEG336" s="35"/>
      <c r="TEH336" s="35"/>
      <c r="TEI336" s="35"/>
      <c r="TEJ336" s="35"/>
      <c r="TEK336" s="35"/>
      <c r="TEL336" s="35"/>
      <c r="TEM336" s="35"/>
      <c r="TEN336" s="35"/>
      <c r="TEO336" s="35"/>
      <c r="TEP336" s="35"/>
      <c r="TEQ336" s="35"/>
      <c r="TER336" s="35"/>
      <c r="TES336" s="35"/>
      <c r="TET336" s="35"/>
      <c r="TEU336" s="35"/>
      <c r="TEV336" s="35"/>
      <c r="TEW336" s="35"/>
      <c r="TEX336" s="35"/>
      <c r="TEY336" s="35"/>
      <c r="TEZ336" s="35"/>
      <c r="TFA336" s="35"/>
      <c r="TFB336" s="35"/>
      <c r="TFC336" s="35"/>
      <c r="TFD336" s="35"/>
      <c r="TFE336" s="35"/>
      <c r="TFF336" s="35"/>
      <c r="TFG336" s="35"/>
      <c r="TFH336" s="35"/>
      <c r="TFI336" s="35"/>
      <c r="TFJ336" s="35"/>
      <c r="TFK336" s="35"/>
      <c r="TFL336" s="35"/>
      <c r="TFM336" s="35"/>
      <c r="TFN336" s="35"/>
      <c r="TFO336" s="35"/>
      <c r="TFP336" s="35"/>
      <c r="TFQ336" s="35"/>
      <c r="TFR336" s="35"/>
      <c r="TFS336" s="35"/>
      <c r="TFT336" s="35"/>
      <c r="TFU336" s="35"/>
      <c r="TFV336" s="35"/>
      <c r="TFW336" s="35"/>
      <c r="TFX336" s="35"/>
      <c r="TFY336" s="35"/>
      <c r="TFZ336" s="35"/>
      <c r="TGA336" s="35"/>
      <c r="TGB336" s="35"/>
      <c r="TGC336" s="35"/>
      <c r="TGD336" s="35"/>
      <c r="TGE336" s="35"/>
      <c r="TGF336" s="35"/>
      <c r="TGG336" s="35"/>
      <c r="TGH336" s="35"/>
      <c r="TGI336" s="35"/>
      <c r="TGJ336" s="35"/>
      <c r="TGK336" s="35"/>
      <c r="TGL336" s="35"/>
      <c r="TGM336" s="35"/>
      <c r="TGN336" s="35"/>
      <c r="TGO336" s="35"/>
      <c r="TGP336" s="35"/>
      <c r="TGQ336" s="35"/>
      <c r="TGR336" s="35"/>
      <c r="TGS336" s="35"/>
      <c r="TGT336" s="35"/>
      <c r="TGU336" s="35"/>
      <c r="TGV336" s="35"/>
      <c r="TGW336" s="35"/>
      <c r="TGX336" s="35"/>
      <c r="TGY336" s="35"/>
      <c r="TGZ336" s="35"/>
      <c r="THA336" s="35"/>
      <c r="THB336" s="35"/>
      <c r="THC336" s="35"/>
      <c r="THD336" s="35"/>
      <c r="THE336" s="35"/>
      <c r="THF336" s="35"/>
      <c r="THG336" s="35"/>
      <c r="THH336" s="35"/>
      <c r="THI336" s="35"/>
      <c r="THJ336" s="35"/>
      <c r="THK336" s="35"/>
      <c r="THL336" s="35"/>
      <c r="THM336" s="35"/>
      <c r="THN336" s="35"/>
      <c r="THO336" s="35"/>
      <c r="THP336" s="35"/>
      <c r="THQ336" s="35"/>
      <c r="THR336" s="35"/>
      <c r="THS336" s="35"/>
      <c r="THT336" s="35"/>
      <c r="THU336" s="35"/>
      <c r="THV336" s="35"/>
      <c r="THW336" s="35"/>
      <c r="THX336" s="35"/>
      <c r="THY336" s="35"/>
      <c r="THZ336" s="35"/>
      <c r="TIA336" s="35"/>
      <c r="TIB336" s="35"/>
      <c r="TIC336" s="35"/>
      <c r="TID336" s="35"/>
      <c r="TIE336" s="35"/>
      <c r="TIF336" s="35"/>
      <c r="TIG336" s="35"/>
      <c r="TIH336" s="35"/>
      <c r="TII336" s="35"/>
      <c r="TIJ336" s="35"/>
      <c r="TIK336" s="35"/>
      <c r="TIL336" s="35"/>
      <c r="TIM336" s="35"/>
      <c r="TIN336" s="35"/>
      <c r="TIO336" s="35"/>
      <c r="TIP336" s="35"/>
      <c r="TIQ336" s="35"/>
      <c r="TIR336" s="35"/>
      <c r="TIS336" s="35"/>
      <c r="TIT336" s="35"/>
      <c r="TIU336" s="35"/>
      <c r="TIV336" s="35"/>
      <c r="TIW336" s="35"/>
      <c r="TIX336" s="35"/>
      <c r="TIY336" s="35"/>
      <c r="TIZ336" s="35"/>
      <c r="TJA336" s="35"/>
      <c r="TJB336" s="35"/>
      <c r="TJC336" s="35"/>
      <c r="TJD336" s="35"/>
      <c r="TJE336" s="35"/>
      <c r="TJF336" s="35"/>
      <c r="TJG336" s="35"/>
      <c r="TJH336" s="35"/>
      <c r="TJI336" s="35"/>
      <c r="TJJ336" s="35"/>
      <c r="TJK336" s="35"/>
      <c r="TJL336" s="35"/>
      <c r="TJM336" s="35"/>
      <c r="TJN336" s="35"/>
      <c r="TJO336" s="35"/>
      <c r="TJP336" s="35"/>
      <c r="TJQ336" s="35"/>
      <c r="TJR336" s="35"/>
      <c r="TJS336" s="35"/>
      <c r="TJT336" s="35"/>
      <c r="TJU336" s="35"/>
      <c r="TJV336" s="35"/>
      <c r="TJW336" s="35"/>
      <c r="TJX336" s="35"/>
      <c r="TJY336" s="35"/>
      <c r="TJZ336" s="35"/>
      <c r="TKA336" s="35"/>
      <c r="TKB336" s="35"/>
      <c r="TKC336" s="35"/>
      <c r="TKD336" s="35"/>
      <c r="TKE336" s="35"/>
      <c r="TKF336" s="35"/>
      <c r="TKG336" s="35"/>
      <c r="TKH336" s="35"/>
      <c r="TKI336" s="35"/>
      <c r="TKJ336" s="35"/>
      <c r="TKK336" s="35"/>
      <c r="TKL336" s="35"/>
      <c r="TKM336" s="35"/>
      <c r="TKN336" s="35"/>
      <c r="TKO336" s="35"/>
      <c r="TKP336" s="35"/>
      <c r="TKQ336" s="35"/>
      <c r="TKR336" s="35"/>
      <c r="TKS336" s="35"/>
      <c r="TKT336" s="35"/>
      <c r="TKU336" s="35"/>
      <c r="TKV336" s="35"/>
      <c r="TKW336" s="35"/>
      <c r="TKX336" s="35"/>
      <c r="TKY336" s="35"/>
      <c r="TKZ336" s="35"/>
      <c r="TLA336" s="35"/>
      <c r="TLB336" s="35"/>
      <c r="TLC336" s="35"/>
      <c r="TLD336" s="35"/>
      <c r="TLE336" s="35"/>
      <c r="TLF336" s="35"/>
      <c r="TLG336" s="35"/>
      <c r="TLH336" s="35"/>
      <c r="TLI336" s="35"/>
      <c r="TLJ336" s="35"/>
      <c r="TLK336" s="35"/>
      <c r="TLL336" s="35"/>
      <c r="TLM336" s="35"/>
      <c r="TLN336" s="35"/>
      <c r="TLO336" s="35"/>
      <c r="TLP336" s="35"/>
      <c r="TLQ336" s="35"/>
      <c r="TLR336" s="35"/>
      <c r="TLS336" s="35"/>
      <c r="TLT336" s="35"/>
      <c r="TLU336" s="35"/>
      <c r="TLV336" s="35"/>
      <c r="TLW336" s="35"/>
      <c r="TLX336" s="35"/>
      <c r="TLY336" s="35"/>
      <c r="TLZ336" s="35"/>
      <c r="TMA336" s="35"/>
      <c r="TMB336" s="35"/>
      <c r="TMC336" s="35"/>
      <c r="TMD336" s="35"/>
      <c r="TME336" s="35"/>
      <c r="TMF336" s="35"/>
      <c r="TMG336" s="35"/>
      <c r="TMH336" s="35"/>
      <c r="TMI336" s="35"/>
      <c r="TMJ336" s="35"/>
      <c r="TMK336" s="35"/>
      <c r="TML336" s="35"/>
      <c r="TMM336" s="35"/>
      <c r="TMN336" s="35"/>
      <c r="TMO336" s="35"/>
      <c r="TMP336" s="35"/>
      <c r="TMQ336" s="35"/>
      <c r="TMR336" s="35"/>
      <c r="TMS336" s="35"/>
      <c r="TMT336" s="35"/>
      <c r="TMU336" s="35"/>
      <c r="TMV336" s="35"/>
      <c r="TMW336" s="35"/>
      <c r="TMX336" s="35"/>
      <c r="TMY336" s="35"/>
      <c r="TMZ336" s="35"/>
      <c r="TNA336" s="35"/>
      <c r="TNB336" s="35"/>
      <c r="TNC336" s="35"/>
      <c r="TND336" s="35"/>
      <c r="TNE336" s="35"/>
      <c r="TNF336" s="35"/>
      <c r="TNG336" s="35"/>
      <c r="TNH336" s="35"/>
      <c r="TNI336" s="35"/>
      <c r="TNJ336" s="35"/>
      <c r="TNK336" s="35"/>
      <c r="TNL336" s="35"/>
      <c r="TNM336" s="35"/>
      <c r="TNN336" s="35"/>
      <c r="TNO336" s="35"/>
      <c r="TNP336" s="35"/>
      <c r="TNQ336" s="35"/>
      <c r="TNR336" s="35"/>
      <c r="TNS336" s="35"/>
      <c r="TNT336" s="35"/>
      <c r="TNU336" s="35"/>
      <c r="TNV336" s="35"/>
      <c r="TNW336" s="35"/>
      <c r="TNX336" s="35"/>
      <c r="TNY336" s="35"/>
      <c r="TNZ336" s="35"/>
      <c r="TOA336" s="35"/>
      <c r="TOB336" s="35"/>
      <c r="TOC336" s="35"/>
      <c r="TOD336" s="35"/>
      <c r="TOE336" s="35"/>
      <c r="TOF336" s="35"/>
      <c r="TOG336" s="35"/>
      <c r="TOH336" s="35"/>
      <c r="TOI336" s="35"/>
      <c r="TOJ336" s="35"/>
      <c r="TOK336" s="35"/>
      <c r="TOL336" s="35"/>
      <c r="TOM336" s="35"/>
      <c r="TON336" s="35"/>
      <c r="TOO336" s="35"/>
      <c r="TOP336" s="35"/>
      <c r="TOQ336" s="35"/>
      <c r="TOR336" s="35"/>
      <c r="TOS336" s="35"/>
      <c r="TOT336" s="35"/>
      <c r="TOU336" s="35"/>
      <c r="TOV336" s="35"/>
      <c r="TOW336" s="35"/>
      <c r="TOX336" s="35"/>
      <c r="TOY336" s="35"/>
      <c r="TOZ336" s="35"/>
      <c r="TPA336" s="35"/>
      <c r="TPB336" s="35"/>
      <c r="TPC336" s="35"/>
      <c r="TPD336" s="35"/>
      <c r="TPE336" s="35"/>
      <c r="TPF336" s="35"/>
      <c r="TPG336" s="35"/>
      <c r="TPH336" s="35"/>
      <c r="TPI336" s="35"/>
      <c r="TPJ336" s="35"/>
      <c r="TPK336" s="35"/>
      <c r="TPL336" s="35"/>
      <c r="TPM336" s="35"/>
      <c r="TPN336" s="35"/>
      <c r="TPO336" s="35"/>
      <c r="TPP336" s="35"/>
      <c r="TPQ336" s="35"/>
      <c r="TPR336" s="35"/>
      <c r="TPS336" s="35"/>
      <c r="TPT336" s="35"/>
      <c r="TPU336" s="35"/>
      <c r="TPV336" s="35"/>
      <c r="TPW336" s="35"/>
      <c r="TPX336" s="35"/>
      <c r="TPY336" s="35"/>
      <c r="TPZ336" s="35"/>
      <c r="TQA336" s="35"/>
      <c r="TQB336" s="35"/>
      <c r="TQC336" s="35"/>
      <c r="TQD336" s="35"/>
      <c r="TQE336" s="35"/>
      <c r="TQF336" s="35"/>
      <c r="TQG336" s="35"/>
      <c r="TQH336" s="35"/>
      <c r="TQI336" s="35"/>
      <c r="TQJ336" s="35"/>
      <c r="TQK336" s="35"/>
      <c r="TQL336" s="35"/>
      <c r="TQM336" s="35"/>
      <c r="TQN336" s="35"/>
      <c r="TQO336" s="35"/>
      <c r="TQP336" s="35"/>
      <c r="TQQ336" s="35"/>
      <c r="TQR336" s="35"/>
      <c r="TQS336" s="35"/>
      <c r="TQT336" s="35"/>
      <c r="TQU336" s="35"/>
      <c r="TQV336" s="35"/>
      <c r="TQW336" s="35"/>
      <c r="TQX336" s="35"/>
      <c r="TQY336" s="35"/>
      <c r="TQZ336" s="35"/>
      <c r="TRA336" s="35"/>
      <c r="TRB336" s="35"/>
      <c r="TRC336" s="35"/>
      <c r="TRD336" s="35"/>
      <c r="TRE336" s="35"/>
      <c r="TRF336" s="35"/>
      <c r="TRG336" s="35"/>
      <c r="TRH336" s="35"/>
      <c r="TRI336" s="35"/>
      <c r="TRJ336" s="35"/>
      <c r="TRK336" s="35"/>
      <c r="TRL336" s="35"/>
      <c r="TRM336" s="35"/>
      <c r="TRN336" s="35"/>
      <c r="TRO336" s="35"/>
      <c r="TRP336" s="35"/>
      <c r="TRQ336" s="35"/>
      <c r="TRR336" s="35"/>
      <c r="TRS336" s="35"/>
      <c r="TRT336" s="35"/>
      <c r="TRU336" s="35"/>
      <c r="TRV336" s="35"/>
      <c r="TRW336" s="35"/>
      <c r="TRX336" s="35"/>
      <c r="TRY336" s="35"/>
      <c r="TRZ336" s="35"/>
      <c r="TSA336" s="35"/>
      <c r="TSB336" s="35"/>
      <c r="TSC336" s="35"/>
      <c r="TSD336" s="35"/>
      <c r="TSE336" s="35"/>
      <c r="TSF336" s="35"/>
      <c r="TSG336" s="35"/>
      <c r="TSH336" s="35"/>
      <c r="TSI336" s="35"/>
      <c r="TSJ336" s="35"/>
      <c r="TSK336" s="35"/>
      <c r="TSL336" s="35"/>
      <c r="TSM336" s="35"/>
      <c r="TSN336" s="35"/>
      <c r="TSO336" s="35"/>
      <c r="TSP336" s="35"/>
      <c r="TSQ336" s="35"/>
      <c r="TSR336" s="35"/>
      <c r="TSS336" s="35"/>
      <c r="TST336" s="35"/>
      <c r="TSU336" s="35"/>
      <c r="TSV336" s="35"/>
      <c r="TSW336" s="35"/>
      <c r="TSX336" s="35"/>
      <c r="TSY336" s="35"/>
      <c r="TSZ336" s="35"/>
      <c r="TTA336" s="35"/>
      <c r="TTB336" s="35"/>
      <c r="TTC336" s="35"/>
      <c r="TTD336" s="35"/>
      <c r="TTE336" s="35"/>
      <c r="TTF336" s="35"/>
      <c r="TTG336" s="35"/>
      <c r="TTH336" s="35"/>
      <c r="TTI336" s="35"/>
      <c r="TTJ336" s="35"/>
      <c r="TTK336" s="35"/>
      <c r="TTL336" s="35"/>
      <c r="TTM336" s="35"/>
      <c r="TTN336" s="35"/>
      <c r="TTO336" s="35"/>
      <c r="TTP336" s="35"/>
      <c r="TTQ336" s="35"/>
      <c r="TTR336" s="35"/>
      <c r="TTS336" s="35"/>
      <c r="TTT336" s="35"/>
      <c r="TTU336" s="35"/>
      <c r="TTV336" s="35"/>
      <c r="TTW336" s="35"/>
      <c r="TTX336" s="35"/>
      <c r="TTY336" s="35"/>
      <c r="TTZ336" s="35"/>
      <c r="TUA336" s="35"/>
      <c r="TUB336" s="35"/>
      <c r="TUC336" s="35"/>
      <c r="TUD336" s="35"/>
      <c r="TUE336" s="35"/>
      <c r="TUF336" s="35"/>
      <c r="TUG336" s="35"/>
      <c r="TUH336" s="35"/>
      <c r="TUI336" s="35"/>
      <c r="TUJ336" s="35"/>
      <c r="TUK336" s="35"/>
      <c r="TUL336" s="35"/>
      <c r="TUM336" s="35"/>
      <c r="TUN336" s="35"/>
      <c r="TUO336" s="35"/>
      <c r="TUP336" s="35"/>
      <c r="TUQ336" s="35"/>
      <c r="TUR336" s="35"/>
      <c r="TUS336" s="35"/>
      <c r="TUT336" s="35"/>
      <c r="TUU336" s="35"/>
      <c r="TUV336" s="35"/>
      <c r="TUW336" s="35"/>
      <c r="TUX336" s="35"/>
      <c r="TUY336" s="35"/>
      <c r="TUZ336" s="35"/>
      <c r="TVA336" s="35"/>
      <c r="TVB336" s="35"/>
      <c r="TVC336" s="35"/>
      <c r="TVD336" s="35"/>
      <c r="TVE336" s="35"/>
      <c r="TVF336" s="35"/>
      <c r="TVG336" s="35"/>
      <c r="TVH336" s="35"/>
      <c r="TVI336" s="35"/>
      <c r="TVJ336" s="35"/>
      <c r="TVK336" s="35"/>
      <c r="TVL336" s="35"/>
      <c r="TVM336" s="35"/>
      <c r="TVN336" s="35"/>
      <c r="TVO336" s="35"/>
      <c r="TVP336" s="35"/>
      <c r="TVQ336" s="35"/>
      <c r="TVR336" s="35"/>
      <c r="TVS336" s="35"/>
      <c r="TVT336" s="35"/>
      <c r="TVU336" s="35"/>
      <c r="TVV336" s="35"/>
      <c r="TVW336" s="35"/>
      <c r="TVX336" s="35"/>
      <c r="TVY336" s="35"/>
      <c r="TVZ336" s="35"/>
      <c r="TWA336" s="35"/>
      <c r="TWB336" s="35"/>
      <c r="TWC336" s="35"/>
      <c r="TWD336" s="35"/>
      <c r="TWE336" s="35"/>
      <c r="TWF336" s="35"/>
      <c r="TWG336" s="35"/>
      <c r="TWH336" s="35"/>
      <c r="TWI336" s="35"/>
      <c r="TWJ336" s="35"/>
      <c r="TWK336" s="35"/>
      <c r="TWL336" s="35"/>
      <c r="TWM336" s="35"/>
      <c r="TWN336" s="35"/>
      <c r="TWO336" s="35"/>
      <c r="TWP336" s="35"/>
      <c r="TWQ336" s="35"/>
      <c r="TWR336" s="35"/>
      <c r="TWS336" s="35"/>
      <c r="TWT336" s="35"/>
      <c r="TWU336" s="35"/>
      <c r="TWV336" s="35"/>
      <c r="TWW336" s="35"/>
      <c r="TWX336" s="35"/>
      <c r="TWY336" s="35"/>
      <c r="TWZ336" s="35"/>
      <c r="TXA336" s="35"/>
      <c r="TXB336" s="35"/>
      <c r="TXC336" s="35"/>
      <c r="TXD336" s="35"/>
      <c r="TXE336" s="35"/>
      <c r="TXF336" s="35"/>
      <c r="TXG336" s="35"/>
      <c r="TXH336" s="35"/>
      <c r="TXI336" s="35"/>
      <c r="TXJ336" s="35"/>
      <c r="TXK336" s="35"/>
      <c r="TXL336" s="35"/>
      <c r="TXM336" s="35"/>
      <c r="TXN336" s="35"/>
      <c r="TXO336" s="35"/>
      <c r="TXP336" s="35"/>
      <c r="TXQ336" s="35"/>
      <c r="TXR336" s="35"/>
      <c r="TXS336" s="35"/>
      <c r="TXT336" s="35"/>
      <c r="TXU336" s="35"/>
      <c r="TXV336" s="35"/>
      <c r="TXW336" s="35"/>
      <c r="TXX336" s="35"/>
      <c r="TXY336" s="35"/>
      <c r="TXZ336" s="35"/>
      <c r="TYA336" s="35"/>
      <c r="TYB336" s="35"/>
      <c r="TYC336" s="35"/>
      <c r="TYD336" s="35"/>
      <c r="TYE336" s="35"/>
      <c r="TYF336" s="35"/>
      <c r="TYG336" s="35"/>
      <c r="TYH336" s="35"/>
      <c r="TYI336" s="35"/>
      <c r="TYJ336" s="35"/>
      <c r="TYK336" s="35"/>
      <c r="TYL336" s="35"/>
      <c r="TYM336" s="35"/>
      <c r="TYN336" s="35"/>
      <c r="TYO336" s="35"/>
      <c r="TYP336" s="35"/>
      <c r="TYQ336" s="35"/>
      <c r="TYR336" s="35"/>
      <c r="TYS336" s="35"/>
      <c r="TYT336" s="35"/>
      <c r="TYU336" s="35"/>
      <c r="TYV336" s="35"/>
      <c r="TYW336" s="35"/>
      <c r="TYX336" s="35"/>
      <c r="TYY336" s="35"/>
      <c r="TYZ336" s="35"/>
      <c r="TZA336" s="35"/>
      <c r="TZB336" s="35"/>
      <c r="TZC336" s="35"/>
      <c r="TZD336" s="35"/>
      <c r="TZE336" s="35"/>
      <c r="TZF336" s="35"/>
      <c r="TZG336" s="35"/>
      <c r="TZH336" s="35"/>
      <c r="TZI336" s="35"/>
      <c r="TZJ336" s="35"/>
      <c r="TZK336" s="35"/>
      <c r="TZL336" s="35"/>
      <c r="TZM336" s="35"/>
      <c r="TZN336" s="35"/>
      <c r="TZO336" s="35"/>
      <c r="TZP336" s="35"/>
      <c r="TZQ336" s="35"/>
      <c r="TZR336" s="35"/>
      <c r="TZS336" s="35"/>
      <c r="TZT336" s="35"/>
      <c r="TZU336" s="35"/>
      <c r="TZV336" s="35"/>
      <c r="TZW336" s="35"/>
      <c r="TZX336" s="35"/>
      <c r="TZY336" s="35"/>
      <c r="TZZ336" s="35"/>
      <c r="UAA336" s="35"/>
      <c r="UAB336" s="35"/>
      <c r="UAC336" s="35"/>
      <c r="UAD336" s="35"/>
      <c r="UAE336" s="35"/>
      <c r="UAF336" s="35"/>
      <c r="UAG336" s="35"/>
      <c r="UAH336" s="35"/>
      <c r="UAI336" s="35"/>
      <c r="UAJ336" s="35"/>
      <c r="UAK336" s="35"/>
      <c r="UAL336" s="35"/>
      <c r="UAM336" s="35"/>
      <c r="UAN336" s="35"/>
      <c r="UAO336" s="35"/>
      <c r="UAP336" s="35"/>
      <c r="UAQ336" s="35"/>
      <c r="UAR336" s="35"/>
      <c r="UAS336" s="35"/>
      <c r="UAT336" s="35"/>
      <c r="UAU336" s="35"/>
      <c r="UAV336" s="35"/>
      <c r="UAW336" s="35"/>
      <c r="UAX336" s="35"/>
      <c r="UAY336" s="35"/>
      <c r="UAZ336" s="35"/>
      <c r="UBA336" s="35"/>
      <c r="UBB336" s="35"/>
      <c r="UBC336" s="35"/>
      <c r="UBD336" s="35"/>
      <c r="UBE336" s="35"/>
      <c r="UBF336" s="35"/>
      <c r="UBG336" s="35"/>
      <c r="UBH336" s="35"/>
      <c r="UBI336" s="35"/>
      <c r="UBJ336" s="35"/>
      <c r="UBK336" s="35"/>
      <c r="UBL336" s="35"/>
      <c r="UBM336" s="35"/>
      <c r="UBN336" s="35"/>
      <c r="UBO336" s="35"/>
      <c r="UBP336" s="35"/>
      <c r="UBQ336" s="35"/>
      <c r="UBR336" s="35"/>
      <c r="UBS336" s="35"/>
      <c r="UBT336" s="35"/>
      <c r="UBU336" s="35"/>
      <c r="UBV336" s="35"/>
      <c r="UBW336" s="35"/>
      <c r="UBX336" s="35"/>
      <c r="UBY336" s="35"/>
      <c r="UBZ336" s="35"/>
      <c r="UCA336" s="35"/>
      <c r="UCB336" s="35"/>
      <c r="UCC336" s="35"/>
      <c r="UCD336" s="35"/>
      <c r="UCE336" s="35"/>
      <c r="UCF336" s="35"/>
      <c r="UCG336" s="35"/>
      <c r="UCH336" s="35"/>
      <c r="UCI336" s="35"/>
      <c r="UCJ336" s="35"/>
      <c r="UCK336" s="35"/>
      <c r="UCL336" s="35"/>
      <c r="UCM336" s="35"/>
      <c r="UCN336" s="35"/>
      <c r="UCO336" s="35"/>
      <c r="UCP336" s="35"/>
      <c r="UCQ336" s="35"/>
      <c r="UCR336" s="35"/>
      <c r="UCS336" s="35"/>
      <c r="UCT336" s="35"/>
      <c r="UCU336" s="35"/>
      <c r="UCV336" s="35"/>
      <c r="UCW336" s="35"/>
      <c r="UCX336" s="35"/>
      <c r="UCY336" s="35"/>
      <c r="UCZ336" s="35"/>
      <c r="UDA336" s="35"/>
      <c r="UDB336" s="35"/>
      <c r="UDC336" s="35"/>
      <c r="UDD336" s="35"/>
      <c r="UDE336" s="35"/>
      <c r="UDF336" s="35"/>
      <c r="UDG336" s="35"/>
      <c r="UDH336" s="35"/>
      <c r="UDI336" s="35"/>
      <c r="UDJ336" s="35"/>
      <c r="UDK336" s="35"/>
      <c r="UDL336" s="35"/>
      <c r="UDM336" s="35"/>
      <c r="UDN336" s="35"/>
      <c r="UDO336" s="35"/>
      <c r="UDP336" s="35"/>
      <c r="UDQ336" s="35"/>
      <c r="UDR336" s="35"/>
      <c r="UDS336" s="35"/>
      <c r="UDT336" s="35"/>
      <c r="UDU336" s="35"/>
      <c r="UDV336" s="35"/>
      <c r="UDW336" s="35"/>
      <c r="UDX336" s="35"/>
      <c r="UDY336" s="35"/>
      <c r="UDZ336" s="35"/>
      <c r="UEA336" s="35"/>
      <c r="UEB336" s="35"/>
      <c r="UEC336" s="35"/>
      <c r="UED336" s="35"/>
      <c r="UEE336" s="35"/>
      <c r="UEF336" s="35"/>
      <c r="UEG336" s="35"/>
      <c r="UEH336" s="35"/>
      <c r="UEI336" s="35"/>
      <c r="UEJ336" s="35"/>
      <c r="UEK336" s="35"/>
      <c r="UEL336" s="35"/>
      <c r="UEM336" s="35"/>
      <c r="UEN336" s="35"/>
      <c r="UEO336" s="35"/>
      <c r="UEP336" s="35"/>
      <c r="UEQ336" s="35"/>
      <c r="UER336" s="35"/>
      <c r="UES336" s="35"/>
      <c r="UET336" s="35"/>
      <c r="UEU336" s="35"/>
      <c r="UEV336" s="35"/>
      <c r="UEW336" s="35"/>
      <c r="UEX336" s="35"/>
      <c r="UEY336" s="35"/>
      <c r="UEZ336" s="35"/>
      <c r="UFA336" s="35"/>
      <c r="UFB336" s="35"/>
      <c r="UFC336" s="35"/>
      <c r="UFD336" s="35"/>
      <c r="UFE336" s="35"/>
      <c r="UFF336" s="35"/>
      <c r="UFG336" s="35"/>
      <c r="UFH336" s="35"/>
      <c r="UFI336" s="35"/>
      <c r="UFJ336" s="35"/>
      <c r="UFK336" s="35"/>
      <c r="UFL336" s="35"/>
      <c r="UFM336" s="35"/>
      <c r="UFN336" s="35"/>
      <c r="UFO336" s="35"/>
      <c r="UFP336" s="35"/>
      <c r="UFQ336" s="35"/>
      <c r="UFR336" s="35"/>
      <c r="UFS336" s="35"/>
      <c r="UFT336" s="35"/>
      <c r="UFU336" s="35"/>
      <c r="UFV336" s="35"/>
      <c r="UFW336" s="35"/>
      <c r="UFX336" s="35"/>
      <c r="UFY336" s="35"/>
      <c r="UFZ336" s="35"/>
      <c r="UGA336" s="35"/>
      <c r="UGB336" s="35"/>
      <c r="UGC336" s="35"/>
      <c r="UGD336" s="35"/>
      <c r="UGE336" s="35"/>
      <c r="UGF336" s="35"/>
      <c r="UGG336" s="35"/>
      <c r="UGH336" s="35"/>
      <c r="UGI336" s="35"/>
      <c r="UGJ336" s="35"/>
      <c r="UGK336" s="35"/>
      <c r="UGL336" s="35"/>
      <c r="UGM336" s="35"/>
      <c r="UGN336" s="35"/>
      <c r="UGO336" s="35"/>
      <c r="UGP336" s="35"/>
      <c r="UGQ336" s="35"/>
      <c r="UGR336" s="35"/>
      <c r="UGS336" s="35"/>
      <c r="UGT336" s="35"/>
      <c r="UGU336" s="35"/>
      <c r="UGV336" s="35"/>
      <c r="UGW336" s="35"/>
      <c r="UGX336" s="35"/>
      <c r="UGY336" s="35"/>
      <c r="UGZ336" s="35"/>
      <c r="UHA336" s="35"/>
      <c r="UHB336" s="35"/>
      <c r="UHC336" s="35"/>
      <c r="UHD336" s="35"/>
      <c r="UHE336" s="35"/>
      <c r="UHF336" s="35"/>
      <c r="UHG336" s="35"/>
      <c r="UHH336" s="35"/>
      <c r="UHI336" s="35"/>
      <c r="UHJ336" s="35"/>
      <c r="UHK336" s="35"/>
      <c r="UHL336" s="35"/>
      <c r="UHM336" s="35"/>
      <c r="UHN336" s="35"/>
      <c r="UHO336" s="35"/>
      <c r="UHP336" s="35"/>
      <c r="UHQ336" s="35"/>
      <c r="UHR336" s="35"/>
      <c r="UHS336" s="35"/>
      <c r="UHT336" s="35"/>
      <c r="UHU336" s="35"/>
      <c r="UHV336" s="35"/>
      <c r="UHW336" s="35"/>
      <c r="UHX336" s="35"/>
      <c r="UHY336" s="35"/>
      <c r="UHZ336" s="35"/>
      <c r="UIA336" s="35"/>
      <c r="UIB336" s="35"/>
      <c r="UIC336" s="35"/>
      <c r="UID336" s="35"/>
      <c r="UIE336" s="35"/>
      <c r="UIF336" s="35"/>
      <c r="UIG336" s="35"/>
      <c r="UIH336" s="35"/>
      <c r="UII336" s="35"/>
      <c r="UIJ336" s="35"/>
      <c r="UIK336" s="35"/>
      <c r="UIL336" s="35"/>
      <c r="UIM336" s="35"/>
      <c r="UIN336" s="35"/>
      <c r="UIO336" s="35"/>
      <c r="UIP336" s="35"/>
      <c r="UIQ336" s="35"/>
      <c r="UIR336" s="35"/>
      <c r="UIS336" s="35"/>
      <c r="UIT336" s="35"/>
      <c r="UIU336" s="35"/>
      <c r="UIV336" s="35"/>
      <c r="UIW336" s="35"/>
      <c r="UIX336" s="35"/>
      <c r="UIY336" s="35"/>
      <c r="UIZ336" s="35"/>
      <c r="UJA336" s="35"/>
      <c r="UJB336" s="35"/>
      <c r="UJC336" s="35"/>
      <c r="UJD336" s="35"/>
      <c r="UJE336" s="35"/>
      <c r="UJF336" s="35"/>
      <c r="UJG336" s="35"/>
      <c r="UJH336" s="35"/>
      <c r="UJI336" s="35"/>
      <c r="UJJ336" s="35"/>
      <c r="UJK336" s="35"/>
      <c r="UJL336" s="35"/>
      <c r="UJM336" s="35"/>
      <c r="UJN336" s="35"/>
      <c r="UJO336" s="35"/>
      <c r="UJP336" s="35"/>
      <c r="UJQ336" s="35"/>
      <c r="UJR336" s="35"/>
      <c r="UJS336" s="35"/>
      <c r="UJT336" s="35"/>
      <c r="UJU336" s="35"/>
      <c r="UJV336" s="35"/>
      <c r="UJW336" s="35"/>
      <c r="UJX336" s="35"/>
      <c r="UJY336" s="35"/>
      <c r="UJZ336" s="35"/>
      <c r="UKA336" s="35"/>
      <c r="UKB336" s="35"/>
      <c r="UKC336" s="35"/>
      <c r="UKD336" s="35"/>
      <c r="UKE336" s="35"/>
      <c r="UKF336" s="35"/>
      <c r="UKG336" s="35"/>
      <c r="UKH336" s="35"/>
      <c r="UKI336" s="35"/>
      <c r="UKJ336" s="35"/>
      <c r="UKK336" s="35"/>
      <c r="UKL336" s="35"/>
      <c r="UKM336" s="35"/>
      <c r="UKN336" s="35"/>
      <c r="UKO336" s="35"/>
      <c r="UKP336" s="35"/>
      <c r="UKQ336" s="35"/>
      <c r="UKR336" s="35"/>
      <c r="UKS336" s="35"/>
      <c r="UKT336" s="35"/>
      <c r="UKU336" s="35"/>
      <c r="UKV336" s="35"/>
      <c r="UKW336" s="35"/>
      <c r="UKX336" s="35"/>
      <c r="UKY336" s="35"/>
      <c r="UKZ336" s="35"/>
      <c r="ULA336" s="35"/>
      <c r="ULB336" s="35"/>
      <c r="ULC336" s="35"/>
      <c r="ULD336" s="35"/>
      <c r="ULE336" s="35"/>
      <c r="ULF336" s="35"/>
      <c r="ULG336" s="35"/>
      <c r="ULH336" s="35"/>
      <c r="ULI336" s="35"/>
      <c r="ULJ336" s="35"/>
      <c r="ULK336" s="35"/>
      <c r="ULL336" s="35"/>
      <c r="ULM336" s="35"/>
      <c r="ULN336" s="35"/>
      <c r="ULO336" s="35"/>
      <c r="ULP336" s="35"/>
      <c r="ULQ336" s="35"/>
      <c r="ULR336" s="35"/>
      <c r="ULS336" s="35"/>
      <c r="ULT336" s="35"/>
      <c r="ULU336" s="35"/>
      <c r="ULV336" s="35"/>
      <c r="ULW336" s="35"/>
      <c r="ULX336" s="35"/>
      <c r="ULY336" s="35"/>
      <c r="ULZ336" s="35"/>
      <c r="UMA336" s="35"/>
      <c r="UMB336" s="35"/>
      <c r="UMC336" s="35"/>
      <c r="UMD336" s="35"/>
      <c r="UME336" s="35"/>
      <c r="UMF336" s="35"/>
      <c r="UMG336" s="35"/>
      <c r="UMH336" s="35"/>
      <c r="UMI336" s="35"/>
      <c r="UMJ336" s="35"/>
      <c r="UMK336" s="35"/>
      <c r="UML336" s="35"/>
      <c r="UMM336" s="35"/>
      <c r="UMN336" s="35"/>
      <c r="UMO336" s="35"/>
      <c r="UMP336" s="35"/>
      <c r="UMQ336" s="35"/>
      <c r="UMR336" s="35"/>
      <c r="UMS336" s="35"/>
      <c r="UMT336" s="35"/>
      <c r="UMU336" s="35"/>
      <c r="UMV336" s="35"/>
      <c r="UMW336" s="35"/>
      <c r="UMX336" s="35"/>
      <c r="UMY336" s="35"/>
      <c r="UMZ336" s="35"/>
      <c r="UNA336" s="35"/>
      <c r="UNB336" s="35"/>
      <c r="UNC336" s="35"/>
      <c r="UND336" s="35"/>
      <c r="UNE336" s="35"/>
      <c r="UNF336" s="35"/>
      <c r="UNG336" s="35"/>
      <c r="UNH336" s="35"/>
      <c r="UNI336" s="35"/>
      <c r="UNJ336" s="35"/>
      <c r="UNK336" s="35"/>
      <c r="UNL336" s="35"/>
      <c r="UNM336" s="35"/>
      <c r="UNN336" s="35"/>
      <c r="UNO336" s="35"/>
      <c r="UNP336" s="35"/>
      <c r="UNQ336" s="35"/>
      <c r="UNR336" s="35"/>
      <c r="UNS336" s="35"/>
      <c r="UNT336" s="35"/>
      <c r="UNU336" s="35"/>
      <c r="UNV336" s="35"/>
      <c r="UNW336" s="35"/>
      <c r="UNX336" s="35"/>
      <c r="UNY336" s="35"/>
      <c r="UNZ336" s="35"/>
      <c r="UOA336" s="35"/>
      <c r="UOB336" s="35"/>
      <c r="UOC336" s="35"/>
      <c r="UOD336" s="35"/>
      <c r="UOE336" s="35"/>
      <c r="UOF336" s="35"/>
      <c r="UOG336" s="35"/>
      <c r="UOH336" s="35"/>
      <c r="UOI336" s="35"/>
      <c r="UOJ336" s="35"/>
      <c r="UOK336" s="35"/>
      <c r="UOL336" s="35"/>
      <c r="UOM336" s="35"/>
      <c r="UON336" s="35"/>
      <c r="UOO336" s="35"/>
      <c r="UOP336" s="35"/>
      <c r="UOQ336" s="35"/>
      <c r="UOR336" s="35"/>
      <c r="UOS336" s="35"/>
      <c r="UOT336" s="35"/>
      <c r="UOU336" s="35"/>
      <c r="UOV336" s="35"/>
      <c r="UOW336" s="35"/>
      <c r="UOX336" s="35"/>
      <c r="UOY336" s="35"/>
      <c r="UOZ336" s="35"/>
      <c r="UPA336" s="35"/>
      <c r="UPB336" s="35"/>
      <c r="UPC336" s="35"/>
      <c r="UPD336" s="35"/>
      <c r="UPE336" s="35"/>
      <c r="UPF336" s="35"/>
      <c r="UPG336" s="35"/>
      <c r="UPH336" s="35"/>
      <c r="UPI336" s="35"/>
      <c r="UPJ336" s="35"/>
      <c r="UPK336" s="35"/>
      <c r="UPL336" s="35"/>
      <c r="UPM336" s="35"/>
      <c r="UPN336" s="35"/>
      <c r="UPO336" s="35"/>
      <c r="UPP336" s="35"/>
      <c r="UPQ336" s="35"/>
      <c r="UPR336" s="35"/>
      <c r="UPS336" s="35"/>
      <c r="UPT336" s="35"/>
      <c r="UPU336" s="35"/>
      <c r="UPV336" s="35"/>
      <c r="UPW336" s="35"/>
      <c r="UPX336" s="35"/>
      <c r="UPY336" s="35"/>
      <c r="UPZ336" s="35"/>
      <c r="UQA336" s="35"/>
      <c r="UQB336" s="35"/>
      <c r="UQC336" s="35"/>
      <c r="UQD336" s="35"/>
      <c r="UQE336" s="35"/>
      <c r="UQF336" s="35"/>
      <c r="UQG336" s="35"/>
      <c r="UQH336" s="35"/>
      <c r="UQI336" s="35"/>
      <c r="UQJ336" s="35"/>
      <c r="UQK336" s="35"/>
      <c r="UQL336" s="35"/>
      <c r="UQM336" s="35"/>
      <c r="UQN336" s="35"/>
      <c r="UQO336" s="35"/>
      <c r="UQP336" s="35"/>
      <c r="UQQ336" s="35"/>
      <c r="UQR336" s="35"/>
      <c r="UQS336" s="35"/>
      <c r="UQT336" s="35"/>
      <c r="UQU336" s="35"/>
      <c r="UQV336" s="35"/>
      <c r="UQW336" s="35"/>
      <c r="UQX336" s="35"/>
      <c r="UQY336" s="35"/>
      <c r="UQZ336" s="35"/>
      <c r="URA336" s="35"/>
      <c r="URB336" s="35"/>
      <c r="URC336" s="35"/>
      <c r="URD336" s="35"/>
      <c r="URE336" s="35"/>
      <c r="URF336" s="35"/>
      <c r="URG336" s="35"/>
      <c r="URH336" s="35"/>
      <c r="URI336" s="35"/>
      <c r="URJ336" s="35"/>
      <c r="URK336" s="35"/>
      <c r="URL336" s="35"/>
      <c r="URM336" s="35"/>
      <c r="URN336" s="35"/>
      <c r="URO336" s="35"/>
      <c r="URP336" s="35"/>
      <c r="URQ336" s="35"/>
      <c r="URR336" s="35"/>
      <c r="URS336" s="35"/>
      <c r="URT336" s="35"/>
      <c r="URU336" s="35"/>
      <c r="URV336" s="35"/>
      <c r="URW336" s="35"/>
      <c r="URX336" s="35"/>
      <c r="URY336" s="35"/>
      <c r="URZ336" s="35"/>
      <c r="USA336" s="35"/>
      <c r="USB336" s="35"/>
      <c r="USC336" s="35"/>
      <c r="USD336" s="35"/>
      <c r="USE336" s="35"/>
      <c r="USF336" s="35"/>
      <c r="USG336" s="35"/>
      <c r="USH336" s="35"/>
      <c r="USI336" s="35"/>
      <c r="USJ336" s="35"/>
      <c r="USK336" s="35"/>
      <c r="USL336" s="35"/>
      <c r="USM336" s="35"/>
      <c r="USN336" s="35"/>
      <c r="USO336" s="35"/>
      <c r="USP336" s="35"/>
      <c r="USQ336" s="35"/>
      <c r="USR336" s="35"/>
      <c r="USS336" s="35"/>
      <c r="UST336" s="35"/>
      <c r="USU336" s="35"/>
      <c r="USV336" s="35"/>
      <c r="USW336" s="35"/>
      <c r="USX336" s="35"/>
      <c r="USY336" s="35"/>
      <c r="USZ336" s="35"/>
      <c r="UTA336" s="35"/>
      <c r="UTB336" s="35"/>
      <c r="UTC336" s="35"/>
      <c r="UTD336" s="35"/>
      <c r="UTE336" s="35"/>
      <c r="UTF336" s="35"/>
      <c r="UTG336" s="35"/>
      <c r="UTH336" s="35"/>
      <c r="UTI336" s="35"/>
      <c r="UTJ336" s="35"/>
      <c r="UTK336" s="35"/>
      <c r="UTL336" s="35"/>
      <c r="UTM336" s="35"/>
      <c r="UTN336" s="35"/>
      <c r="UTO336" s="35"/>
      <c r="UTP336" s="35"/>
      <c r="UTQ336" s="35"/>
      <c r="UTR336" s="35"/>
      <c r="UTS336" s="35"/>
      <c r="UTT336" s="35"/>
      <c r="UTU336" s="35"/>
      <c r="UTV336" s="35"/>
      <c r="UTW336" s="35"/>
      <c r="UTX336" s="35"/>
      <c r="UTY336" s="35"/>
      <c r="UTZ336" s="35"/>
      <c r="UUA336" s="35"/>
      <c r="UUB336" s="35"/>
      <c r="UUC336" s="35"/>
      <c r="UUD336" s="35"/>
      <c r="UUE336" s="35"/>
      <c r="UUF336" s="35"/>
      <c r="UUG336" s="35"/>
      <c r="UUH336" s="35"/>
      <c r="UUI336" s="35"/>
      <c r="UUJ336" s="35"/>
      <c r="UUK336" s="35"/>
      <c r="UUL336" s="35"/>
      <c r="UUM336" s="35"/>
      <c r="UUN336" s="35"/>
      <c r="UUO336" s="35"/>
      <c r="UUP336" s="35"/>
      <c r="UUQ336" s="35"/>
      <c r="UUR336" s="35"/>
      <c r="UUS336" s="35"/>
      <c r="UUT336" s="35"/>
      <c r="UUU336" s="35"/>
      <c r="UUV336" s="35"/>
      <c r="UUW336" s="35"/>
      <c r="UUX336" s="35"/>
      <c r="UUY336" s="35"/>
      <c r="UUZ336" s="35"/>
      <c r="UVA336" s="35"/>
      <c r="UVB336" s="35"/>
      <c r="UVC336" s="35"/>
      <c r="UVD336" s="35"/>
      <c r="UVE336" s="35"/>
      <c r="UVF336" s="35"/>
      <c r="UVG336" s="35"/>
      <c r="UVH336" s="35"/>
      <c r="UVI336" s="35"/>
      <c r="UVJ336" s="35"/>
      <c r="UVK336" s="35"/>
      <c r="UVL336" s="35"/>
      <c r="UVM336" s="35"/>
      <c r="UVN336" s="35"/>
      <c r="UVO336" s="35"/>
      <c r="UVP336" s="35"/>
      <c r="UVQ336" s="35"/>
      <c r="UVR336" s="35"/>
      <c r="UVS336" s="35"/>
      <c r="UVT336" s="35"/>
      <c r="UVU336" s="35"/>
      <c r="UVV336" s="35"/>
      <c r="UVW336" s="35"/>
      <c r="UVX336" s="35"/>
      <c r="UVY336" s="35"/>
      <c r="UVZ336" s="35"/>
      <c r="UWA336" s="35"/>
      <c r="UWB336" s="35"/>
      <c r="UWC336" s="35"/>
      <c r="UWD336" s="35"/>
      <c r="UWE336" s="35"/>
      <c r="UWF336" s="35"/>
      <c r="UWG336" s="35"/>
      <c r="UWH336" s="35"/>
      <c r="UWI336" s="35"/>
      <c r="UWJ336" s="35"/>
      <c r="UWK336" s="35"/>
      <c r="UWL336" s="35"/>
      <c r="UWM336" s="35"/>
      <c r="UWN336" s="35"/>
      <c r="UWO336" s="35"/>
      <c r="UWP336" s="35"/>
      <c r="UWQ336" s="35"/>
      <c r="UWR336" s="35"/>
      <c r="UWS336" s="35"/>
      <c r="UWT336" s="35"/>
      <c r="UWU336" s="35"/>
      <c r="UWV336" s="35"/>
      <c r="UWW336" s="35"/>
      <c r="UWX336" s="35"/>
      <c r="UWY336" s="35"/>
      <c r="UWZ336" s="35"/>
      <c r="UXA336" s="35"/>
      <c r="UXB336" s="35"/>
      <c r="UXC336" s="35"/>
      <c r="UXD336" s="35"/>
      <c r="UXE336" s="35"/>
      <c r="UXF336" s="35"/>
      <c r="UXG336" s="35"/>
      <c r="UXH336" s="35"/>
      <c r="UXI336" s="35"/>
      <c r="UXJ336" s="35"/>
      <c r="UXK336" s="35"/>
      <c r="UXL336" s="35"/>
      <c r="UXM336" s="35"/>
      <c r="UXN336" s="35"/>
      <c r="UXO336" s="35"/>
      <c r="UXP336" s="35"/>
      <c r="UXQ336" s="35"/>
      <c r="UXR336" s="35"/>
      <c r="UXS336" s="35"/>
      <c r="UXT336" s="35"/>
      <c r="UXU336" s="35"/>
      <c r="UXV336" s="35"/>
      <c r="UXW336" s="35"/>
      <c r="UXX336" s="35"/>
      <c r="UXY336" s="35"/>
      <c r="UXZ336" s="35"/>
      <c r="UYA336" s="35"/>
      <c r="UYB336" s="35"/>
      <c r="UYC336" s="35"/>
      <c r="UYD336" s="35"/>
      <c r="UYE336" s="35"/>
      <c r="UYF336" s="35"/>
      <c r="UYG336" s="35"/>
      <c r="UYH336" s="35"/>
      <c r="UYI336" s="35"/>
      <c r="UYJ336" s="35"/>
      <c r="UYK336" s="35"/>
      <c r="UYL336" s="35"/>
      <c r="UYM336" s="35"/>
      <c r="UYN336" s="35"/>
      <c r="UYO336" s="35"/>
      <c r="UYP336" s="35"/>
      <c r="UYQ336" s="35"/>
      <c r="UYR336" s="35"/>
      <c r="UYS336" s="35"/>
      <c r="UYT336" s="35"/>
      <c r="UYU336" s="35"/>
      <c r="UYV336" s="35"/>
      <c r="UYW336" s="35"/>
      <c r="UYX336" s="35"/>
      <c r="UYY336" s="35"/>
      <c r="UYZ336" s="35"/>
      <c r="UZA336" s="35"/>
      <c r="UZB336" s="35"/>
      <c r="UZC336" s="35"/>
      <c r="UZD336" s="35"/>
      <c r="UZE336" s="35"/>
      <c r="UZF336" s="35"/>
      <c r="UZG336" s="35"/>
      <c r="UZH336" s="35"/>
      <c r="UZI336" s="35"/>
      <c r="UZJ336" s="35"/>
      <c r="UZK336" s="35"/>
      <c r="UZL336" s="35"/>
      <c r="UZM336" s="35"/>
      <c r="UZN336" s="35"/>
      <c r="UZO336" s="35"/>
      <c r="UZP336" s="35"/>
      <c r="UZQ336" s="35"/>
      <c r="UZR336" s="35"/>
      <c r="UZS336" s="35"/>
      <c r="UZT336" s="35"/>
      <c r="UZU336" s="35"/>
      <c r="UZV336" s="35"/>
      <c r="UZW336" s="35"/>
      <c r="UZX336" s="35"/>
      <c r="UZY336" s="35"/>
      <c r="UZZ336" s="35"/>
      <c r="VAA336" s="35"/>
      <c r="VAB336" s="35"/>
      <c r="VAC336" s="35"/>
      <c r="VAD336" s="35"/>
      <c r="VAE336" s="35"/>
      <c r="VAF336" s="35"/>
      <c r="VAG336" s="35"/>
      <c r="VAH336" s="35"/>
      <c r="VAI336" s="35"/>
      <c r="VAJ336" s="35"/>
      <c r="VAK336" s="35"/>
      <c r="VAL336" s="35"/>
      <c r="VAM336" s="35"/>
      <c r="VAN336" s="35"/>
      <c r="VAO336" s="35"/>
      <c r="VAP336" s="35"/>
      <c r="VAQ336" s="35"/>
      <c r="VAR336" s="35"/>
      <c r="VAS336" s="35"/>
      <c r="VAT336" s="35"/>
      <c r="VAU336" s="35"/>
      <c r="VAV336" s="35"/>
      <c r="VAW336" s="35"/>
      <c r="VAX336" s="35"/>
      <c r="VAY336" s="35"/>
      <c r="VAZ336" s="35"/>
      <c r="VBA336" s="35"/>
      <c r="VBB336" s="35"/>
      <c r="VBC336" s="35"/>
      <c r="VBD336" s="35"/>
      <c r="VBE336" s="35"/>
      <c r="VBF336" s="35"/>
      <c r="VBG336" s="35"/>
      <c r="VBH336" s="35"/>
      <c r="VBI336" s="35"/>
      <c r="VBJ336" s="35"/>
      <c r="VBK336" s="35"/>
      <c r="VBL336" s="35"/>
      <c r="VBM336" s="35"/>
      <c r="VBN336" s="35"/>
      <c r="VBO336" s="35"/>
      <c r="VBP336" s="35"/>
      <c r="VBQ336" s="35"/>
      <c r="VBR336" s="35"/>
      <c r="VBS336" s="35"/>
      <c r="VBT336" s="35"/>
      <c r="VBU336" s="35"/>
      <c r="VBV336" s="35"/>
      <c r="VBW336" s="35"/>
      <c r="VBX336" s="35"/>
      <c r="VBY336" s="35"/>
      <c r="VBZ336" s="35"/>
      <c r="VCA336" s="35"/>
      <c r="VCB336" s="35"/>
      <c r="VCC336" s="35"/>
      <c r="VCD336" s="35"/>
      <c r="VCE336" s="35"/>
      <c r="VCF336" s="35"/>
      <c r="VCG336" s="35"/>
      <c r="VCH336" s="35"/>
      <c r="VCI336" s="35"/>
      <c r="VCJ336" s="35"/>
      <c r="VCK336" s="35"/>
      <c r="VCL336" s="35"/>
      <c r="VCM336" s="35"/>
      <c r="VCN336" s="35"/>
      <c r="VCO336" s="35"/>
      <c r="VCP336" s="35"/>
      <c r="VCQ336" s="35"/>
      <c r="VCR336" s="35"/>
      <c r="VCS336" s="35"/>
      <c r="VCT336" s="35"/>
      <c r="VCU336" s="35"/>
      <c r="VCV336" s="35"/>
      <c r="VCW336" s="35"/>
      <c r="VCX336" s="35"/>
      <c r="VCY336" s="35"/>
      <c r="VCZ336" s="35"/>
      <c r="VDA336" s="35"/>
      <c r="VDB336" s="35"/>
      <c r="VDC336" s="35"/>
      <c r="VDD336" s="35"/>
      <c r="VDE336" s="35"/>
      <c r="VDF336" s="35"/>
      <c r="VDG336" s="35"/>
      <c r="VDH336" s="35"/>
      <c r="VDI336" s="35"/>
      <c r="VDJ336" s="35"/>
      <c r="VDK336" s="35"/>
      <c r="VDL336" s="35"/>
      <c r="VDM336" s="35"/>
      <c r="VDN336" s="35"/>
      <c r="VDO336" s="35"/>
      <c r="VDP336" s="35"/>
      <c r="VDQ336" s="35"/>
      <c r="VDR336" s="35"/>
      <c r="VDS336" s="35"/>
      <c r="VDT336" s="35"/>
      <c r="VDU336" s="35"/>
      <c r="VDV336" s="35"/>
      <c r="VDW336" s="35"/>
      <c r="VDX336" s="35"/>
      <c r="VDY336" s="35"/>
      <c r="VDZ336" s="35"/>
      <c r="VEA336" s="35"/>
      <c r="VEB336" s="35"/>
      <c r="VEC336" s="35"/>
      <c r="VED336" s="35"/>
      <c r="VEE336" s="35"/>
      <c r="VEF336" s="35"/>
      <c r="VEG336" s="35"/>
      <c r="VEH336" s="35"/>
      <c r="VEI336" s="35"/>
      <c r="VEJ336" s="35"/>
      <c r="VEK336" s="35"/>
      <c r="VEL336" s="35"/>
      <c r="VEM336" s="35"/>
      <c r="VEN336" s="35"/>
      <c r="VEO336" s="35"/>
      <c r="VEP336" s="35"/>
      <c r="VEQ336" s="35"/>
      <c r="VER336" s="35"/>
      <c r="VES336" s="35"/>
      <c r="VET336" s="35"/>
      <c r="VEU336" s="35"/>
      <c r="VEV336" s="35"/>
      <c r="VEW336" s="35"/>
      <c r="VEX336" s="35"/>
      <c r="VEY336" s="35"/>
      <c r="VEZ336" s="35"/>
      <c r="VFA336" s="35"/>
      <c r="VFB336" s="35"/>
      <c r="VFC336" s="35"/>
      <c r="VFD336" s="35"/>
      <c r="VFE336" s="35"/>
      <c r="VFF336" s="35"/>
      <c r="VFG336" s="35"/>
      <c r="VFH336" s="35"/>
      <c r="VFI336" s="35"/>
      <c r="VFJ336" s="35"/>
      <c r="VFK336" s="35"/>
      <c r="VFL336" s="35"/>
      <c r="VFM336" s="35"/>
      <c r="VFN336" s="35"/>
      <c r="VFO336" s="35"/>
      <c r="VFP336" s="35"/>
      <c r="VFQ336" s="35"/>
      <c r="VFR336" s="35"/>
      <c r="VFS336" s="35"/>
      <c r="VFT336" s="35"/>
      <c r="VFU336" s="35"/>
      <c r="VFV336" s="35"/>
      <c r="VFW336" s="35"/>
      <c r="VFX336" s="35"/>
      <c r="VFY336" s="35"/>
      <c r="VFZ336" s="35"/>
      <c r="VGA336" s="35"/>
      <c r="VGB336" s="35"/>
      <c r="VGC336" s="35"/>
      <c r="VGD336" s="35"/>
      <c r="VGE336" s="35"/>
      <c r="VGF336" s="35"/>
      <c r="VGG336" s="35"/>
      <c r="VGH336" s="35"/>
      <c r="VGI336" s="35"/>
      <c r="VGJ336" s="35"/>
      <c r="VGK336" s="35"/>
      <c r="VGL336" s="35"/>
      <c r="VGM336" s="35"/>
      <c r="VGN336" s="35"/>
      <c r="VGO336" s="35"/>
      <c r="VGP336" s="35"/>
      <c r="VGQ336" s="35"/>
      <c r="VGR336" s="35"/>
      <c r="VGS336" s="35"/>
      <c r="VGT336" s="35"/>
      <c r="VGU336" s="35"/>
      <c r="VGV336" s="35"/>
      <c r="VGW336" s="35"/>
      <c r="VGX336" s="35"/>
      <c r="VGY336" s="35"/>
      <c r="VGZ336" s="35"/>
      <c r="VHA336" s="35"/>
      <c r="VHB336" s="35"/>
      <c r="VHC336" s="35"/>
      <c r="VHD336" s="35"/>
      <c r="VHE336" s="35"/>
      <c r="VHF336" s="35"/>
      <c r="VHG336" s="35"/>
      <c r="VHH336" s="35"/>
      <c r="VHI336" s="35"/>
      <c r="VHJ336" s="35"/>
      <c r="VHK336" s="35"/>
      <c r="VHL336" s="35"/>
      <c r="VHM336" s="35"/>
      <c r="VHN336" s="35"/>
      <c r="VHO336" s="35"/>
      <c r="VHP336" s="35"/>
      <c r="VHQ336" s="35"/>
      <c r="VHR336" s="35"/>
      <c r="VHS336" s="35"/>
      <c r="VHT336" s="35"/>
      <c r="VHU336" s="35"/>
      <c r="VHV336" s="35"/>
      <c r="VHW336" s="35"/>
      <c r="VHX336" s="35"/>
      <c r="VHY336" s="35"/>
      <c r="VHZ336" s="35"/>
      <c r="VIA336" s="35"/>
      <c r="VIB336" s="35"/>
      <c r="VIC336" s="35"/>
      <c r="VID336" s="35"/>
      <c r="VIE336" s="35"/>
      <c r="VIF336" s="35"/>
      <c r="VIG336" s="35"/>
      <c r="VIH336" s="35"/>
      <c r="VII336" s="35"/>
      <c r="VIJ336" s="35"/>
      <c r="VIK336" s="35"/>
      <c r="VIL336" s="35"/>
      <c r="VIM336" s="35"/>
      <c r="VIN336" s="35"/>
      <c r="VIO336" s="35"/>
      <c r="VIP336" s="35"/>
      <c r="VIQ336" s="35"/>
      <c r="VIR336" s="35"/>
      <c r="VIS336" s="35"/>
      <c r="VIT336" s="35"/>
      <c r="VIU336" s="35"/>
      <c r="VIV336" s="35"/>
      <c r="VIW336" s="35"/>
      <c r="VIX336" s="35"/>
      <c r="VIY336" s="35"/>
      <c r="VIZ336" s="35"/>
      <c r="VJA336" s="35"/>
      <c r="VJB336" s="35"/>
      <c r="VJC336" s="35"/>
      <c r="VJD336" s="35"/>
      <c r="VJE336" s="35"/>
      <c r="VJF336" s="35"/>
      <c r="VJG336" s="35"/>
      <c r="VJH336" s="35"/>
      <c r="VJI336" s="35"/>
      <c r="VJJ336" s="35"/>
      <c r="VJK336" s="35"/>
      <c r="VJL336" s="35"/>
      <c r="VJM336" s="35"/>
      <c r="VJN336" s="35"/>
      <c r="VJO336" s="35"/>
      <c r="VJP336" s="35"/>
      <c r="VJQ336" s="35"/>
      <c r="VJR336" s="35"/>
      <c r="VJS336" s="35"/>
      <c r="VJT336" s="35"/>
      <c r="VJU336" s="35"/>
      <c r="VJV336" s="35"/>
      <c r="VJW336" s="35"/>
      <c r="VJX336" s="35"/>
      <c r="VJY336" s="35"/>
      <c r="VJZ336" s="35"/>
      <c r="VKA336" s="35"/>
      <c r="VKB336" s="35"/>
      <c r="VKC336" s="35"/>
      <c r="VKD336" s="35"/>
      <c r="VKE336" s="35"/>
      <c r="VKF336" s="35"/>
      <c r="VKG336" s="35"/>
      <c r="VKH336" s="35"/>
      <c r="VKI336" s="35"/>
      <c r="VKJ336" s="35"/>
      <c r="VKK336" s="35"/>
      <c r="VKL336" s="35"/>
      <c r="VKM336" s="35"/>
      <c r="VKN336" s="35"/>
      <c r="VKO336" s="35"/>
      <c r="VKP336" s="35"/>
      <c r="VKQ336" s="35"/>
      <c r="VKR336" s="35"/>
      <c r="VKS336" s="35"/>
      <c r="VKT336" s="35"/>
      <c r="VKU336" s="35"/>
      <c r="VKV336" s="35"/>
      <c r="VKW336" s="35"/>
      <c r="VKX336" s="35"/>
      <c r="VKY336" s="35"/>
      <c r="VKZ336" s="35"/>
      <c r="VLA336" s="35"/>
      <c r="VLB336" s="35"/>
      <c r="VLC336" s="35"/>
      <c r="VLD336" s="35"/>
      <c r="VLE336" s="35"/>
      <c r="VLF336" s="35"/>
      <c r="VLG336" s="35"/>
      <c r="VLH336" s="35"/>
      <c r="VLI336" s="35"/>
      <c r="VLJ336" s="35"/>
      <c r="VLK336" s="35"/>
      <c r="VLL336" s="35"/>
      <c r="VLM336" s="35"/>
      <c r="VLN336" s="35"/>
      <c r="VLO336" s="35"/>
      <c r="VLP336" s="35"/>
      <c r="VLQ336" s="35"/>
      <c r="VLR336" s="35"/>
      <c r="VLS336" s="35"/>
      <c r="VLT336" s="35"/>
      <c r="VLU336" s="35"/>
      <c r="VLV336" s="35"/>
      <c r="VLW336" s="35"/>
      <c r="VLX336" s="35"/>
      <c r="VLY336" s="35"/>
      <c r="VLZ336" s="35"/>
      <c r="VMA336" s="35"/>
      <c r="VMB336" s="35"/>
      <c r="VMC336" s="35"/>
      <c r="VMD336" s="35"/>
      <c r="VME336" s="35"/>
      <c r="VMF336" s="35"/>
      <c r="VMG336" s="35"/>
      <c r="VMH336" s="35"/>
      <c r="VMI336" s="35"/>
      <c r="VMJ336" s="35"/>
      <c r="VMK336" s="35"/>
      <c r="VML336" s="35"/>
      <c r="VMM336" s="35"/>
      <c r="VMN336" s="35"/>
      <c r="VMO336" s="35"/>
      <c r="VMP336" s="35"/>
      <c r="VMQ336" s="35"/>
      <c r="VMR336" s="35"/>
      <c r="VMS336" s="35"/>
      <c r="VMT336" s="35"/>
      <c r="VMU336" s="35"/>
      <c r="VMV336" s="35"/>
      <c r="VMW336" s="35"/>
      <c r="VMX336" s="35"/>
      <c r="VMY336" s="35"/>
      <c r="VMZ336" s="35"/>
      <c r="VNA336" s="35"/>
      <c r="VNB336" s="35"/>
      <c r="VNC336" s="35"/>
      <c r="VND336" s="35"/>
      <c r="VNE336" s="35"/>
      <c r="VNF336" s="35"/>
      <c r="VNG336" s="35"/>
      <c r="VNH336" s="35"/>
      <c r="VNI336" s="35"/>
      <c r="VNJ336" s="35"/>
      <c r="VNK336" s="35"/>
      <c r="VNL336" s="35"/>
      <c r="VNM336" s="35"/>
      <c r="VNN336" s="35"/>
      <c r="VNO336" s="35"/>
      <c r="VNP336" s="35"/>
      <c r="VNQ336" s="35"/>
      <c r="VNR336" s="35"/>
      <c r="VNS336" s="35"/>
      <c r="VNT336" s="35"/>
      <c r="VNU336" s="35"/>
      <c r="VNV336" s="35"/>
      <c r="VNW336" s="35"/>
      <c r="VNX336" s="35"/>
      <c r="VNY336" s="35"/>
      <c r="VNZ336" s="35"/>
      <c r="VOA336" s="35"/>
      <c r="VOB336" s="35"/>
      <c r="VOC336" s="35"/>
      <c r="VOD336" s="35"/>
      <c r="VOE336" s="35"/>
      <c r="VOF336" s="35"/>
      <c r="VOG336" s="35"/>
      <c r="VOH336" s="35"/>
      <c r="VOI336" s="35"/>
      <c r="VOJ336" s="35"/>
      <c r="VOK336" s="35"/>
      <c r="VOL336" s="35"/>
      <c r="VOM336" s="35"/>
      <c r="VON336" s="35"/>
      <c r="VOO336" s="35"/>
      <c r="VOP336" s="35"/>
      <c r="VOQ336" s="35"/>
      <c r="VOR336" s="35"/>
      <c r="VOS336" s="35"/>
      <c r="VOT336" s="35"/>
      <c r="VOU336" s="35"/>
      <c r="VOV336" s="35"/>
      <c r="VOW336" s="35"/>
      <c r="VOX336" s="35"/>
      <c r="VOY336" s="35"/>
      <c r="VOZ336" s="35"/>
      <c r="VPA336" s="35"/>
      <c r="VPB336" s="35"/>
      <c r="VPC336" s="35"/>
      <c r="VPD336" s="35"/>
      <c r="VPE336" s="35"/>
      <c r="VPF336" s="35"/>
      <c r="VPG336" s="35"/>
      <c r="VPH336" s="35"/>
      <c r="VPI336" s="35"/>
      <c r="VPJ336" s="35"/>
      <c r="VPK336" s="35"/>
      <c r="VPL336" s="35"/>
      <c r="VPM336" s="35"/>
      <c r="VPN336" s="35"/>
      <c r="VPO336" s="35"/>
      <c r="VPP336" s="35"/>
      <c r="VPQ336" s="35"/>
      <c r="VPR336" s="35"/>
      <c r="VPS336" s="35"/>
      <c r="VPT336" s="35"/>
      <c r="VPU336" s="35"/>
      <c r="VPV336" s="35"/>
      <c r="VPW336" s="35"/>
      <c r="VPX336" s="35"/>
      <c r="VPY336" s="35"/>
      <c r="VPZ336" s="35"/>
      <c r="VQA336" s="35"/>
      <c r="VQB336" s="35"/>
      <c r="VQC336" s="35"/>
      <c r="VQD336" s="35"/>
      <c r="VQE336" s="35"/>
      <c r="VQF336" s="35"/>
      <c r="VQG336" s="35"/>
      <c r="VQH336" s="35"/>
      <c r="VQI336" s="35"/>
      <c r="VQJ336" s="35"/>
      <c r="VQK336" s="35"/>
      <c r="VQL336" s="35"/>
      <c r="VQM336" s="35"/>
      <c r="VQN336" s="35"/>
      <c r="VQO336" s="35"/>
      <c r="VQP336" s="35"/>
      <c r="VQQ336" s="35"/>
      <c r="VQR336" s="35"/>
      <c r="VQS336" s="35"/>
      <c r="VQT336" s="35"/>
      <c r="VQU336" s="35"/>
      <c r="VQV336" s="35"/>
      <c r="VQW336" s="35"/>
      <c r="VQX336" s="35"/>
      <c r="VQY336" s="35"/>
      <c r="VQZ336" s="35"/>
      <c r="VRA336" s="35"/>
      <c r="VRB336" s="35"/>
      <c r="VRC336" s="35"/>
      <c r="VRD336" s="35"/>
      <c r="VRE336" s="35"/>
      <c r="VRF336" s="35"/>
      <c r="VRG336" s="35"/>
      <c r="VRH336" s="35"/>
      <c r="VRI336" s="35"/>
      <c r="VRJ336" s="35"/>
      <c r="VRK336" s="35"/>
      <c r="VRL336" s="35"/>
      <c r="VRM336" s="35"/>
      <c r="VRN336" s="35"/>
      <c r="VRO336" s="35"/>
      <c r="VRP336" s="35"/>
      <c r="VRQ336" s="35"/>
      <c r="VRR336" s="35"/>
      <c r="VRS336" s="35"/>
      <c r="VRT336" s="35"/>
      <c r="VRU336" s="35"/>
      <c r="VRV336" s="35"/>
      <c r="VRW336" s="35"/>
      <c r="VRX336" s="35"/>
      <c r="VRY336" s="35"/>
      <c r="VRZ336" s="35"/>
      <c r="VSA336" s="35"/>
      <c r="VSB336" s="35"/>
      <c r="VSC336" s="35"/>
      <c r="VSD336" s="35"/>
      <c r="VSE336" s="35"/>
      <c r="VSF336" s="35"/>
      <c r="VSG336" s="35"/>
      <c r="VSH336" s="35"/>
      <c r="VSI336" s="35"/>
      <c r="VSJ336" s="35"/>
      <c r="VSK336" s="35"/>
      <c r="VSL336" s="35"/>
      <c r="VSM336" s="35"/>
      <c r="VSN336" s="35"/>
      <c r="VSO336" s="35"/>
      <c r="VSP336" s="35"/>
      <c r="VSQ336" s="35"/>
      <c r="VSR336" s="35"/>
      <c r="VSS336" s="35"/>
      <c r="VST336" s="35"/>
      <c r="VSU336" s="35"/>
      <c r="VSV336" s="35"/>
      <c r="VSW336" s="35"/>
      <c r="VSX336" s="35"/>
      <c r="VSY336" s="35"/>
      <c r="VSZ336" s="35"/>
      <c r="VTA336" s="35"/>
      <c r="VTB336" s="35"/>
      <c r="VTC336" s="35"/>
      <c r="VTD336" s="35"/>
      <c r="VTE336" s="35"/>
      <c r="VTF336" s="35"/>
      <c r="VTG336" s="35"/>
      <c r="VTH336" s="35"/>
      <c r="VTI336" s="35"/>
      <c r="VTJ336" s="35"/>
      <c r="VTK336" s="35"/>
      <c r="VTL336" s="35"/>
      <c r="VTM336" s="35"/>
      <c r="VTN336" s="35"/>
      <c r="VTO336" s="35"/>
      <c r="VTP336" s="35"/>
      <c r="VTQ336" s="35"/>
      <c r="VTR336" s="35"/>
      <c r="VTS336" s="35"/>
      <c r="VTT336" s="35"/>
      <c r="VTU336" s="35"/>
      <c r="VTV336" s="35"/>
      <c r="VTW336" s="35"/>
      <c r="VTX336" s="35"/>
      <c r="VTY336" s="35"/>
      <c r="VTZ336" s="35"/>
      <c r="VUA336" s="35"/>
      <c r="VUB336" s="35"/>
      <c r="VUC336" s="35"/>
      <c r="VUD336" s="35"/>
      <c r="VUE336" s="35"/>
      <c r="VUF336" s="35"/>
      <c r="VUG336" s="35"/>
      <c r="VUH336" s="35"/>
      <c r="VUI336" s="35"/>
      <c r="VUJ336" s="35"/>
      <c r="VUK336" s="35"/>
      <c r="VUL336" s="35"/>
      <c r="VUM336" s="35"/>
      <c r="VUN336" s="35"/>
      <c r="VUO336" s="35"/>
      <c r="VUP336" s="35"/>
      <c r="VUQ336" s="35"/>
      <c r="VUR336" s="35"/>
      <c r="VUS336" s="35"/>
      <c r="VUT336" s="35"/>
      <c r="VUU336" s="35"/>
      <c r="VUV336" s="35"/>
      <c r="VUW336" s="35"/>
      <c r="VUX336" s="35"/>
      <c r="VUY336" s="35"/>
      <c r="VUZ336" s="35"/>
      <c r="VVA336" s="35"/>
      <c r="VVB336" s="35"/>
      <c r="VVC336" s="35"/>
      <c r="VVD336" s="35"/>
      <c r="VVE336" s="35"/>
      <c r="VVF336" s="35"/>
      <c r="VVG336" s="35"/>
      <c r="VVH336" s="35"/>
      <c r="VVI336" s="35"/>
      <c r="VVJ336" s="35"/>
      <c r="VVK336" s="35"/>
      <c r="VVL336" s="35"/>
      <c r="VVM336" s="35"/>
      <c r="VVN336" s="35"/>
      <c r="VVO336" s="35"/>
      <c r="VVP336" s="35"/>
      <c r="VVQ336" s="35"/>
      <c r="VVR336" s="35"/>
      <c r="VVS336" s="35"/>
      <c r="VVT336" s="35"/>
      <c r="VVU336" s="35"/>
      <c r="VVV336" s="35"/>
      <c r="VVW336" s="35"/>
      <c r="VVX336" s="35"/>
      <c r="VVY336" s="35"/>
      <c r="VVZ336" s="35"/>
      <c r="VWA336" s="35"/>
      <c r="VWB336" s="35"/>
      <c r="VWC336" s="35"/>
      <c r="VWD336" s="35"/>
      <c r="VWE336" s="35"/>
      <c r="VWF336" s="35"/>
      <c r="VWG336" s="35"/>
      <c r="VWH336" s="35"/>
      <c r="VWI336" s="35"/>
      <c r="VWJ336" s="35"/>
      <c r="VWK336" s="35"/>
      <c r="VWL336" s="35"/>
      <c r="VWM336" s="35"/>
      <c r="VWN336" s="35"/>
      <c r="VWO336" s="35"/>
      <c r="VWP336" s="35"/>
      <c r="VWQ336" s="35"/>
      <c r="VWR336" s="35"/>
      <c r="VWS336" s="35"/>
      <c r="VWT336" s="35"/>
      <c r="VWU336" s="35"/>
      <c r="VWV336" s="35"/>
      <c r="VWW336" s="35"/>
      <c r="VWX336" s="35"/>
      <c r="VWY336" s="35"/>
      <c r="VWZ336" s="35"/>
      <c r="VXA336" s="35"/>
      <c r="VXB336" s="35"/>
      <c r="VXC336" s="35"/>
      <c r="VXD336" s="35"/>
      <c r="VXE336" s="35"/>
      <c r="VXF336" s="35"/>
      <c r="VXG336" s="35"/>
      <c r="VXH336" s="35"/>
      <c r="VXI336" s="35"/>
      <c r="VXJ336" s="35"/>
      <c r="VXK336" s="35"/>
      <c r="VXL336" s="35"/>
      <c r="VXM336" s="35"/>
      <c r="VXN336" s="35"/>
      <c r="VXO336" s="35"/>
      <c r="VXP336" s="35"/>
      <c r="VXQ336" s="35"/>
      <c r="VXR336" s="35"/>
      <c r="VXS336" s="35"/>
      <c r="VXT336" s="35"/>
      <c r="VXU336" s="35"/>
      <c r="VXV336" s="35"/>
      <c r="VXW336" s="35"/>
      <c r="VXX336" s="35"/>
      <c r="VXY336" s="35"/>
      <c r="VXZ336" s="35"/>
      <c r="VYA336" s="35"/>
      <c r="VYB336" s="35"/>
      <c r="VYC336" s="35"/>
      <c r="VYD336" s="35"/>
      <c r="VYE336" s="35"/>
      <c r="VYF336" s="35"/>
      <c r="VYG336" s="35"/>
      <c r="VYH336" s="35"/>
      <c r="VYI336" s="35"/>
      <c r="VYJ336" s="35"/>
      <c r="VYK336" s="35"/>
      <c r="VYL336" s="35"/>
      <c r="VYM336" s="35"/>
      <c r="VYN336" s="35"/>
      <c r="VYO336" s="35"/>
      <c r="VYP336" s="35"/>
      <c r="VYQ336" s="35"/>
      <c r="VYR336" s="35"/>
      <c r="VYS336" s="35"/>
      <c r="VYT336" s="35"/>
      <c r="VYU336" s="35"/>
      <c r="VYV336" s="35"/>
      <c r="VYW336" s="35"/>
      <c r="VYX336" s="35"/>
      <c r="VYY336" s="35"/>
      <c r="VYZ336" s="35"/>
      <c r="VZA336" s="35"/>
      <c r="VZB336" s="35"/>
      <c r="VZC336" s="35"/>
      <c r="VZD336" s="35"/>
      <c r="VZE336" s="35"/>
      <c r="VZF336" s="35"/>
      <c r="VZG336" s="35"/>
      <c r="VZH336" s="35"/>
      <c r="VZI336" s="35"/>
      <c r="VZJ336" s="35"/>
      <c r="VZK336" s="35"/>
      <c r="VZL336" s="35"/>
      <c r="VZM336" s="35"/>
      <c r="VZN336" s="35"/>
      <c r="VZO336" s="35"/>
      <c r="VZP336" s="35"/>
      <c r="VZQ336" s="35"/>
      <c r="VZR336" s="35"/>
      <c r="VZS336" s="35"/>
      <c r="VZT336" s="35"/>
      <c r="VZU336" s="35"/>
      <c r="VZV336" s="35"/>
      <c r="VZW336" s="35"/>
      <c r="VZX336" s="35"/>
      <c r="VZY336" s="35"/>
      <c r="VZZ336" s="35"/>
      <c r="WAA336" s="35"/>
      <c r="WAB336" s="35"/>
      <c r="WAC336" s="35"/>
      <c r="WAD336" s="35"/>
      <c r="WAE336" s="35"/>
      <c r="WAF336" s="35"/>
      <c r="WAG336" s="35"/>
      <c r="WAH336" s="35"/>
      <c r="WAI336" s="35"/>
      <c r="WAJ336" s="35"/>
      <c r="WAK336" s="35"/>
      <c r="WAL336" s="35"/>
      <c r="WAM336" s="35"/>
      <c r="WAN336" s="35"/>
      <c r="WAO336" s="35"/>
      <c r="WAP336" s="35"/>
      <c r="WAQ336" s="35"/>
      <c r="WAR336" s="35"/>
      <c r="WAS336" s="35"/>
      <c r="WAT336" s="35"/>
      <c r="WAU336" s="35"/>
      <c r="WAV336" s="35"/>
      <c r="WAW336" s="35"/>
      <c r="WAX336" s="35"/>
      <c r="WAY336" s="35"/>
      <c r="WAZ336" s="35"/>
      <c r="WBA336" s="35"/>
      <c r="WBB336" s="35"/>
      <c r="WBC336" s="35"/>
      <c r="WBD336" s="35"/>
      <c r="WBE336" s="35"/>
      <c r="WBF336" s="35"/>
      <c r="WBG336" s="35"/>
      <c r="WBH336" s="35"/>
      <c r="WBI336" s="35"/>
      <c r="WBJ336" s="35"/>
      <c r="WBK336" s="35"/>
      <c r="WBL336" s="35"/>
      <c r="WBM336" s="35"/>
      <c r="WBN336" s="35"/>
      <c r="WBO336" s="35"/>
      <c r="WBP336" s="35"/>
      <c r="WBQ336" s="35"/>
      <c r="WBR336" s="35"/>
      <c r="WBS336" s="35"/>
      <c r="WBT336" s="35"/>
      <c r="WBU336" s="35"/>
      <c r="WBV336" s="35"/>
      <c r="WBW336" s="35"/>
      <c r="WBX336" s="35"/>
      <c r="WBY336" s="35"/>
      <c r="WBZ336" s="35"/>
      <c r="WCA336" s="35"/>
      <c r="WCB336" s="35"/>
      <c r="WCC336" s="35"/>
      <c r="WCD336" s="35"/>
      <c r="WCE336" s="35"/>
      <c r="WCF336" s="35"/>
      <c r="WCG336" s="35"/>
      <c r="WCH336" s="35"/>
      <c r="WCI336" s="35"/>
      <c r="WCJ336" s="35"/>
      <c r="WCK336" s="35"/>
      <c r="WCL336" s="35"/>
      <c r="WCM336" s="35"/>
      <c r="WCN336" s="35"/>
      <c r="WCO336" s="35"/>
      <c r="WCP336" s="35"/>
      <c r="WCQ336" s="35"/>
      <c r="WCR336" s="35"/>
      <c r="WCS336" s="35"/>
      <c r="WCT336" s="35"/>
      <c r="WCU336" s="35"/>
      <c r="WCV336" s="35"/>
      <c r="WCW336" s="35"/>
      <c r="WCX336" s="35"/>
      <c r="WCY336" s="35"/>
      <c r="WCZ336" s="35"/>
      <c r="WDA336" s="35"/>
      <c r="WDB336" s="35"/>
      <c r="WDC336" s="35"/>
      <c r="WDD336" s="35"/>
      <c r="WDE336" s="35"/>
      <c r="WDF336" s="35"/>
      <c r="WDG336" s="35"/>
      <c r="WDH336" s="35"/>
      <c r="WDI336" s="35"/>
      <c r="WDJ336" s="35"/>
      <c r="WDK336" s="35"/>
      <c r="WDL336" s="35"/>
      <c r="WDM336" s="35"/>
      <c r="WDN336" s="35"/>
      <c r="WDO336" s="35"/>
      <c r="WDP336" s="35"/>
      <c r="WDQ336" s="35"/>
      <c r="WDR336" s="35"/>
      <c r="WDS336" s="35"/>
      <c r="WDT336" s="35"/>
      <c r="WDU336" s="35"/>
      <c r="WDV336" s="35"/>
      <c r="WDW336" s="35"/>
      <c r="WDX336" s="35"/>
      <c r="WDY336" s="35"/>
      <c r="WDZ336" s="35"/>
      <c r="WEA336" s="35"/>
      <c r="WEB336" s="35"/>
      <c r="WEC336" s="35"/>
      <c r="WED336" s="35"/>
      <c r="WEE336" s="35"/>
      <c r="WEF336" s="35"/>
      <c r="WEG336" s="35"/>
      <c r="WEH336" s="35"/>
      <c r="WEI336" s="35"/>
      <c r="WEJ336" s="35"/>
      <c r="WEK336" s="35"/>
      <c r="WEL336" s="35"/>
      <c r="WEM336" s="35"/>
      <c r="WEN336" s="35"/>
      <c r="WEO336" s="35"/>
      <c r="WEP336" s="35"/>
      <c r="WEQ336" s="35"/>
      <c r="WER336" s="35"/>
      <c r="WES336" s="35"/>
      <c r="WET336" s="35"/>
      <c r="WEU336" s="35"/>
      <c r="WEV336" s="35"/>
      <c r="WEW336" s="35"/>
      <c r="WEX336" s="35"/>
      <c r="WEY336" s="35"/>
      <c r="WEZ336" s="35"/>
      <c r="WFA336" s="35"/>
      <c r="WFB336" s="35"/>
      <c r="WFC336" s="35"/>
      <c r="WFD336" s="35"/>
      <c r="WFE336" s="35"/>
      <c r="WFF336" s="35"/>
      <c r="WFG336" s="35"/>
      <c r="WFH336" s="35"/>
      <c r="WFI336" s="35"/>
      <c r="WFJ336" s="35"/>
      <c r="WFK336" s="35"/>
      <c r="WFL336" s="35"/>
      <c r="WFM336" s="35"/>
      <c r="WFN336" s="35"/>
      <c r="WFO336" s="35"/>
      <c r="WFP336" s="35"/>
      <c r="WFQ336" s="35"/>
      <c r="WFR336" s="35"/>
      <c r="WFS336" s="35"/>
      <c r="WFT336" s="35"/>
      <c r="WFU336" s="35"/>
      <c r="WFV336" s="35"/>
      <c r="WFW336" s="35"/>
      <c r="WFX336" s="35"/>
      <c r="WFY336" s="35"/>
      <c r="WFZ336" s="35"/>
      <c r="WGA336" s="35"/>
      <c r="WGB336" s="35"/>
      <c r="WGC336" s="35"/>
      <c r="WGD336" s="35"/>
      <c r="WGE336" s="35"/>
      <c r="WGF336" s="35"/>
      <c r="WGG336" s="35"/>
      <c r="WGH336" s="35"/>
      <c r="WGI336" s="35"/>
      <c r="WGJ336" s="35"/>
      <c r="WGK336" s="35"/>
      <c r="WGL336" s="35"/>
      <c r="WGM336" s="35"/>
      <c r="WGN336" s="35"/>
      <c r="WGO336" s="35"/>
      <c r="WGP336" s="35"/>
      <c r="WGQ336" s="35"/>
      <c r="WGR336" s="35"/>
      <c r="WGS336" s="35"/>
      <c r="WGT336" s="35"/>
      <c r="WGU336" s="35"/>
      <c r="WGV336" s="35"/>
      <c r="WGW336" s="35"/>
      <c r="WGX336" s="35"/>
      <c r="WGY336" s="35"/>
      <c r="WGZ336" s="35"/>
      <c r="WHA336" s="35"/>
      <c r="WHB336" s="35"/>
      <c r="WHC336" s="35"/>
      <c r="WHD336" s="35"/>
      <c r="WHE336" s="35"/>
      <c r="WHF336" s="35"/>
      <c r="WHG336" s="35"/>
      <c r="WHH336" s="35"/>
      <c r="WHI336" s="35"/>
      <c r="WHJ336" s="35"/>
      <c r="WHK336" s="35"/>
      <c r="WHL336" s="35"/>
      <c r="WHM336" s="35"/>
      <c r="WHN336" s="35"/>
      <c r="WHO336" s="35"/>
      <c r="WHP336" s="35"/>
      <c r="WHQ336" s="35"/>
      <c r="WHR336" s="35"/>
      <c r="WHS336" s="35"/>
      <c r="WHT336" s="35"/>
      <c r="WHU336" s="35"/>
      <c r="WHV336" s="35"/>
      <c r="WHW336" s="35"/>
      <c r="WHX336" s="35"/>
      <c r="WHY336" s="35"/>
      <c r="WHZ336" s="35"/>
      <c r="WIA336" s="35"/>
      <c r="WIB336" s="35"/>
      <c r="WIC336" s="35"/>
      <c r="WID336" s="35"/>
      <c r="WIE336" s="35"/>
      <c r="WIF336" s="35"/>
      <c r="WIG336" s="35"/>
      <c r="WIH336" s="35"/>
      <c r="WII336" s="35"/>
      <c r="WIJ336" s="35"/>
      <c r="WIK336" s="35"/>
      <c r="WIL336" s="35"/>
      <c r="WIM336" s="35"/>
      <c r="WIN336" s="35"/>
      <c r="WIO336" s="35"/>
      <c r="WIP336" s="35"/>
      <c r="WIQ336" s="35"/>
      <c r="WIR336" s="35"/>
      <c r="WIS336" s="35"/>
      <c r="WIT336" s="35"/>
      <c r="WIU336" s="35"/>
      <c r="WIV336" s="35"/>
      <c r="WIW336" s="35"/>
      <c r="WIX336" s="35"/>
      <c r="WIY336" s="35"/>
      <c r="WIZ336" s="35"/>
      <c r="WJA336" s="35"/>
      <c r="WJB336" s="35"/>
      <c r="WJC336" s="35"/>
      <c r="WJD336" s="35"/>
      <c r="WJE336" s="35"/>
      <c r="WJF336" s="35"/>
      <c r="WJG336" s="35"/>
      <c r="WJH336" s="35"/>
      <c r="WJI336" s="35"/>
      <c r="WJJ336" s="35"/>
      <c r="WJK336" s="35"/>
      <c r="WJL336" s="35"/>
      <c r="WJM336" s="35"/>
      <c r="WJN336" s="35"/>
      <c r="WJO336" s="35"/>
      <c r="WJP336" s="35"/>
      <c r="WJQ336" s="35"/>
      <c r="WJR336" s="35"/>
      <c r="WJS336" s="35"/>
      <c r="WJT336" s="35"/>
      <c r="WJU336" s="35"/>
      <c r="WJV336" s="35"/>
      <c r="WJW336" s="35"/>
      <c r="WJX336" s="35"/>
      <c r="WJY336" s="35"/>
      <c r="WJZ336" s="35"/>
      <c r="WKA336" s="35"/>
      <c r="WKB336" s="35"/>
      <c r="WKC336" s="35"/>
      <c r="WKD336" s="35"/>
      <c r="WKE336" s="35"/>
      <c r="WKF336" s="35"/>
      <c r="WKG336" s="35"/>
      <c r="WKH336" s="35"/>
      <c r="WKI336" s="35"/>
      <c r="WKJ336" s="35"/>
      <c r="WKK336" s="35"/>
      <c r="WKL336" s="35"/>
      <c r="WKM336" s="35"/>
      <c r="WKN336" s="35"/>
      <c r="WKO336" s="35"/>
      <c r="WKP336" s="35"/>
      <c r="WKQ336" s="35"/>
      <c r="WKR336" s="35"/>
      <c r="WKS336" s="35"/>
      <c r="WKT336" s="35"/>
      <c r="WKU336" s="35"/>
      <c r="WKV336" s="35"/>
      <c r="WKW336" s="35"/>
      <c r="WKX336" s="35"/>
      <c r="WKY336" s="35"/>
      <c r="WKZ336" s="35"/>
      <c r="WLA336" s="35"/>
      <c r="WLB336" s="35"/>
      <c r="WLC336" s="35"/>
      <c r="WLD336" s="35"/>
      <c r="WLE336" s="35"/>
      <c r="WLF336" s="35"/>
      <c r="WLG336" s="35"/>
      <c r="WLH336" s="35"/>
      <c r="WLI336" s="35"/>
      <c r="WLJ336" s="35"/>
      <c r="WLK336" s="35"/>
      <c r="WLL336" s="35"/>
      <c r="WLM336" s="35"/>
      <c r="WLN336" s="35"/>
      <c r="WLO336" s="35"/>
      <c r="WLP336" s="35"/>
      <c r="WLQ336" s="35"/>
      <c r="WLR336" s="35"/>
      <c r="WLS336" s="35"/>
      <c r="WLT336" s="35"/>
      <c r="WLU336" s="35"/>
      <c r="WLV336" s="35"/>
      <c r="WLW336" s="35"/>
      <c r="WLX336" s="35"/>
      <c r="WLY336" s="35"/>
      <c r="WLZ336" s="35"/>
      <c r="WMA336" s="35"/>
      <c r="WMB336" s="35"/>
      <c r="WMC336" s="35"/>
      <c r="WMD336" s="35"/>
      <c r="WME336" s="35"/>
      <c r="WMF336" s="35"/>
      <c r="WMG336" s="35"/>
      <c r="WMH336" s="35"/>
      <c r="WMI336" s="35"/>
      <c r="WMJ336" s="35"/>
      <c r="WMK336" s="35"/>
      <c r="WML336" s="35"/>
      <c r="WMM336" s="35"/>
      <c r="WMN336" s="35"/>
      <c r="WMO336" s="35"/>
      <c r="WMP336" s="35"/>
      <c r="WMQ336" s="35"/>
      <c r="WMR336" s="35"/>
      <c r="WMS336" s="35"/>
      <c r="WMT336" s="35"/>
      <c r="WMU336" s="35"/>
      <c r="WMV336" s="35"/>
      <c r="WMW336" s="35"/>
      <c r="WMX336" s="35"/>
      <c r="WMY336" s="35"/>
      <c r="WMZ336" s="35"/>
      <c r="WNA336" s="35"/>
      <c r="WNB336" s="35"/>
      <c r="WNC336" s="35"/>
      <c r="WND336" s="35"/>
      <c r="WNE336" s="35"/>
      <c r="WNF336" s="35"/>
      <c r="WNG336" s="35"/>
      <c r="WNH336" s="35"/>
      <c r="WNI336" s="35"/>
      <c r="WNJ336" s="35"/>
      <c r="WNK336" s="35"/>
      <c r="WNL336" s="35"/>
      <c r="WNM336" s="35"/>
      <c r="WNN336" s="35"/>
      <c r="WNO336" s="35"/>
      <c r="WNP336" s="35"/>
      <c r="WNQ336" s="35"/>
      <c r="WNR336" s="35"/>
      <c r="WNS336" s="35"/>
      <c r="WNT336" s="35"/>
      <c r="WNU336" s="35"/>
      <c r="WNV336" s="35"/>
      <c r="WNW336" s="35"/>
      <c r="WNX336" s="35"/>
      <c r="WNY336" s="35"/>
      <c r="WNZ336" s="35"/>
      <c r="WOA336" s="35"/>
      <c r="WOB336" s="35"/>
      <c r="WOC336" s="35"/>
      <c r="WOD336" s="35"/>
      <c r="WOE336" s="35"/>
      <c r="WOF336" s="35"/>
      <c r="WOG336" s="35"/>
      <c r="WOH336" s="35"/>
      <c r="WOI336" s="35"/>
      <c r="WOJ336" s="35"/>
      <c r="WOK336" s="35"/>
      <c r="WOL336" s="35"/>
      <c r="WOM336" s="35"/>
      <c r="WON336" s="35"/>
      <c r="WOO336" s="35"/>
      <c r="WOP336" s="35"/>
      <c r="WOQ336" s="35"/>
      <c r="WOR336" s="35"/>
      <c r="WOS336" s="35"/>
      <c r="WOT336" s="35"/>
      <c r="WOU336" s="35"/>
      <c r="WOV336" s="35"/>
      <c r="WOW336" s="35"/>
      <c r="WOX336" s="35"/>
      <c r="WOY336" s="35"/>
      <c r="WOZ336" s="35"/>
      <c r="WPA336" s="35"/>
      <c r="WPB336" s="35"/>
      <c r="WPC336" s="35"/>
      <c r="WPD336" s="35"/>
      <c r="WPE336" s="35"/>
      <c r="WPF336" s="35"/>
      <c r="WPG336" s="35"/>
      <c r="WPH336" s="35"/>
      <c r="WPI336" s="35"/>
      <c r="WPJ336" s="35"/>
      <c r="WPK336" s="35"/>
      <c r="WPL336" s="35"/>
      <c r="WPM336" s="35"/>
      <c r="WPN336" s="35"/>
      <c r="WPO336" s="35"/>
      <c r="WPP336" s="35"/>
      <c r="WPQ336" s="35"/>
      <c r="WPR336" s="35"/>
      <c r="WPS336" s="35"/>
      <c r="WPT336" s="35"/>
      <c r="WPU336" s="35"/>
      <c r="WPV336" s="35"/>
      <c r="WPW336" s="35"/>
      <c r="WPX336" s="35"/>
      <c r="WPY336" s="35"/>
      <c r="WPZ336" s="35"/>
      <c r="WQA336" s="35"/>
      <c r="WQB336" s="35"/>
      <c r="WQC336" s="35"/>
      <c r="WQD336" s="35"/>
      <c r="WQE336" s="35"/>
      <c r="WQF336" s="35"/>
      <c r="WQG336" s="35"/>
      <c r="WQH336" s="35"/>
      <c r="WQI336" s="35"/>
      <c r="WQJ336" s="35"/>
      <c r="WQK336" s="35"/>
      <c r="WQL336" s="35"/>
      <c r="WQM336" s="35"/>
      <c r="WQN336" s="35"/>
      <c r="WQO336" s="35"/>
      <c r="WQP336" s="35"/>
      <c r="WQQ336" s="35"/>
      <c r="WQR336" s="35"/>
      <c r="WQS336" s="35"/>
      <c r="WQT336" s="35"/>
      <c r="WQU336" s="35"/>
      <c r="WQV336" s="35"/>
      <c r="WQW336" s="35"/>
      <c r="WQX336" s="35"/>
      <c r="WQY336" s="35"/>
      <c r="WQZ336" s="35"/>
      <c r="WRA336" s="35"/>
      <c r="WRB336" s="35"/>
      <c r="WRC336" s="35"/>
      <c r="WRD336" s="35"/>
      <c r="WRE336" s="35"/>
      <c r="WRF336" s="35"/>
      <c r="WRG336" s="35"/>
      <c r="WRH336" s="35"/>
      <c r="WRI336" s="35"/>
      <c r="WRJ336" s="35"/>
      <c r="WRK336" s="35"/>
      <c r="WRL336" s="35"/>
      <c r="WRM336" s="35"/>
      <c r="WRN336" s="35"/>
      <c r="WRO336" s="35"/>
      <c r="WRP336" s="35"/>
      <c r="WRQ336" s="35"/>
      <c r="WRR336" s="35"/>
      <c r="WRS336" s="35"/>
      <c r="WRT336" s="35"/>
      <c r="WRU336" s="35"/>
      <c r="WRV336" s="35"/>
      <c r="WRW336" s="35"/>
      <c r="WRX336" s="35"/>
      <c r="WRY336" s="35"/>
      <c r="WRZ336" s="35"/>
      <c r="WSA336" s="35"/>
      <c r="WSB336" s="35"/>
      <c r="WSC336" s="35"/>
      <c r="WSD336" s="35"/>
      <c r="WSE336" s="35"/>
      <c r="WSF336" s="35"/>
      <c r="WSG336" s="35"/>
      <c r="WSH336" s="35"/>
      <c r="WSI336" s="35"/>
      <c r="WSJ336" s="35"/>
      <c r="WSK336" s="35"/>
      <c r="WSL336" s="35"/>
      <c r="WSM336" s="35"/>
      <c r="WSN336" s="35"/>
      <c r="WSO336" s="35"/>
      <c r="WSP336" s="35"/>
      <c r="WSQ336" s="35"/>
      <c r="WSR336" s="35"/>
      <c r="WSS336" s="35"/>
      <c r="WST336" s="35"/>
      <c r="WSU336" s="35"/>
      <c r="WSV336" s="35"/>
      <c r="WSW336" s="35"/>
      <c r="WSX336" s="35"/>
      <c r="WSY336" s="35"/>
      <c r="WSZ336" s="35"/>
      <c r="WTA336" s="35"/>
      <c r="WTB336" s="35"/>
      <c r="WTC336" s="35"/>
      <c r="WTD336" s="35"/>
      <c r="WTE336" s="35"/>
      <c r="WTF336" s="35"/>
      <c r="WTG336" s="35"/>
      <c r="WTH336" s="35"/>
      <c r="WTI336" s="35"/>
      <c r="WTJ336" s="35"/>
      <c r="WTK336" s="35"/>
      <c r="WTL336" s="35"/>
      <c r="WTM336" s="35"/>
      <c r="WTN336" s="35"/>
      <c r="WTO336" s="35"/>
      <c r="WTP336" s="35"/>
      <c r="WTQ336" s="35"/>
      <c r="WTR336" s="35"/>
      <c r="WTS336" s="35"/>
      <c r="WTT336" s="35"/>
      <c r="WTU336" s="35"/>
      <c r="WTV336" s="35"/>
      <c r="WTW336" s="35"/>
      <c r="WTX336" s="35"/>
      <c r="WTY336" s="35"/>
      <c r="WTZ336" s="35"/>
      <c r="WUA336" s="35"/>
      <c r="WUB336" s="35"/>
      <c r="WUC336" s="35"/>
      <c r="WUD336" s="35"/>
      <c r="WUE336" s="35"/>
      <c r="WUF336" s="35"/>
      <c r="WUG336" s="35"/>
      <c r="WUH336" s="35"/>
      <c r="WUI336" s="35"/>
      <c r="WUJ336" s="35"/>
      <c r="WUK336" s="35"/>
      <c r="WUL336" s="35"/>
      <c r="WUM336" s="35"/>
      <c r="WUN336" s="35"/>
      <c r="WUO336" s="35"/>
      <c r="WUP336" s="35"/>
      <c r="WUQ336" s="35"/>
      <c r="WUR336" s="35"/>
      <c r="WUS336" s="35"/>
      <c r="WUT336" s="35"/>
      <c r="WUU336" s="35"/>
      <c r="WUV336" s="35"/>
      <c r="WUW336" s="35"/>
      <c r="WUX336" s="35"/>
      <c r="WUY336" s="35"/>
      <c r="WUZ336" s="35"/>
      <c r="WVA336" s="35"/>
      <c r="WVB336" s="35"/>
      <c r="WVC336" s="35"/>
      <c r="WVD336" s="35"/>
      <c r="WVE336" s="35"/>
      <c r="WVF336" s="35"/>
      <c r="WVG336" s="35"/>
      <c r="WVH336" s="35"/>
      <c r="WVI336" s="35"/>
      <c r="WVJ336" s="35"/>
      <c r="WVK336" s="35"/>
      <c r="WVL336" s="35"/>
      <c r="WVM336" s="35"/>
      <c r="WVN336" s="35"/>
      <c r="WVO336" s="35"/>
      <c r="WVP336" s="35"/>
      <c r="WVQ336" s="35"/>
      <c r="WVR336" s="35"/>
      <c r="WVS336" s="35"/>
      <c r="WVT336" s="35"/>
      <c r="WVU336" s="35"/>
      <c r="WVV336" s="35"/>
      <c r="WVW336" s="35"/>
      <c r="WVX336" s="35"/>
      <c r="WVY336" s="35"/>
      <c r="WVZ336" s="35"/>
      <c r="WWA336" s="35"/>
      <c r="WWB336" s="35"/>
      <c r="WWC336" s="35"/>
      <c r="WWD336" s="35"/>
      <c r="WWE336" s="35"/>
      <c r="WWF336" s="35"/>
      <c r="WWG336" s="35"/>
      <c r="WWH336" s="35"/>
      <c r="WWI336" s="35"/>
      <c r="WWJ336" s="35"/>
      <c r="WWK336" s="35"/>
      <c r="WWL336" s="35"/>
      <c r="WWM336" s="35"/>
      <c r="WWN336" s="35"/>
      <c r="WWO336" s="35"/>
      <c r="WWP336" s="35"/>
      <c r="WWQ336" s="35"/>
      <c r="WWR336" s="35"/>
      <c r="WWS336" s="35"/>
      <c r="WWT336" s="35"/>
      <c r="WWU336" s="35"/>
      <c r="WWV336" s="35"/>
      <c r="WWW336" s="35"/>
      <c r="WWX336" s="35"/>
      <c r="WWY336" s="35"/>
      <c r="WWZ336" s="35"/>
      <c r="WXA336" s="35"/>
      <c r="WXB336" s="35"/>
      <c r="WXC336" s="35"/>
      <c r="WXD336" s="35"/>
      <c r="WXE336" s="35"/>
      <c r="WXF336" s="35"/>
      <c r="WXG336" s="35"/>
      <c r="WXH336" s="35"/>
      <c r="WXI336" s="35"/>
      <c r="WXJ336" s="35"/>
      <c r="WXK336" s="35"/>
      <c r="WXL336" s="35"/>
      <c r="WXM336" s="35"/>
      <c r="WXN336" s="35"/>
      <c r="WXO336" s="35"/>
      <c r="WXP336" s="35"/>
      <c r="WXQ336" s="35"/>
      <c r="WXR336" s="35"/>
      <c r="WXS336" s="35"/>
      <c r="WXT336" s="35"/>
      <c r="WXU336" s="35"/>
      <c r="WXV336" s="35"/>
      <c r="WXW336" s="35"/>
      <c r="WXX336" s="35"/>
      <c r="WXY336" s="35"/>
      <c r="WXZ336" s="35"/>
      <c r="WYA336" s="35"/>
      <c r="WYB336" s="35"/>
      <c r="WYC336" s="35"/>
      <c r="WYD336" s="35"/>
      <c r="WYE336" s="35"/>
      <c r="WYF336" s="35"/>
      <c r="WYG336" s="35"/>
      <c r="WYH336" s="35"/>
      <c r="WYI336" s="35"/>
      <c r="WYJ336" s="35"/>
      <c r="WYK336" s="35"/>
      <c r="WYL336" s="35"/>
      <c r="WYM336" s="35"/>
      <c r="WYN336" s="35"/>
      <c r="WYO336" s="35"/>
      <c r="WYP336" s="35"/>
      <c r="WYQ336" s="35"/>
      <c r="WYR336" s="35"/>
      <c r="WYS336" s="35"/>
      <c r="WYT336" s="35"/>
      <c r="WYU336" s="35"/>
      <c r="WYV336" s="35"/>
      <c r="WYW336" s="35"/>
      <c r="WYX336" s="35"/>
      <c r="WYY336" s="35"/>
      <c r="WYZ336" s="35"/>
      <c r="WZA336" s="35"/>
      <c r="WZB336" s="35"/>
      <c r="WZC336" s="35"/>
      <c r="WZD336" s="35"/>
      <c r="WZE336" s="35"/>
      <c r="WZF336" s="35"/>
      <c r="WZG336" s="35"/>
      <c r="WZH336" s="35"/>
      <c r="WZI336" s="35"/>
      <c r="WZJ336" s="35"/>
      <c r="WZK336" s="35"/>
      <c r="WZL336" s="35"/>
      <c r="WZM336" s="35"/>
      <c r="WZN336" s="35"/>
      <c r="WZO336" s="35"/>
      <c r="WZP336" s="35"/>
      <c r="WZQ336" s="35"/>
      <c r="WZR336" s="35"/>
      <c r="WZS336" s="35"/>
      <c r="WZT336" s="35"/>
      <c r="WZU336" s="35"/>
      <c r="WZV336" s="35"/>
      <c r="WZW336" s="35"/>
      <c r="WZX336" s="35"/>
      <c r="WZY336" s="35"/>
      <c r="WZZ336" s="35"/>
      <c r="XAA336" s="35"/>
      <c r="XAB336" s="35"/>
      <c r="XAC336" s="35"/>
      <c r="XAD336" s="35"/>
      <c r="XAE336" s="35"/>
      <c r="XAF336" s="35"/>
      <c r="XAG336" s="35"/>
      <c r="XAH336" s="35"/>
      <c r="XAI336" s="35"/>
      <c r="XAJ336" s="35"/>
      <c r="XAK336" s="35"/>
      <c r="XAL336" s="35"/>
      <c r="XAM336" s="35"/>
      <c r="XAN336" s="35"/>
      <c r="XAO336" s="35"/>
      <c r="XAP336" s="35"/>
      <c r="XAQ336" s="35"/>
      <c r="XAR336" s="35"/>
      <c r="XAS336" s="35"/>
      <c r="XAT336" s="35"/>
      <c r="XAU336" s="35"/>
      <c r="XAV336" s="35"/>
      <c r="XAW336" s="35"/>
      <c r="XAX336" s="35"/>
      <c r="XAY336" s="35"/>
      <c r="XAZ336" s="35"/>
      <c r="XBA336" s="35"/>
      <c r="XBB336" s="35"/>
      <c r="XBC336" s="35"/>
      <c r="XBD336" s="35"/>
      <c r="XBE336" s="35"/>
      <c r="XBF336" s="35"/>
      <c r="XBG336" s="35"/>
      <c r="XBH336" s="35"/>
      <c r="XBI336" s="35"/>
      <c r="XBJ336" s="35"/>
      <c r="XBK336" s="35"/>
      <c r="XBL336" s="35"/>
      <c r="XBM336" s="35"/>
      <c r="XBN336" s="35"/>
      <c r="XBO336" s="35"/>
      <c r="XBP336" s="35"/>
      <c r="XBQ336" s="35"/>
      <c r="XBR336" s="35"/>
      <c r="XBS336" s="35"/>
      <c r="XBT336" s="35"/>
      <c r="XBU336" s="35"/>
      <c r="XBV336" s="35"/>
      <c r="XBW336" s="35"/>
      <c r="XBX336" s="35"/>
      <c r="XBY336" s="35"/>
      <c r="XBZ336" s="35"/>
      <c r="XCA336" s="35"/>
      <c r="XCB336" s="35"/>
      <c r="XCC336" s="35"/>
      <c r="XCD336" s="35"/>
      <c r="XCE336" s="35"/>
      <c r="XCF336" s="35"/>
      <c r="XCG336" s="35"/>
      <c r="XCH336" s="35"/>
      <c r="XCI336" s="35"/>
      <c r="XCJ336" s="35"/>
      <c r="XCK336" s="35"/>
      <c r="XCL336" s="35"/>
      <c r="XCM336" s="35"/>
      <c r="XCN336" s="35"/>
      <c r="XCO336" s="35"/>
      <c r="XCP336" s="35"/>
      <c r="XCQ336" s="35"/>
      <c r="XCR336" s="35"/>
      <c r="XCS336" s="35"/>
      <c r="XCT336" s="35"/>
      <c r="XCU336" s="35"/>
      <c r="XCV336" s="35"/>
      <c r="XCW336" s="35"/>
      <c r="XCX336" s="35"/>
      <c r="XCY336" s="35"/>
      <c r="XCZ336" s="35"/>
      <c r="XDA336" s="35"/>
      <c r="XDB336" s="35"/>
      <c r="XDC336" s="35"/>
      <c r="XDD336" s="35"/>
      <c r="XDE336" s="35"/>
      <c r="XDF336" s="35"/>
      <c r="XDG336" s="35"/>
      <c r="XDH336" s="35"/>
      <c r="XDI336" s="35"/>
      <c r="XDJ336" s="35"/>
      <c r="XDK336" s="35"/>
      <c r="XDL336" s="35"/>
      <c r="XDM336" s="35"/>
      <c r="XDN336" s="35"/>
      <c r="XDO336" s="35"/>
      <c r="XDP336" s="35"/>
      <c r="XDQ336" s="35"/>
      <c r="XDR336" s="35"/>
      <c r="XDS336" s="35"/>
      <c r="XDT336" s="35"/>
      <c r="XDU336" s="35"/>
      <c r="XDV336" s="35"/>
      <c r="XDW336" s="35"/>
      <c r="XDX336" s="35"/>
      <c r="XDY336" s="35"/>
      <c r="XDZ336" s="35"/>
      <c r="XEA336" s="35"/>
      <c r="XEB336" s="35"/>
      <c r="XEC336" s="35"/>
      <c r="XED336" s="35"/>
      <c r="XEE336" s="35"/>
      <c r="XEF336" s="35"/>
      <c r="XEG336" s="35"/>
      <c r="XEH336" s="35"/>
      <c r="XEI336" s="35"/>
      <c r="XEJ336" s="35"/>
      <c r="XEK336" s="35"/>
      <c r="XEL336" s="35"/>
      <c r="XEM336" s="35"/>
      <c r="XEN336" s="35"/>
      <c r="XEO336" s="35"/>
      <c r="XEP336" s="35"/>
      <c r="XEQ336" s="35"/>
      <c r="XER336" s="35"/>
      <c r="XES336" s="35"/>
      <c r="XET336" s="35"/>
      <c r="XEU336" s="35"/>
      <c r="XEV336" s="35"/>
      <c r="XEW336" s="35"/>
      <c r="XEX336" s="35"/>
      <c r="XEY336" s="35"/>
      <c r="XEZ336" s="35"/>
      <c r="XFA336" s="35"/>
    </row>
    <row r="337" spans="1:39" ht="36" customHeight="1" x14ac:dyDescent="0.15">
      <c r="B337" s="28" t="s">
        <v>3</v>
      </c>
      <c r="C337" s="52" t="s">
        <v>214</v>
      </c>
      <c r="D337" s="52" t="s">
        <v>215</v>
      </c>
      <c r="E337" s="52" t="s">
        <v>105</v>
      </c>
      <c r="F337" s="52" t="s">
        <v>106</v>
      </c>
      <c r="G337" s="52" t="s">
        <v>745</v>
      </c>
      <c r="H337" s="47">
        <v>7330400</v>
      </c>
      <c r="I337" s="52" t="s">
        <v>688</v>
      </c>
      <c r="J337" s="29" t="s">
        <v>691</v>
      </c>
      <c r="K337" s="193" t="s">
        <v>742</v>
      </c>
      <c r="L337" s="152" t="s">
        <v>746</v>
      </c>
      <c r="M337" s="166" t="str">
        <f>G337</f>
        <v>Adición a la orden de compra no. 008 del 2026  cuyo objeto es "Adquirir equipos de comunicación para las aulas académicas y sus respectivos soportes y bases para su instalación con el fin de contribuir con el bienestar de los estudiantes del Instituto Pedagógico Nacional"</v>
      </c>
      <c r="N337" s="31">
        <v>1</v>
      </c>
      <c r="O337" s="31">
        <v>1</v>
      </c>
      <c r="P337" s="73">
        <v>11</v>
      </c>
      <c r="Q337" s="74" t="s">
        <v>79</v>
      </c>
      <c r="R337" s="74" t="s">
        <v>80</v>
      </c>
      <c r="S337" s="81" t="s">
        <v>14</v>
      </c>
      <c r="T337" s="167">
        <f>H337+H338</f>
        <v>8734600</v>
      </c>
      <c r="U337" s="168">
        <f>T337</f>
        <v>8734600</v>
      </c>
      <c r="V337" s="31" t="s">
        <v>76</v>
      </c>
      <c r="W337" s="31" t="s">
        <v>81</v>
      </c>
      <c r="X337" s="77" t="s">
        <v>82</v>
      </c>
      <c r="Y337" s="32" t="s">
        <v>83</v>
      </c>
      <c r="Z337" s="33" t="s">
        <v>3</v>
      </c>
      <c r="AA337" s="30" t="s">
        <v>84</v>
      </c>
      <c r="AB337" s="78" t="s">
        <v>85</v>
      </c>
      <c r="AC337" s="31" t="s">
        <v>76</v>
      </c>
      <c r="AD337" s="31" t="s">
        <v>86</v>
      </c>
      <c r="AE337" s="79" t="s">
        <v>87</v>
      </c>
      <c r="AF337" s="79" t="s">
        <v>88</v>
      </c>
      <c r="AG337" s="79" t="s">
        <v>89</v>
      </c>
      <c r="AH337" s="79" t="s">
        <v>90</v>
      </c>
      <c r="AI337" s="79" t="s">
        <v>90</v>
      </c>
      <c r="AJ337" s="79" t="s">
        <v>90</v>
      </c>
    </row>
    <row r="338" spans="1:39" ht="36" customHeight="1" x14ac:dyDescent="0.15">
      <c r="B338" s="28" t="s">
        <v>3</v>
      </c>
      <c r="C338" s="52" t="s">
        <v>214</v>
      </c>
      <c r="D338" s="52" t="s">
        <v>215</v>
      </c>
      <c r="E338" s="52" t="s">
        <v>129</v>
      </c>
      <c r="F338" s="52" t="s">
        <v>130</v>
      </c>
      <c r="G338" s="52" t="s">
        <v>745</v>
      </c>
      <c r="H338" s="47">
        <v>1404200</v>
      </c>
      <c r="I338" s="52" t="s">
        <v>688</v>
      </c>
      <c r="J338" s="29" t="s">
        <v>691</v>
      </c>
      <c r="K338" s="194"/>
      <c r="L338" s="154"/>
      <c r="M338" s="166"/>
      <c r="N338" s="31">
        <v>1</v>
      </c>
      <c r="O338" s="31">
        <v>1</v>
      </c>
      <c r="P338" s="73">
        <v>11</v>
      </c>
      <c r="Q338" s="74" t="s">
        <v>79</v>
      </c>
      <c r="R338" s="74" t="s">
        <v>80</v>
      </c>
      <c r="S338" s="81" t="s">
        <v>14</v>
      </c>
      <c r="T338" s="167"/>
      <c r="U338" s="168"/>
      <c r="V338" s="31" t="s">
        <v>76</v>
      </c>
      <c r="W338" s="31" t="s">
        <v>81</v>
      </c>
      <c r="X338" s="77" t="s">
        <v>82</v>
      </c>
      <c r="Y338" s="32" t="s">
        <v>83</v>
      </c>
      <c r="Z338" s="33" t="s">
        <v>3</v>
      </c>
      <c r="AA338" s="30" t="s">
        <v>84</v>
      </c>
      <c r="AB338" s="78" t="s">
        <v>85</v>
      </c>
      <c r="AC338" s="31" t="s">
        <v>76</v>
      </c>
      <c r="AD338" s="31" t="s">
        <v>86</v>
      </c>
      <c r="AE338" s="79" t="s">
        <v>87</v>
      </c>
      <c r="AF338" s="79" t="s">
        <v>88</v>
      </c>
      <c r="AG338" s="79" t="s">
        <v>89</v>
      </c>
      <c r="AH338" s="79" t="s">
        <v>90</v>
      </c>
      <c r="AI338" s="79" t="s">
        <v>90</v>
      </c>
      <c r="AJ338" s="79" t="s">
        <v>90</v>
      </c>
    </row>
    <row r="339" spans="1:39" s="8" customFormat="1" ht="30.75" customHeight="1" x14ac:dyDescent="0.15">
      <c r="A339" s="53"/>
      <c r="B339" s="3"/>
      <c r="C339" s="3"/>
      <c r="D339" s="3"/>
      <c r="E339" s="3"/>
      <c r="F339" s="3"/>
      <c r="G339" s="3"/>
      <c r="H339" s="48"/>
      <c r="I339" s="3"/>
      <c r="J339" s="3"/>
      <c r="K339" s="93"/>
      <c r="L339" s="94"/>
      <c r="M339" s="3"/>
      <c r="N339" s="3"/>
      <c r="O339" s="3"/>
      <c r="P339" s="3"/>
      <c r="Q339" s="95"/>
      <c r="R339" s="95"/>
      <c r="S339" s="130"/>
      <c r="T339" s="62"/>
      <c r="U339" s="62"/>
      <c r="V339" s="3"/>
      <c r="W339" s="3"/>
      <c r="X339" s="96"/>
      <c r="Y339" s="40"/>
      <c r="Z339" s="3"/>
      <c r="AA339" s="3"/>
      <c r="AB339" s="97"/>
      <c r="AC339" s="3"/>
      <c r="AD339" s="3"/>
      <c r="AE339" s="92"/>
      <c r="AF339" s="92"/>
      <c r="AG339" s="92"/>
      <c r="AH339" s="92"/>
      <c r="AI339" s="92"/>
      <c r="AJ339" s="92"/>
    </row>
    <row r="340" spans="1:39" s="8" customFormat="1" ht="40.5" customHeight="1" x14ac:dyDescent="0.15">
      <c r="A340" s="53"/>
      <c r="B340" s="133" t="s">
        <v>680</v>
      </c>
      <c r="C340" s="133"/>
      <c r="D340" s="133"/>
      <c r="E340" s="3"/>
      <c r="F340" s="3"/>
      <c r="G340" s="3"/>
      <c r="H340" s="48"/>
      <c r="I340" s="3"/>
      <c r="J340" s="3"/>
      <c r="K340" s="93"/>
      <c r="L340" s="94"/>
      <c r="M340" s="3"/>
      <c r="N340" s="3"/>
      <c r="O340" s="3"/>
      <c r="P340" s="3"/>
      <c r="Q340" s="95"/>
      <c r="R340" s="95"/>
      <c r="S340" s="3"/>
      <c r="T340" s="3"/>
      <c r="U340" s="62"/>
      <c r="V340" s="3"/>
      <c r="W340" s="3"/>
      <c r="X340" s="96"/>
      <c r="Y340" s="40"/>
      <c r="Z340" s="3"/>
      <c r="AA340" s="3"/>
      <c r="AB340" s="97"/>
      <c r="AC340" s="3"/>
      <c r="AD340" s="3"/>
      <c r="AE340" s="92"/>
      <c r="AF340" s="92"/>
      <c r="AG340" s="92"/>
      <c r="AH340" s="92"/>
      <c r="AI340" s="92"/>
      <c r="AJ340" s="92"/>
    </row>
    <row r="341" spans="1:39" ht="24" customHeight="1" x14ac:dyDescent="0.25">
      <c r="A341" s="3"/>
      <c r="B341" s="191" t="s">
        <v>660</v>
      </c>
      <c r="C341" s="191"/>
      <c r="D341" s="191"/>
      <c r="E341"/>
      <c r="F341" s="98"/>
      <c r="G341" s="98"/>
      <c r="H341" s="48"/>
      <c r="I341" s="98"/>
      <c r="J341" s="99"/>
      <c r="M341" s="99"/>
      <c r="N341" s="3"/>
      <c r="O341" s="3"/>
      <c r="P341" s="3"/>
      <c r="Q341" s="3"/>
      <c r="R341" s="3"/>
      <c r="S341" s="3"/>
      <c r="T341" s="3"/>
      <c r="U341" s="100"/>
      <c r="V341" s="94"/>
      <c r="W341" s="3"/>
      <c r="X341" s="3"/>
      <c r="Y341" s="3"/>
      <c r="Z341" s="3"/>
      <c r="AA341" s="3"/>
      <c r="AB341" s="3"/>
      <c r="AC341" s="3"/>
      <c r="AD341" s="3"/>
      <c r="AE341" s="3"/>
      <c r="AF341" s="3"/>
      <c r="AG341" s="3"/>
      <c r="AH341" s="3"/>
      <c r="AI341" s="3"/>
      <c r="AJ341" s="3"/>
      <c r="AK341" s="3"/>
      <c r="AL341" s="3"/>
      <c r="AM341" s="3"/>
    </row>
    <row r="342" spans="1:39" ht="36" customHeight="1" x14ac:dyDescent="0.15">
      <c r="B342" s="3"/>
      <c r="C342" s="3"/>
      <c r="D342" s="3"/>
      <c r="E342" s="3"/>
      <c r="F342" s="3"/>
      <c r="G342" s="3"/>
      <c r="H342" s="99"/>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row>
  </sheetData>
  <autoFilter ref="A16:AM342" xr:uid="{ED05830D-B95A-4A5B-8683-79B45BFCAE70}"/>
  <mergeCells count="143">
    <mergeCell ref="L251:L252"/>
    <mergeCell ref="L270:L273"/>
    <mergeCell ref="L274:L276"/>
    <mergeCell ref="L278:L279"/>
    <mergeCell ref="L246:L247"/>
    <mergeCell ref="L209:L210"/>
    <mergeCell ref="L206:L207"/>
    <mergeCell ref="L225:L228"/>
    <mergeCell ref="M278:M279"/>
    <mergeCell ref="M241:M242"/>
    <mergeCell ref="M206:M207"/>
    <mergeCell ref="L142:L143"/>
    <mergeCell ref="L123:L124"/>
    <mergeCell ref="L125:L127"/>
    <mergeCell ref="L131:L132"/>
    <mergeCell ref="L133:L134"/>
    <mergeCell ref="L200:L202"/>
    <mergeCell ref="L169:L170"/>
    <mergeCell ref="L203:L205"/>
    <mergeCell ref="L229:L236"/>
    <mergeCell ref="U278:U279"/>
    <mergeCell ref="L281:L286"/>
    <mergeCell ref="M281:M286"/>
    <mergeCell ref="T281:T286"/>
    <mergeCell ref="U281:U286"/>
    <mergeCell ref="M270:M273"/>
    <mergeCell ref="L312:L313"/>
    <mergeCell ref="T270:T273"/>
    <mergeCell ref="U270:U273"/>
    <mergeCell ref="M274:M276"/>
    <mergeCell ref="T274:T276"/>
    <mergeCell ref="U274:U276"/>
    <mergeCell ref="T278:T279"/>
    <mergeCell ref="B341:D341"/>
    <mergeCell ref="L310:L311"/>
    <mergeCell ref="M310:M311"/>
    <mergeCell ref="T310:T311"/>
    <mergeCell ref="U310:U311"/>
    <mergeCell ref="M312:M313"/>
    <mergeCell ref="T312:T313"/>
    <mergeCell ref="U312:U313"/>
    <mergeCell ref="L290:L291"/>
    <mergeCell ref="M290:M291"/>
    <mergeCell ref="T290:T291"/>
    <mergeCell ref="U290:U291"/>
    <mergeCell ref="T297:T298"/>
    <mergeCell ref="U297:U298"/>
    <mergeCell ref="M318:M320"/>
    <mergeCell ref="M334:M335"/>
    <mergeCell ref="M337:M338"/>
    <mergeCell ref="T337:T338"/>
    <mergeCell ref="U337:U338"/>
    <mergeCell ref="L337:L338"/>
    <mergeCell ref="K337:K338"/>
    <mergeCell ref="T241:T242"/>
    <mergeCell ref="U241:U242"/>
    <mergeCell ref="M251:M252"/>
    <mergeCell ref="T251:T252"/>
    <mergeCell ref="U251:U252"/>
    <mergeCell ref="T246:T247"/>
    <mergeCell ref="U246:U247"/>
    <mergeCell ref="M246:M247"/>
    <mergeCell ref="M225:M228"/>
    <mergeCell ref="T225:T228"/>
    <mergeCell ref="U225:U228"/>
    <mergeCell ref="M229:M236"/>
    <mergeCell ref="T229:T236"/>
    <mergeCell ref="U229:U236"/>
    <mergeCell ref="T206:T207"/>
    <mergeCell ref="U206:U207"/>
    <mergeCell ref="M209:M210"/>
    <mergeCell ref="T209:T210"/>
    <mergeCell ref="U209:U210"/>
    <mergeCell ref="T197:T198"/>
    <mergeCell ref="U197:U198"/>
    <mergeCell ref="M200:M202"/>
    <mergeCell ref="T200:T202"/>
    <mergeCell ref="U200:U202"/>
    <mergeCell ref="M203:M205"/>
    <mergeCell ref="T203:T205"/>
    <mergeCell ref="U203:U205"/>
    <mergeCell ref="M139:M140"/>
    <mergeCell ref="T139:T140"/>
    <mergeCell ref="U139:U140"/>
    <mergeCell ref="M142:M143"/>
    <mergeCell ref="S142:S143"/>
    <mergeCell ref="T142:T143"/>
    <mergeCell ref="U142:U143"/>
    <mergeCell ref="M169:M170"/>
    <mergeCell ref="T169:T170"/>
    <mergeCell ref="U169:U170"/>
    <mergeCell ref="M133:M134"/>
    <mergeCell ref="T133:T134"/>
    <mergeCell ref="U133:U134"/>
    <mergeCell ref="M135:M137"/>
    <mergeCell ref="T135:T137"/>
    <mergeCell ref="U135:U137"/>
    <mergeCell ref="M125:M127"/>
    <mergeCell ref="T125:T127"/>
    <mergeCell ref="U125:U127"/>
    <mergeCell ref="M131:M132"/>
    <mergeCell ref="T131:T132"/>
    <mergeCell ref="U131:U132"/>
    <mergeCell ref="L120:L122"/>
    <mergeCell ref="M67:M68"/>
    <mergeCell ref="M123:M124"/>
    <mergeCell ref="T123:T124"/>
    <mergeCell ref="U123:U124"/>
    <mergeCell ref="AE59:AE61"/>
    <mergeCell ref="AF59:AF61"/>
    <mergeCell ref="AG59:AG61"/>
    <mergeCell ref="V59:V61"/>
    <mergeCell ref="W59:W61"/>
    <mergeCell ref="X59:X61"/>
    <mergeCell ref="Y59:Y61"/>
    <mergeCell ref="Z59:Z61"/>
    <mergeCell ref="AA59:AA61"/>
    <mergeCell ref="AD59:AD61"/>
    <mergeCell ref="M90:M91"/>
    <mergeCell ref="Z11:AA11"/>
    <mergeCell ref="Z6:AA6"/>
    <mergeCell ref="B340:D340"/>
    <mergeCell ref="B3:AJ4"/>
    <mergeCell ref="Z8:AA8"/>
    <mergeCell ref="Z10:AA10"/>
    <mergeCell ref="AE14:AG14"/>
    <mergeCell ref="AH14:AJ14"/>
    <mergeCell ref="O59:O61"/>
    <mergeCell ref="P59:P61"/>
    <mergeCell ref="Q59:Q61"/>
    <mergeCell ref="R59:R61"/>
    <mergeCell ref="L59:L61"/>
    <mergeCell ref="AH59:AH61"/>
    <mergeCell ref="AI59:AI61"/>
    <mergeCell ref="AJ59:AJ61"/>
    <mergeCell ref="B71:B72"/>
    <mergeCell ref="AB59:AB61"/>
    <mergeCell ref="AC59:AC61"/>
    <mergeCell ref="M59:M61"/>
    <mergeCell ref="N59:N61"/>
    <mergeCell ref="M120:M122"/>
    <mergeCell ref="T120:T122"/>
    <mergeCell ref="U120:U122"/>
  </mergeCells>
  <conditionalFormatting sqref="L135:L137">
    <cfRule type="duplicateValues" dxfId="0" priority="1"/>
  </conditionalFormatting>
  <dataValidations count="1">
    <dataValidation type="list" allowBlank="1" showInputMessage="1" showErrorMessage="1" sqref="V17:V60 AC17:AD60 V62:V340 AC62:AD340" xr:uid="{22A56E4B-B041-4723-B452-4871584898DD}">
      <formula1>"SI,NO"</formula1>
    </dataValidation>
  </dataValidations>
  <pageMargins left="0.70866141732283472" right="0.70866141732283472" top="0.74803149606299213" bottom="0.74803149606299213" header="0.31496062992125984" footer="0.31496062992125984"/>
  <pageSetup paperSize="187" scale="24" fitToHeight="3" orientation="landscape" r:id="rId1"/>
  <rowBreaks count="1" manualBreakCount="1">
    <brk id="276"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C92 C104 C107</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AK306:AM306 AK294:AM300 AE17:AF60 AH17:AJ60 AK17:AM66 AK70:AM291 AK315:AM335 AE321:AF322 AH321:AJ322 AE307:AF316 AH307:AJ316 AH62:AJ305 AE62:AF305 AH336:AJ340 AE336:AF340</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N260:O269 N17:O60 W17:W60 AG17:AG60 N274:O316 AG321:AG322 W321:W322 AG307:AG316 W307:W316 W62:W305 AG62:AG305 N62:O89 N91:O257 W336:W340 N318:O340 AG336:AG340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501F-5D17-487E-962F-5859CA3DA82F}">
  <dimension ref="A3:H8"/>
  <sheetViews>
    <sheetView workbookViewId="0">
      <selection activeCell="J18" sqref="J18"/>
    </sheetView>
  </sheetViews>
  <sheetFormatPr baseColWidth="10" defaultRowHeight="15" x14ac:dyDescent="0.25"/>
  <cols>
    <col min="1" max="1" width="28.85546875" customWidth="1"/>
    <col min="2" max="2" width="6.7109375" customWidth="1"/>
    <col min="3" max="3" width="18.140625" customWidth="1"/>
    <col min="4" max="4" width="14.85546875" customWidth="1"/>
    <col min="5" max="5" width="33.140625" customWidth="1"/>
    <col min="7" max="7" width="12.5703125" bestFit="1" customWidth="1"/>
    <col min="8" max="8" width="18" customWidth="1"/>
    <col min="10" max="10" width="46.28515625" customWidth="1"/>
    <col min="11" max="11" width="18" customWidth="1"/>
    <col min="12" max="12" width="11.85546875" bestFit="1" customWidth="1"/>
    <col min="13" max="13" width="7.28515625" bestFit="1" customWidth="1"/>
    <col min="15" max="15" width="47.140625" customWidth="1"/>
    <col min="16" max="16" width="12" bestFit="1" customWidth="1"/>
    <col min="19" max="19" width="11.7109375" bestFit="1" customWidth="1"/>
  </cols>
  <sheetData>
    <row r="3" spans="1:8" x14ac:dyDescent="0.25">
      <c r="B3" s="109"/>
      <c r="C3" s="109" t="s">
        <v>722</v>
      </c>
      <c r="D3" s="109" t="s">
        <v>723</v>
      </c>
      <c r="E3" s="109" t="s">
        <v>719</v>
      </c>
      <c r="F3" s="109"/>
      <c r="G3" s="109"/>
      <c r="H3" s="109"/>
    </row>
    <row r="4" spans="1:8" x14ac:dyDescent="0.25">
      <c r="A4" t="s">
        <v>718</v>
      </c>
      <c r="B4" s="109"/>
      <c r="C4" s="109"/>
      <c r="D4" s="109"/>
      <c r="E4" s="121">
        <v>45636</v>
      </c>
      <c r="F4" s="109" t="s">
        <v>720</v>
      </c>
      <c r="G4" s="122">
        <v>181200000</v>
      </c>
      <c r="H4" s="122"/>
    </row>
    <row r="5" spans="1:8" x14ac:dyDescent="0.25">
      <c r="A5" t="s">
        <v>721</v>
      </c>
      <c r="B5" s="109"/>
      <c r="C5" s="121">
        <v>45402</v>
      </c>
      <c r="D5" s="121">
        <v>45766</v>
      </c>
      <c r="E5" s="121">
        <v>45406</v>
      </c>
      <c r="F5" s="109"/>
      <c r="G5" s="122">
        <v>7730478</v>
      </c>
      <c r="H5" s="122"/>
    </row>
    <row r="6" spans="1:8" x14ac:dyDescent="0.25">
      <c r="A6" t="s">
        <v>724</v>
      </c>
      <c r="B6" s="109">
        <v>88</v>
      </c>
      <c r="C6" s="121">
        <v>45631</v>
      </c>
      <c r="D6" s="121">
        <v>45658</v>
      </c>
      <c r="E6" s="121">
        <v>45630</v>
      </c>
      <c r="F6" s="109"/>
      <c r="G6" s="122">
        <v>171643220</v>
      </c>
      <c r="H6" s="195">
        <f>G6+G7+G8</f>
        <v>272181560</v>
      </c>
    </row>
    <row r="7" spans="1:8" x14ac:dyDescent="0.25">
      <c r="A7" t="s">
        <v>724</v>
      </c>
      <c r="B7" s="109">
        <v>123</v>
      </c>
      <c r="C7" s="121">
        <v>45631</v>
      </c>
      <c r="D7" s="121">
        <v>45658</v>
      </c>
      <c r="E7" s="121">
        <v>45630</v>
      </c>
      <c r="F7" s="109"/>
      <c r="G7" s="122">
        <v>42474670</v>
      </c>
      <c r="H7" s="195"/>
    </row>
    <row r="8" spans="1:8" x14ac:dyDescent="0.25">
      <c r="B8" s="109">
        <v>166</v>
      </c>
      <c r="C8" s="121">
        <v>45631</v>
      </c>
      <c r="D8" s="121">
        <v>45661</v>
      </c>
      <c r="E8" s="121">
        <v>45630</v>
      </c>
      <c r="F8" s="109"/>
      <c r="G8" s="122">
        <v>58063670</v>
      </c>
      <c r="H8" s="195"/>
    </row>
  </sheetData>
  <mergeCells count="1">
    <mergeCell ref="H6:H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2:M10"/>
  <sheetViews>
    <sheetView topLeftCell="F3" workbookViewId="0">
      <selection activeCell="H20" sqref="H20"/>
    </sheetView>
  </sheetViews>
  <sheetFormatPr baseColWidth="10" defaultRowHeight="15" x14ac:dyDescent="0.25"/>
  <cols>
    <col min="5" max="5" width="17.28515625" customWidth="1"/>
    <col min="6" max="6" width="21.7109375" customWidth="1"/>
    <col min="7" max="7" width="42.140625" customWidth="1"/>
    <col min="8" max="11" width="14.140625" bestFit="1" customWidth="1"/>
    <col min="13" max="13" width="58.7109375" customWidth="1"/>
  </cols>
  <sheetData>
    <row r="2" spans="2:13" ht="15.75" thickBot="1" x14ac:dyDescent="0.3"/>
    <row r="3" spans="2:13" ht="27" x14ac:dyDescent="0.25">
      <c r="B3" s="112" t="s">
        <v>37</v>
      </c>
      <c r="C3" s="112" t="s">
        <v>38</v>
      </c>
      <c r="D3" s="112" t="s">
        <v>39</v>
      </c>
      <c r="E3" s="112" t="s">
        <v>40</v>
      </c>
      <c r="F3" s="112" t="s">
        <v>41</v>
      </c>
      <c r="G3" s="112" t="s">
        <v>42</v>
      </c>
      <c r="H3" s="46" t="s">
        <v>43</v>
      </c>
      <c r="I3" s="112" t="s">
        <v>687</v>
      </c>
      <c r="J3" s="112" t="s">
        <v>688</v>
      </c>
      <c r="K3" s="112" t="s">
        <v>689</v>
      </c>
      <c r="L3" s="113" t="s">
        <v>46</v>
      </c>
    </row>
    <row r="4" spans="2:13" ht="45" x14ac:dyDescent="0.25">
      <c r="B4" s="28" t="s">
        <v>3</v>
      </c>
      <c r="C4" s="52" t="s">
        <v>214</v>
      </c>
      <c r="D4" s="52" t="s">
        <v>215</v>
      </c>
      <c r="E4" s="52" t="s">
        <v>105</v>
      </c>
      <c r="F4" s="52" t="s">
        <v>106</v>
      </c>
      <c r="G4" s="52" t="s">
        <v>508</v>
      </c>
      <c r="H4" s="47"/>
      <c r="I4" s="52"/>
      <c r="J4" s="128">
        <v>7330400</v>
      </c>
      <c r="K4" s="129">
        <f>J4</f>
        <v>7330400</v>
      </c>
      <c r="L4" s="71" t="s">
        <v>742</v>
      </c>
      <c r="M4" s="196" t="s">
        <v>743</v>
      </c>
    </row>
    <row r="5" spans="2:13" ht="45" x14ac:dyDescent="0.25">
      <c r="B5" s="28" t="s">
        <v>3</v>
      </c>
      <c r="C5" s="52" t="s">
        <v>214</v>
      </c>
      <c r="D5" s="52" t="s">
        <v>215</v>
      </c>
      <c r="E5" s="52" t="s">
        <v>129</v>
      </c>
      <c r="F5" s="52" t="s">
        <v>130</v>
      </c>
      <c r="G5" s="52" t="s">
        <v>508</v>
      </c>
      <c r="H5" s="47"/>
      <c r="I5" s="52"/>
      <c r="J5" s="128">
        <v>1404200</v>
      </c>
      <c r="K5" s="129">
        <f>J5</f>
        <v>1404200</v>
      </c>
      <c r="L5" s="71" t="s">
        <v>742</v>
      </c>
      <c r="M5" s="197"/>
    </row>
    <row r="6" spans="2:13" x14ac:dyDescent="0.25">
      <c r="B6" s="28"/>
      <c r="C6" s="52"/>
      <c r="D6" s="52"/>
      <c r="E6" s="52"/>
      <c r="F6" s="52"/>
      <c r="G6" s="52"/>
      <c r="H6" s="47"/>
      <c r="I6" s="124"/>
      <c r="J6" s="124"/>
      <c r="K6" s="127"/>
      <c r="L6" s="71"/>
    </row>
    <row r="7" spans="2:13" x14ac:dyDescent="0.25">
      <c r="B7" s="28"/>
      <c r="C7" s="52"/>
      <c r="D7" s="52"/>
      <c r="E7" s="52"/>
      <c r="F7" s="52"/>
      <c r="G7" s="52"/>
      <c r="H7" s="47"/>
      <c r="I7" s="52"/>
      <c r="J7" s="47"/>
      <c r="K7" s="127"/>
      <c r="L7" s="71"/>
    </row>
    <row r="8" spans="2:13" x14ac:dyDescent="0.25">
      <c r="H8" s="114">
        <f>SUM(H4:H7)</f>
        <v>0</v>
      </c>
      <c r="I8" s="114">
        <f t="shared" ref="I8:K8" si="0">SUM(I4:I7)</f>
        <v>0</v>
      </c>
      <c r="J8" s="114">
        <f t="shared" si="0"/>
        <v>8734600</v>
      </c>
      <c r="K8" s="114">
        <f t="shared" si="0"/>
        <v>8734600</v>
      </c>
    </row>
    <row r="10" spans="2:13" x14ac:dyDescent="0.25">
      <c r="K10" s="114">
        <f>H8-K8</f>
        <v>-8734600</v>
      </c>
    </row>
  </sheetData>
  <mergeCells count="1">
    <mergeCell ref="M4:M5"/>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G12" sqref="G12"/>
    </sheetView>
  </sheetViews>
  <sheetFormatPr baseColWidth="10" defaultRowHeight="15" x14ac:dyDescent="0.25"/>
  <cols>
    <col min="2" max="2" width="40.7109375" bestFit="1" customWidth="1"/>
    <col min="3" max="3" width="22.85546875" customWidth="1"/>
  </cols>
  <sheetData>
    <row r="3" spans="2:3" x14ac:dyDescent="0.25">
      <c r="B3" s="109" t="s">
        <v>38</v>
      </c>
      <c r="C3" s="109" t="s">
        <v>681</v>
      </c>
    </row>
    <row r="4" spans="2:3" x14ac:dyDescent="0.25">
      <c r="B4" s="110" t="s">
        <v>142</v>
      </c>
      <c r="C4" s="111">
        <v>20330647641</v>
      </c>
    </row>
    <row r="5" spans="2:3" x14ac:dyDescent="0.25">
      <c r="B5" s="110" t="s">
        <v>203</v>
      </c>
      <c r="C5" s="111">
        <v>282630806</v>
      </c>
    </row>
    <row r="6" spans="2:3" x14ac:dyDescent="0.25">
      <c r="B6" s="110" t="s">
        <v>210</v>
      </c>
      <c r="C6" s="111">
        <v>506097508</v>
      </c>
    </row>
    <row r="7" spans="2:3" x14ac:dyDescent="0.25">
      <c r="B7" s="110" t="s">
        <v>207</v>
      </c>
      <c r="C7" s="111">
        <v>16500000</v>
      </c>
    </row>
    <row r="8" spans="2:3" x14ac:dyDescent="0.25">
      <c r="B8" s="110" t="s">
        <v>159</v>
      </c>
      <c r="C8" s="111">
        <v>2012142315</v>
      </c>
    </row>
    <row r="9" spans="2:3" x14ac:dyDescent="0.25">
      <c r="B9" s="110" t="s">
        <v>321</v>
      </c>
      <c r="C9" s="111">
        <v>4975262</v>
      </c>
    </row>
    <row r="10" spans="2:3" x14ac:dyDescent="0.25">
      <c r="B10" s="110" t="s">
        <v>314</v>
      </c>
      <c r="C10" s="111">
        <v>71033144</v>
      </c>
    </row>
    <row r="11" spans="2:3" x14ac:dyDescent="0.25">
      <c r="B11" s="110" t="s">
        <v>134</v>
      </c>
      <c r="C11" s="111">
        <v>80640000</v>
      </c>
    </row>
    <row r="12" spans="2:3" x14ac:dyDescent="0.25">
      <c r="B12" s="110" t="s">
        <v>416</v>
      </c>
      <c r="C12" s="111">
        <v>129099568</v>
      </c>
    </row>
    <row r="13" spans="2:3" x14ac:dyDescent="0.25">
      <c r="B13" s="110" t="s">
        <v>71</v>
      </c>
      <c r="C13" s="111">
        <v>1603837379</v>
      </c>
    </row>
    <row r="14" spans="2:3" x14ac:dyDescent="0.25">
      <c r="B14" s="110" t="s">
        <v>163</v>
      </c>
      <c r="C14" s="111">
        <v>1410902185</v>
      </c>
    </row>
    <row r="15" spans="2:3" x14ac:dyDescent="0.25">
      <c r="B15" s="110" t="s">
        <v>253</v>
      </c>
      <c r="C15" s="111">
        <v>1800000000</v>
      </c>
    </row>
    <row r="16" spans="2:3" x14ac:dyDescent="0.25">
      <c r="B16" s="110" t="s">
        <v>436</v>
      </c>
      <c r="C16" s="111">
        <v>192254410</v>
      </c>
    </row>
    <row r="17" spans="2:3" x14ac:dyDescent="0.25">
      <c r="B17" s="110" t="s">
        <v>536</v>
      </c>
      <c r="C17" s="111">
        <v>1000000000</v>
      </c>
    </row>
    <row r="18" spans="2:3" x14ac:dyDescent="0.25">
      <c r="B18" s="110" t="s">
        <v>451</v>
      </c>
      <c r="C18" s="111">
        <v>92902590</v>
      </c>
    </row>
    <row r="19" spans="2:3" x14ac:dyDescent="0.25">
      <c r="B19" s="110" t="s">
        <v>151</v>
      </c>
      <c r="C19" s="111">
        <v>2888136178</v>
      </c>
    </row>
    <row r="20" spans="2:3" x14ac:dyDescent="0.25">
      <c r="B20" s="110" t="s">
        <v>466</v>
      </c>
      <c r="C20" s="111">
        <v>374938450</v>
      </c>
    </row>
    <row r="21" spans="2:3" x14ac:dyDescent="0.25">
      <c r="B21" s="110" t="s">
        <v>550</v>
      </c>
      <c r="C21" s="111">
        <v>50121900</v>
      </c>
    </row>
    <row r="22" spans="2:3" x14ac:dyDescent="0.25">
      <c r="B22" s="110" t="s">
        <v>127</v>
      </c>
      <c r="C22" s="111">
        <v>67923603</v>
      </c>
    </row>
    <row r="23" spans="2:3" x14ac:dyDescent="0.25">
      <c r="B23" s="110" t="s">
        <v>139</v>
      </c>
      <c r="C23" s="111">
        <v>99947000</v>
      </c>
    </row>
    <row r="24" spans="2:3" x14ac:dyDescent="0.25">
      <c r="B24" s="110" t="s">
        <v>287</v>
      </c>
      <c r="C24" s="111">
        <v>332041539</v>
      </c>
    </row>
    <row r="25" spans="2:3" x14ac:dyDescent="0.25">
      <c r="B25" s="110" t="s">
        <v>257</v>
      </c>
      <c r="C25" s="111">
        <v>55229177</v>
      </c>
    </row>
    <row r="26" spans="2:3" x14ac:dyDescent="0.25">
      <c r="B26" s="110" t="s">
        <v>214</v>
      </c>
      <c r="C26" s="111">
        <v>274946605</v>
      </c>
    </row>
    <row r="27" spans="2:3" x14ac:dyDescent="0.25">
      <c r="B27" s="110" t="s">
        <v>532</v>
      </c>
      <c r="C27" s="111">
        <v>7270000</v>
      </c>
    </row>
    <row r="28" spans="2:3" x14ac:dyDescent="0.25">
      <c r="B28" s="109" t="s">
        <v>682</v>
      </c>
      <c r="C28" s="111">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PAA V12 del 2026</vt:lpstr>
      <vt:lpstr>Hoja1</vt:lpstr>
      <vt:lpstr>Actualiaciones</vt:lpstr>
      <vt:lpstr>Resumen Auxiliar</vt:lpstr>
      <vt:lpstr>'PAA V12 del 2026'!Área_de_impresión</vt:lpstr>
      <vt:lpstr>'PAA V12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JOHAN SEBASTIAN VILLAMIZAR MORENO</cp:lastModifiedBy>
  <cp:lastPrinted>2026-01-26T20:16:52Z</cp:lastPrinted>
  <dcterms:created xsi:type="dcterms:W3CDTF">2026-01-09T15:42:26Z</dcterms:created>
  <dcterms:modified xsi:type="dcterms:W3CDTF">2026-02-27T16:40:27Z</dcterms:modified>
</cp:coreProperties>
</file>