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gjhincapiea\Downloads\"/>
    </mc:Choice>
  </mc:AlternateContent>
  <xr:revisionPtr revIDLastSave="0" documentId="13_ncr:1_{B3F261A4-F111-4F26-9274-3E526B9CEA32}" xr6:coauthVersionLast="47" xr6:coauthVersionMax="47" xr10:uidLastSave="{00000000-0000-0000-0000-000000000000}"/>
  <bookViews>
    <workbookView xWindow="-120" yWindow="-120" windowWidth="29040" windowHeight="15840" xr2:uid="{F0BA23FE-CE94-4859-BB04-38AB944E553B}"/>
  </bookViews>
  <sheets>
    <sheet name="PAA V21 del 2026" sheetId="2" r:id="rId1"/>
    <sheet name="Actualiaciones" sheetId="4" r:id="rId2"/>
    <sheet name="Recursos" sheetId="6" state="hidden" r:id="rId3"/>
    <sheet name="Auxiliares" sheetId="7" state="hidden" r:id="rId4"/>
    <sheet name="Hoja1" sheetId="5" state="hidden" r:id="rId5"/>
    <sheet name="Resumen Auxiliar" sheetId="3" state="hidden" r:id="rId6"/>
  </sheets>
  <externalReferences>
    <externalReference r:id="rId7"/>
    <externalReference r:id="rId8"/>
  </externalReferences>
  <definedNames>
    <definedName name="_xlnm._FilterDatabase" localSheetId="0" hidden="1">'PAA V21 del 2026'!$A$16:$AM$359</definedName>
    <definedName name="_xlnm.Print_Area" localSheetId="0">'PAA V21 del 2026'!$A$1:$AM$358</definedName>
    <definedName name="_xlnm.Print_Titles" localSheetId="0">'PAA V21 del 2026'!$1:$16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18" i="4" l="1"/>
  <c r="J18" i="4"/>
  <c r="K17" i="4"/>
  <c r="K16" i="4"/>
  <c r="H16" i="4"/>
  <c r="H117" i="2"/>
  <c r="T355" i="2"/>
  <c r="U355" i="2" s="1"/>
  <c r="M355" i="2"/>
  <c r="H15" i="4" l="1"/>
  <c r="K15" i="4" s="1"/>
  <c r="H14" i="4"/>
  <c r="K14" i="4" s="1"/>
  <c r="H88" i="2"/>
  <c r="H89" i="2"/>
  <c r="K21" i="4" l="1"/>
  <c r="H13" i="4" l="1"/>
  <c r="K13" i="4" s="1"/>
  <c r="H12" i="4"/>
  <c r="K12" i="4" s="1"/>
  <c r="H11" i="4"/>
  <c r="K11" i="4" s="1"/>
  <c r="K9" i="4" l="1"/>
  <c r="H5" i="4"/>
  <c r="K5" i="4" s="1"/>
  <c r="K7" i="4"/>
  <c r="H10" i="4" l="1"/>
  <c r="K10" i="4" s="1"/>
  <c r="H94" i="2"/>
  <c r="H8" i="4"/>
  <c r="K8" i="4" s="1"/>
  <c r="M269" i="2"/>
  <c r="T269" i="2"/>
  <c r="U269" i="2" s="1"/>
  <c r="T271" i="2"/>
  <c r="U271" i="2" s="1"/>
  <c r="M271" i="2"/>
  <c r="H4" i="4"/>
  <c r="H18" i="4" s="1"/>
  <c r="H6" i="4"/>
  <c r="K6" i="4" s="1"/>
  <c r="H100" i="2"/>
  <c r="H116" i="2"/>
  <c r="T67" i="2"/>
  <c r="U67" i="2" s="1"/>
  <c r="M67" i="2"/>
  <c r="K4" i="4" l="1"/>
  <c r="K18" i="4" s="1"/>
  <c r="H39" i="2"/>
  <c r="H37" i="2"/>
  <c r="H35" i="2"/>
  <c r="H272" i="2"/>
  <c r="M270" i="2"/>
  <c r="T270" i="2"/>
  <c r="U270" i="2" s="1"/>
  <c r="K19" i="4" l="1"/>
  <c r="H22" i="2"/>
  <c r="H289" i="2" l="1"/>
  <c r="H147" i="2" l="1"/>
  <c r="H353" i="2"/>
  <c r="M354" i="2" l="1"/>
  <c r="H315" i="2" l="1"/>
  <c r="T353" i="2" l="1"/>
  <c r="U353" i="2" s="1"/>
  <c r="M353" i="2"/>
  <c r="H66" i="2" l="1"/>
  <c r="T352" i="2" l="1"/>
  <c r="U352" i="2" s="1"/>
  <c r="M352" i="2"/>
  <c r="M351" i="2" l="1"/>
  <c r="T351" i="2"/>
  <c r="U351" i="2" s="1"/>
  <c r="H349" i="2"/>
  <c r="T349" i="2" s="1"/>
  <c r="U349" i="2" s="1"/>
  <c r="M349" i="2"/>
  <c r="H192" i="2" l="1"/>
  <c r="T350" i="2"/>
  <c r="U350" i="2" s="1"/>
  <c r="M350" i="2"/>
  <c r="T348" i="2"/>
  <c r="U348" i="2" s="1"/>
  <c r="M348" i="2"/>
  <c r="T347" i="2"/>
  <c r="U347" i="2" s="1"/>
  <c r="M347" i="2"/>
  <c r="T220" i="2" l="1"/>
  <c r="U220" i="2" s="1"/>
  <c r="M220" i="2"/>
  <c r="T219" i="2"/>
  <c r="U219" i="2" s="1"/>
  <c r="M219" i="2"/>
  <c r="H310" i="2" l="1"/>
  <c r="H218" i="2" l="1"/>
  <c r="M345" i="2" l="1"/>
  <c r="T345" i="2"/>
  <c r="U345" i="2" s="1"/>
  <c r="T147" i="2"/>
  <c r="T343" i="2" l="1"/>
  <c r="U343" i="2" s="1"/>
  <c r="M343" i="2"/>
  <c r="H84" i="2" l="1"/>
  <c r="T91" i="2" l="1"/>
  <c r="U91" i="2" s="1"/>
  <c r="M91" i="2"/>
  <c r="M342" i="2" l="1"/>
  <c r="H6" i="5" l="1"/>
  <c r="T341" i="2"/>
  <c r="U341" i="2" s="1"/>
  <c r="T340" i="2"/>
  <c r="U340" i="2" s="1"/>
  <c r="M340" i="2"/>
  <c r="T339" i="2"/>
  <c r="U339" i="2" s="1"/>
  <c r="M339" i="2"/>
  <c r="T338" i="2"/>
  <c r="U338" i="2" s="1"/>
  <c r="M338" i="2"/>
  <c r="T337" i="2"/>
  <c r="U337" i="2" s="1"/>
  <c r="M337" i="2"/>
  <c r="T336" i="2"/>
  <c r="U336" i="2" s="1"/>
  <c r="M336" i="2"/>
  <c r="T335" i="2"/>
  <c r="U335" i="2" s="1"/>
  <c r="M335" i="2"/>
  <c r="T334" i="2"/>
  <c r="U334" i="2" s="1"/>
  <c r="M334" i="2"/>
  <c r="T333" i="2"/>
  <c r="U333" i="2" s="1"/>
  <c r="M333" i="2"/>
  <c r="T332" i="2"/>
  <c r="U332" i="2" s="1"/>
  <c r="M332" i="2"/>
  <c r="T331" i="2"/>
  <c r="U331" i="2" s="1"/>
  <c r="M331" i="2"/>
  <c r="T330" i="2"/>
  <c r="U330" i="2" s="1"/>
  <c r="M330" i="2"/>
  <c r="T329" i="2"/>
  <c r="U329" i="2" s="1"/>
  <c r="M329" i="2"/>
  <c r="T328" i="2"/>
  <c r="U328" i="2" s="1"/>
  <c r="M328" i="2"/>
  <c r="T327" i="2"/>
  <c r="U327" i="2" s="1"/>
  <c r="M327" i="2"/>
  <c r="T326" i="2"/>
  <c r="U326" i="2" s="1"/>
  <c r="T325" i="2"/>
  <c r="U325" i="2" s="1"/>
  <c r="T324" i="2"/>
  <c r="U324" i="2" s="1"/>
  <c r="T323" i="2"/>
  <c r="U323" i="2" s="1"/>
  <c r="M323" i="2"/>
  <c r="T322" i="2"/>
  <c r="U322" i="2" s="1"/>
  <c r="T321" i="2"/>
  <c r="U321" i="2" s="1"/>
  <c r="M321" i="2"/>
  <c r="T320" i="2"/>
  <c r="U320" i="2" s="1"/>
  <c r="M320" i="2"/>
  <c r="T318" i="2"/>
  <c r="U318" i="2" s="1"/>
  <c r="M318" i="2"/>
  <c r="H317" i="2"/>
  <c r="T316" i="2" s="1"/>
  <c r="U316" i="2" s="1"/>
  <c r="M316" i="2"/>
  <c r="T315" i="2"/>
  <c r="U315" i="2" s="1"/>
  <c r="M315" i="2"/>
  <c r="T314" i="2"/>
  <c r="U314" i="2" s="1"/>
  <c r="M314" i="2"/>
  <c r="T313" i="2"/>
  <c r="U313" i="2" s="1"/>
  <c r="M313" i="2"/>
  <c r="T312" i="2"/>
  <c r="U312" i="2" s="1"/>
  <c r="M312" i="2"/>
  <c r="T311" i="2"/>
  <c r="U311" i="2" s="1"/>
  <c r="M311" i="2"/>
  <c r="T310" i="2"/>
  <c r="U310" i="2" s="1"/>
  <c r="M310" i="2"/>
  <c r="T309" i="2"/>
  <c r="U309" i="2" s="1"/>
  <c r="M309" i="2"/>
  <c r="T308" i="2"/>
  <c r="U308" i="2" s="1"/>
  <c r="M308" i="2"/>
  <c r="T307" i="2"/>
  <c r="U307" i="2" s="1"/>
  <c r="M307" i="2"/>
  <c r="T306" i="2"/>
  <c r="U306" i="2" s="1"/>
  <c r="M306" i="2"/>
  <c r="T305" i="2"/>
  <c r="U305" i="2" s="1"/>
  <c r="M305" i="2"/>
  <c r="M304" i="2"/>
  <c r="T303" i="2"/>
  <c r="U303" i="2" s="1"/>
  <c r="M303" i="2"/>
  <c r="T302" i="2"/>
  <c r="U302" i="2" s="1"/>
  <c r="M302" i="2"/>
  <c r="T301" i="2"/>
  <c r="U301" i="2" s="1"/>
  <c r="M301" i="2"/>
  <c r="T300" i="2"/>
  <c r="U300" i="2" s="1"/>
  <c r="M300" i="2"/>
  <c r="T299" i="2"/>
  <c r="U299" i="2" s="1"/>
  <c r="M299" i="2"/>
  <c r="T298" i="2"/>
  <c r="U298" i="2" s="1"/>
  <c r="M298" i="2"/>
  <c r="T296" i="2"/>
  <c r="U296" i="2" s="1"/>
  <c r="M296" i="2"/>
  <c r="T295" i="2"/>
  <c r="U295" i="2" s="1"/>
  <c r="M295" i="2"/>
  <c r="T294" i="2"/>
  <c r="U294" i="2" s="1"/>
  <c r="M294" i="2"/>
  <c r="T293" i="2"/>
  <c r="U293" i="2" s="1"/>
  <c r="M293" i="2"/>
  <c r="T287" i="2"/>
  <c r="U287" i="2" s="1"/>
  <c r="M287" i="2"/>
  <c r="M286" i="2"/>
  <c r="H286" i="2"/>
  <c r="T286" i="2" s="1"/>
  <c r="U286" i="2" s="1"/>
  <c r="T284" i="2"/>
  <c r="U284" i="2" s="1"/>
  <c r="M284" i="2"/>
  <c r="T283" i="2"/>
  <c r="U283" i="2" s="1"/>
  <c r="T280" i="2"/>
  <c r="U280" i="2" s="1"/>
  <c r="M280" i="2"/>
  <c r="T276" i="2"/>
  <c r="U276" i="2" s="1"/>
  <c r="M276" i="2"/>
  <c r="T275" i="2"/>
  <c r="U275" i="2" s="1"/>
  <c r="M275" i="2"/>
  <c r="T274" i="2"/>
  <c r="U274" i="2" s="1"/>
  <c r="M274" i="2"/>
  <c r="T273" i="2"/>
  <c r="U273" i="2" s="1"/>
  <c r="M273" i="2"/>
  <c r="T272" i="2"/>
  <c r="U272" i="2" s="1"/>
  <c r="M272" i="2"/>
  <c r="M268" i="2"/>
  <c r="H268" i="2"/>
  <c r="T268" i="2" s="1"/>
  <c r="U268" i="2" s="1"/>
  <c r="T267" i="2"/>
  <c r="U267" i="2" s="1"/>
  <c r="M267" i="2"/>
  <c r="T266" i="2"/>
  <c r="U266" i="2" s="1"/>
  <c r="M266" i="2"/>
  <c r="T265" i="2"/>
  <c r="U265" i="2" s="1"/>
  <c r="M265" i="2"/>
  <c r="T264" i="2"/>
  <c r="U264" i="2" s="1"/>
  <c r="M264" i="2"/>
  <c r="T263" i="2"/>
  <c r="U263" i="2" s="1"/>
  <c r="M263" i="2"/>
  <c r="T262" i="2"/>
  <c r="U262" i="2" s="1"/>
  <c r="M262" i="2"/>
  <c r="T261" i="2"/>
  <c r="U261" i="2" s="1"/>
  <c r="M261" i="2"/>
  <c r="T260" i="2"/>
  <c r="U260" i="2" s="1"/>
  <c r="M260" i="2"/>
  <c r="T259" i="2"/>
  <c r="U259" i="2" s="1"/>
  <c r="M259" i="2"/>
  <c r="M258" i="2"/>
  <c r="H258" i="2"/>
  <c r="T258" i="2" s="1"/>
  <c r="U258" i="2" s="1"/>
  <c r="M257" i="2"/>
  <c r="H257" i="2"/>
  <c r="T257" i="2" s="1"/>
  <c r="U257" i="2" s="1"/>
  <c r="T256" i="2"/>
  <c r="U256" i="2" s="1"/>
  <c r="M256" i="2"/>
  <c r="T254" i="2"/>
  <c r="U254" i="2" s="1"/>
  <c r="M254" i="2"/>
  <c r="T253" i="2"/>
  <c r="U253" i="2" s="1"/>
  <c r="M253" i="2"/>
  <c r="T252" i="2"/>
  <c r="U252" i="2" s="1"/>
  <c r="M252" i="2"/>
  <c r="T251" i="2"/>
  <c r="U251" i="2" s="1"/>
  <c r="M251" i="2"/>
  <c r="T249" i="2"/>
  <c r="U249" i="2" s="1"/>
  <c r="M249" i="2"/>
  <c r="T248" i="2"/>
  <c r="U248" i="2" s="1"/>
  <c r="M248" i="2"/>
  <c r="T247" i="2"/>
  <c r="U247" i="2" s="1"/>
  <c r="M247" i="2"/>
  <c r="T246" i="2"/>
  <c r="U246" i="2" s="1"/>
  <c r="M246" i="2"/>
  <c r="T244" i="2"/>
  <c r="U244" i="2" s="1"/>
  <c r="M244" i="2"/>
  <c r="M243" i="2"/>
  <c r="H243" i="2"/>
  <c r="T243" i="2" s="1"/>
  <c r="U243" i="2" s="1"/>
  <c r="T242" i="2"/>
  <c r="U242" i="2" s="1"/>
  <c r="M242" i="2"/>
  <c r="T241" i="2"/>
  <c r="U241" i="2" s="1"/>
  <c r="M241" i="2"/>
  <c r="T240" i="2"/>
  <c r="U240" i="2" s="1"/>
  <c r="T232" i="2"/>
  <c r="U232" i="2" s="1"/>
  <c r="M232" i="2"/>
  <c r="T228" i="2"/>
  <c r="U228" i="2" s="1"/>
  <c r="M228" i="2"/>
  <c r="T227" i="2"/>
  <c r="U227" i="2" s="1"/>
  <c r="M227" i="2"/>
  <c r="T226" i="2"/>
  <c r="U226" i="2" s="1"/>
  <c r="M226" i="2"/>
  <c r="T225" i="2"/>
  <c r="U225" i="2" s="1"/>
  <c r="M225" i="2"/>
  <c r="T224" i="2"/>
  <c r="U224" i="2" s="1"/>
  <c r="M224" i="2"/>
  <c r="T223" i="2"/>
  <c r="U223" i="2" s="1"/>
  <c r="M223" i="2"/>
  <c r="T222" i="2"/>
  <c r="U222" i="2" s="1"/>
  <c r="M222" i="2"/>
  <c r="T221" i="2"/>
  <c r="U221" i="2" s="1"/>
  <c r="M221" i="2"/>
  <c r="T218" i="2"/>
  <c r="U218" i="2" s="1"/>
  <c r="M218" i="2"/>
  <c r="T217" i="2"/>
  <c r="U217" i="2" s="1"/>
  <c r="M217" i="2"/>
  <c r="M216" i="2"/>
  <c r="H216" i="2"/>
  <c r="T216" i="2" s="1"/>
  <c r="U216" i="2" s="1"/>
  <c r="T215" i="2"/>
  <c r="U215" i="2" s="1"/>
  <c r="M215" i="2"/>
  <c r="T214" i="2"/>
  <c r="U214" i="2" s="1"/>
  <c r="M214" i="2"/>
  <c r="T213" i="2"/>
  <c r="U213" i="2" s="1"/>
  <c r="M213" i="2"/>
  <c r="T212" i="2"/>
  <c r="U212" i="2" s="1"/>
  <c r="M212" i="2"/>
  <c r="T210" i="2"/>
  <c r="U210" i="2" s="1"/>
  <c r="M210" i="2"/>
  <c r="T209" i="2"/>
  <c r="U209" i="2" s="1"/>
  <c r="M209" i="2"/>
  <c r="T207" i="2"/>
  <c r="U207" i="2" s="1"/>
  <c r="M207" i="2"/>
  <c r="T204" i="2"/>
  <c r="U204" i="2" s="1"/>
  <c r="M204" i="2"/>
  <c r="T201" i="2"/>
  <c r="U201" i="2" s="1"/>
  <c r="M201" i="2"/>
  <c r="T200" i="2"/>
  <c r="U200" i="2" s="1"/>
  <c r="M200" i="2"/>
  <c r="M199" i="2"/>
  <c r="T198" i="2"/>
  <c r="U198" i="2" s="1"/>
  <c r="M198" i="2"/>
  <c r="T197" i="2"/>
  <c r="U197" i="2" s="1"/>
  <c r="M197" i="2"/>
  <c r="T196" i="2"/>
  <c r="U196" i="2" s="1"/>
  <c r="M196" i="2"/>
  <c r="T195" i="2"/>
  <c r="U195" i="2" s="1"/>
  <c r="M195" i="2"/>
  <c r="T194" i="2"/>
  <c r="U194" i="2" s="1"/>
  <c r="M194" i="2"/>
  <c r="T193" i="2"/>
  <c r="U193" i="2" s="1"/>
  <c r="M193" i="2"/>
  <c r="T192" i="2"/>
  <c r="U192" i="2" s="1"/>
  <c r="M192" i="2"/>
  <c r="T191" i="2"/>
  <c r="U191" i="2" s="1"/>
  <c r="M191" i="2"/>
  <c r="H190" i="2"/>
  <c r="T190" i="2" s="1"/>
  <c r="U190" i="2" s="1"/>
  <c r="T189" i="2"/>
  <c r="U189" i="2" s="1"/>
  <c r="M189" i="2"/>
  <c r="M188" i="2"/>
  <c r="H188" i="2"/>
  <c r="T188" i="2" s="1"/>
  <c r="U188" i="2" s="1"/>
  <c r="T187" i="2"/>
  <c r="U187" i="2" s="1"/>
  <c r="M187" i="2"/>
  <c r="T186" i="2"/>
  <c r="U186" i="2" s="1"/>
  <c r="M186" i="2"/>
  <c r="H185" i="2"/>
  <c r="T185" i="2" s="1"/>
  <c r="U185" i="2" s="1"/>
  <c r="M184" i="2"/>
  <c r="H184" i="2"/>
  <c r="T184" i="2" s="1"/>
  <c r="U184" i="2" s="1"/>
  <c r="T183" i="2"/>
  <c r="U183" i="2" s="1"/>
  <c r="M183" i="2"/>
  <c r="T182" i="2"/>
  <c r="U182" i="2" s="1"/>
  <c r="M182" i="2"/>
  <c r="T181" i="2"/>
  <c r="U181" i="2" s="1"/>
  <c r="M181" i="2"/>
  <c r="T180" i="2"/>
  <c r="U180" i="2" s="1"/>
  <c r="M180" i="2"/>
  <c r="T179" i="2"/>
  <c r="U179" i="2" s="1"/>
  <c r="M179" i="2"/>
  <c r="T178" i="2"/>
  <c r="U178" i="2" s="1"/>
  <c r="M178" i="2"/>
  <c r="T177" i="2"/>
  <c r="U177" i="2" s="1"/>
  <c r="M177" i="2"/>
  <c r="T176" i="2"/>
  <c r="U176" i="2" s="1"/>
  <c r="M176" i="2"/>
  <c r="T175" i="2"/>
  <c r="U175" i="2" s="1"/>
  <c r="M175" i="2"/>
  <c r="T174" i="2"/>
  <c r="U174" i="2" s="1"/>
  <c r="M174" i="2"/>
  <c r="T173" i="2"/>
  <c r="U173" i="2" s="1"/>
  <c r="M173" i="2"/>
  <c r="T172" i="2"/>
  <c r="U172" i="2" s="1"/>
  <c r="M172" i="2"/>
  <c r="T170" i="2"/>
  <c r="U170" i="2" s="1"/>
  <c r="M170" i="2"/>
  <c r="T169" i="2"/>
  <c r="U169" i="2" s="1"/>
  <c r="M169" i="2"/>
  <c r="T168" i="2"/>
  <c r="U168" i="2" s="1"/>
  <c r="M168" i="2"/>
  <c r="T167" i="2"/>
  <c r="U167" i="2" s="1"/>
  <c r="M167" i="2"/>
  <c r="T166" i="2"/>
  <c r="U166" i="2" s="1"/>
  <c r="M166" i="2"/>
  <c r="M165" i="2"/>
  <c r="H165" i="2"/>
  <c r="T165" i="2" s="1"/>
  <c r="U165" i="2" s="1"/>
  <c r="M164" i="2"/>
  <c r="H164" i="2"/>
  <c r="T164" i="2" s="1"/>
  <c r="U164" i="2" s="1"/>
  <c r="T163" i="2"/>
  <c r="U163" i="2" s="1"/>
  <c r="M163" i="2"/>
  <c r="T162" i="2"/>
  <c r="U162" i="2" s="1"/>
  <c r="M162" i="2"/>
  <c r="T161" i="2"/>
  <c r="U161" i="2" s="1"/>
  <c r="M161" i="2"/>
  <c r="T160" i="2"/>
  <c r="U160" i="2" s="1"/>
  <c r="M160" i="2"/>
  <c r="T159" i="2"/>
  <c r="U159" i="2" s="1"/>
  <c r="M159" i="2"/>
  <c r="T158" i="2"/>
  <c r="U158" i="2" s="1"/>
  <c r="M158" i="2"/>
  <c r="T157" i="2"/>
  <c r="U157" i="2" s="1"/>
  <c r="M157" i="2"/>
  <c r="T156" i="2"/>
  <c r="U156" i="2" s="1"/>
  <c r="M156" i="2"/>
  <c r="T155" i="2"/>
  <c r="U155" i="2" s="1"/>
  <c r="M155" i="2"/>
  <c r="T154" i="2"/>
  <c r="U154" i="2" s="1"/>
  <c r="M154" i="2"/>
  <c r="T153" i="2"/>
  <c r="U153" i="2" s="1"/>
  <c r="M153" i="2"/>
  <c r="T152" i="2"/>
  <c r="U152" i="2" s="1"/>
  <c r="M152" i="2"/>
  <c r="T151" i="2"/>
  <c r="U151" i="2" s="1"/>
  <c r="M151" i="2"/>
  <c r="M150" i="2"/>
  <c r="H150" i="2"/>
  <c r="T150" i="2" s="1"/>
  <c r="U150" i="2" s="1"/>
  <c r="T149" i="2"/>
  <c r="U149" i="2" s="1"/>
  <c r="T148" i="2"/>
  <c r="U148" i="2" s="1"/>
  <c r="U147" i="2"/>
  <c r="M147" i="2"/>
  <c r="T146" i="2"/>
  <c r="U146" i="2" s="1"/>
  <c r="M146" i="2"/>
  <c r="T145" i="2"/>
  <c r="U145" i="2" s="1"/>
  <c r="M145" i="2"/>
  <c r="T143" i="2"/>
  <c r="U143" i="2" s="1"/>
  <c r="M143" i="2"/>
  <c r="T142" i="2"/>
  <c r="U142" i="2" s="1"/>
  <c r="M142" i="2"/>
  <c r="T140" i="2"/>
  <c r="U140" i="2" s="1"/>
  <c r="M140" i="2"/>
  <c r="T139" i="2"/>
  <c r="U139" i="2" s="1"/>
  <c r="M139" i="2"/>
  <c r="T136" i="2"/>
  <c r="U136" i="2" s="1"/>
  <c r="M136" i="2"/>
  <c r="H135" i="2"/>
  <c r="M134" i="2"/>
  <c r="H134" i="2"/>
  <c r="H133" i="2"/>
  <c r="M132" i="2"/>
  <c r="H132" i="2"/>
  <c r="M131" i="2"/>
  <c r="H131" i="2"/>
  <c r="T131" i="2" s="1"/>
  <c r="U131" i="2" s="1"/>
  <c r="M130" i="2"/>
  <c r="H130" i="2"/>
  <c r="T130" i="2" s="1"/>
  <c r="U130" i="2" s="1"/>
  <c r="T129" i="2"/>
  <c r="U129" i="2" s="1"/>
  <c r="M129" i="2"/>
  <c r="H128" i="2"/>
  <c r="H127" i="2"/>
  <c r="M126" i="2"/>
  <c r="H126" i="2"/>
  <c r="T124" i="2"/>
  <c r="U124" i="2" s="1"/>
  <c r="M124" i="2"/>
  <c r="T121" i="2"/>
  <c r="U121" i="2" s="1"/>
  <c r="M121" i="2"/>
  <c r="T120" i="2"/>
  <c r="U120" i="2" s="1"/>
  <c r="M120" i="2"/>
  <c r="T119" i="2"/>
  <c r="U119" i="2" s="1"/>
  <c r="M119" i="2"/>
  <c r="T118" i="2"/>
  <c r="U118" i="2" s="1"/>
  <c r="M118" i="2"/>
  <c r="T117" i="2"/>
  <c r="U117" i="2" s="1"/>
  <c r="M117" i="2"/>
  <c r="T116" i="2"/>
  <c r="U116" i="2" s="1"/>
  <c r="M116" i="2"/>
  <c r="T115" i="2"/>
  <c r="U115" i="2" s="1"/>
  <c r="M115" i="2"/>
  <c r="T114" i="2"/>
  <c r="U114" i="2" s="1"/>
  <c r="M114" i="2"/>
  <c r="T113" i="2"/>
  <c r="U113" i="2" s="1"/>
  <c r="M113" i="2"/>
  <c r="T112" i="2"/>
  <c r="U112" i="2" s="1"/>
  <c r="M112" i="2"/>
  <c r="T111" i="2"/>
  <c r="U111" i="2" s="1"/>
  <c r="M111" i="2"/>
  <c r="T110" i="2"/>
  <c r="U110" i="2" s="1"/>
  <c r="M110" i="2"/>
  <c r="T109" i="2"/>
  <c r="U109" i="2" s="1"/>
  <c r="M109" i="2"/>
  <c r="T108" i="2"/>
  <c r="U108" i="2" s="1"/>
  <c r="M108" i="2"/>
  <c r="T107" i="2"/>
  <c r="U107" i="2" s="1"/>
  <c r="M107" i="2"/>
  <c r="T106" i="2"/>
  <c r="U106" i="2" s="1"/>
  <c r="M106" i="2"/>
  <c r="T105" i="2"/>
  <c r="U105" i="2" s="1"/>
  <c r="M105" i="2"/>
  <c r="M104" i="2"/>
  <c r="H104" i="2"/>
  <c r="T104" i="2" s="1"/>
  <c r="U104" i="2" s="1"/>
  <c r="T103" i="2"/>
  <c r="U103" i="2" s="1"/>
  <c r="M103" i="2"/>
  <c r="T102" i="2"/>
  <c r="U102" i="2" s="1"/>
  <c r="M102" i="2"/>
  <c r="T101" i="2"/>
  <c r="U101" i="2" s="1"/>
  <c r="M101" i="2"/>
  <c r="T100" i="2"/>
  <c r="U100" i="2" s="1"/>
  <c r="M100" i="2"/>
  <c r="T99" i="2"/>
  <c r="U99" i="2" s="1"/>
  <c r="M99" i="2"/>
  <c r="T98" i="2"/>
  <c r="U98" i="2" s="1"/>
  <c r="M98" i="2"/>
  <c r="T97" i="2"/>
  <c r="U97" i="2" s="1"/>
  <c r="M97" i="2"/>
  <c r="T96" i="2"/>
  <c r="U96" i="2" s="1"/>
  <c r="M96" i="2"/>
  <c r="T95" i="2"/>
  <c r="U95" i="2" s="1"/>
  <c r="M95" i="2"/>
  <c r="T94" i="2"/>
  <c r="U94" i="2" s="1"/>
  <c r="M94" i="2"/>
  <c r="M93" i="2"/>
  <c r="H93" i="2"/>
  <c r="T93" i="2" s="1"/>
  <c r="U93" i="2" s="1"/>
  <c r="T92" i="2"/>
  <c r="U92" i="2" s="1"/>
  <c r="T90" i="2"/>
  <c r="U90" i="2" s="1"/>
  <c r="M90" i="2"/>
  <c r="T89" i="2"/>
  <c r="U89" i="2" s="1"/>
  <c r="M89" i="2"/>
  <c r="T88" i="2"/>
  <c r="U88" i="2" s="1"/>
  <c r="M88" i="2"/>
  <c r="T87" i="2"/>
  <c r="U87" i="2" s="1"/>
  <c r="M87" i="2"/>
  <c r="T86" i="2"/>
  <c r="U86" i="2" s="1"/>
  <c r="M86" i="2"/>
  <c r="T85" i="2"/>
  <c r="U85" i="2" s="1"/>
  <c r="M85" i="2"/>
  <c r="T84" i="2"/>
  <c r="U84" i="2" s="1"/>
  <c r="M84" i="2"/>
  <c r="T83" i="2"/>
  <c r="U83" i="2" s="1"/>
  <c r="M83" i="2"/>
  <c r="M82" i="2"/>
  <c r="H82" i="2"/>
  <c r="T82" i="2" s="1"/>
  <c r="U82" i="2" s="1"/>
  <c r="T81" i="2"/>
  <c r="U81" i="2" s="1"/>
  <c r="M81" i="2"/>
  <c r="T80" i="2"/>
  <c r="U80" i="2" s="1"/>
  <c r="M80" i="2"/>
  <c r="T79" i="2"/>
  <c r="U79" i="2" s="1"/>
  <c r="M79" i="2"/>
  <c r="T78" i="2"/>
  <c r="U78" i="2" s="1"/>
  <c r="M78" i="2"/>
  <c r="T77" i="2"/>
  <c r="U77" i="2" s="1"/>
  <c r="M77" i="2"/>
  <c r="T76" i="2"/>
  <c r="U76" i="2" s="1"/>
  <c r="M76" i="2"/>
  <c r="T75" i="2"/>
  <c r="U75" i="2" s="1"/>
  <c r="M75" i="2"/>
  <c r="T74" i="2"/>
  <c r="U74" i="2" s="1"/>
  <c r="M74" i="2"/>
  <c r="U73" i="2"/>
  <c r="T72" i="2"/>
  <c r="U72" i="2" s="1"/>
  <c r="M72" i="2"/>
  <c r="M73" i="2" s="1"/>
  <c r="T71" i="2"/>
  <c r="U71" i="2" s="1"/>
  <c r="M71" i="2"/>
  <c r="M70" i="2"/>
  <c r="H70" i="2"/>
  <c r="T70" i="2" s="1"/>
  <c r="U70" i="2" s="1"/>
  <c r="T69" i="2"/>
  <c r="U69" i="2" s="1"/>
  <c r="M68" i="2"/>
  <c r="H68" i="2"/>
  <c r="T68" i="2" s="1"/>
  <c r="U68" i="2" s="1"/>
  <c r="M66" i="2"/>
  <c r="T66" i="2"/>
  <c r="U66" i="2" s="1"/>
  <c r="M65" i="2"/>
  <c r="H65" i="2"/>
  <c r="T65" i="2" s="1"/>
  <c r="U65" i="2" s="1"/>
  <c r="H64" i="2"/>
  <c r="T64" i="2" s="1"/>
  <c r="U64" i="2" s="1"/>
  <c r="M63" i="2"/>
  <c r="H63" i="2"/>
  <c r="T63" i="2" s="1"/>
  <c r="U63" i="2" s="1"/>
  <c r="T62" i="2"/>
  <c r="U62" i="2" s="1"/>
  <c r="M62" i="2"/>
  <c r="M59" i="2"/>
  <c r="T58" i="2"/>
  <c r="U58" i="2" s="1"/>
  <c r="M58" i="2"/>
  <c r="T57" i="2"/>
  <c r="U57" i="2" s="1"/>
  <c r="M57" i="2"/>
  <c r="T56" i="2"/>
  <c r="U56" i="2" s="1"/>
  <c r="M56" i="2"/>
  <c r="T55" i="2"/>
  <c r="U55" i="2" s="1"/>
  <c r="M55" i="2"/>
  <c r="M54" i="2"/>
  <c r="H54" i="2"/>
  <c r="T54" i="2" s="1"/>
  <c r="U54" i="2" s="1"/>
  <c r="T53" i="2"/>
  <c r="U53" i="2" s="1"/>
  <c r="M53" i="2"/>
  <c r="T52" i="2"/>
  <c r="U52" i="2" s="1"/>
  <c r="M52" i="2"/>
  <c r="T51" i="2"/>
  <c r="U51" i="2" s="1"/>
  <c r="M51" i="2"/>
  <c r="T50" i="2"/>
  <c r="U50" i="2" s="1"/>
  <c r="M50" i="2"/>
  <c r="M49" i="2"/>
  <c r="H49" i="2"/>
  <c r="T49" i="2" s="1"/>
  <c r="U49" i="2" s="1"/>
  <c r="T48" i="2"/>
  <c r="U48" i="2" s="1"/>
  <c r="M48" i="2"/>
  <c r="T47" i="2"/>
  <c r="U47" i="2" s="1"/>
  <c r="M47" i="2"/>
  <c r="T46" i="2"/>
  <c r="U46" i="2" s="1"/>
  <c r="M46" i="2"/>
  <c r="T45" i="2"/>
  <c r="U45" i="2" s="1"/>
  <c r="M45" i="2"/>
  <c r="M44" i="2"/>
  <c r="H44" i="2"/>
  <c r="T44" i="2" s="1"/>
  <c r="U44" i="2" s="1"/>
  <c r="T43" i="2"/>
  <c r="U43" i="2" s="1"/>
  <c r="M43" i="2"/>
  <c r="M42" i="2"/>
  <c r="H42" i="2"/>
  <c r="T42" i="2" s="1"/>
  <c r="U42" i="2" s="1"/>
  <c r="T41" i="2"/>
  <c r="U41" i="2" s="1"/>
  <c r="M41" i="2"/>
  <c r="T40" i="2"/>
  <c r="U40" i="2" s="1"/>
  <c r="M40" i="2"/>
  <c r="M39" i="2"/>
  <c r="T39" i="2"/>
  <c r="U39" i="2" s="1"/>
  <c r="T38" i="2"/>
  <c r="U38" i="2" s="1"/>
  <c r="M38" i="2"/>
  <c r="M37" i="2"/>
  <c r="T37" i="2"/>
  <c r="U37" i="2" s="1"/>
  <c r="T36" i="2"/>
  <c r="U36" i="2" s="1"/>
  <c r="M36" i="2"/>
  <c r="M35" i="2"/>
  <c r="T35" i="2"/>
  <c r="U35" i="2" s="1"/>
  <c r="M34" i="2"/>
  <c r="H34" i="2"/>
  <c r="T34" i="2" s="1"/>
  <c r="U34" i="2" s="1"/>
  <c r="M33" i="2"/>
  <c r="H33" i="2"/>
  <c r="T33" i="2" s="1"/>
  <c r="U33" i="2" s="1"/>
  <c r="T32" i="2"/>
  <c r="U32" i="2" s="1"/>
  <c r="M32" i="2"/>
  <c r="T31" i="2"/>
  <c r="U31" i="2" s="1"/>
  <c r="M31" i="2"/>
  <c r="T30" i="2"/>
  <c r="U30" i="2" s="1"/>
  <c r="M30" i="2"/>
  <c r="T29" i="2"/>
  <c r="U29" i="2" s="1"/>
  <c r="M29" i="2"/>
  <c r="T28" i="2"/>
  <c r="U28" i="2" s="1"/>
  <c r="M28" i="2"/>
  <c r="T27" i="2"/>
  <c r="U27" i="2" s="1"/>
  <c r="M27" i="2"/>
  <c r="T26" i="2"/>
  <c r="U26" i="2" s="1"/>
  <c r="M26" i="2"/>
  <c r="T25" i="2"/>
  <c r="U25" i="2" s="1"/>
  <c r="M25" i="2"/>
  <c r="T24" i="2"/>
  <c r="U24" i="2" s="1"/>
  <c r="M24" i="2"/>
  <c r="T23" i="2"/>
  <c r="U23" i="2" s="1"/>
  <c r="M23" i="2"/>
  <c r="M22" i="2"/>
  <c r="T22" i="2"/>
  <c r="U22" i="2" s="1"/>
  <c r="T21" i="2"/>
  <c r="U21" i="2" s="1"/>
  <c r="M21" i="2"/>
  <c r="T20" i="2"/>
  <c r="U20" i="2" s="1"/>
  <c r="M20" i="2"/>
  <c r="T19" i="2"/>
  <c r="U19" i="2" s="1"/>
  <c r="M19" i="2"/>
  <c r="T18" i="2"/>
  <c r="U18" i="2" s="1"/>
  <c r="M18" i="2"/>
  <c r="T17" i="2"/>
  <c r="U17" i="2" s="1"/>
  <c r="M17" i="2"/>
  <c r="T134" i="2" l="1"/>
  <c r="U134" i="2" s="1"/>
  <c r="T132" i="2"/>
  <c r="U132" i="2" s="1"/>
  <c r="T126" i="2"/>
  <c r="U1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CASTILLO</author>
    <author>CLAUDIA MARCELA HERNANDEZ REYES</author>
    <author>Santiago Quevedo Hernandez</author>
    <author>ANDRES FELIPE CASTILLO BECERRA</author>
  </authors>
  <commentList>
    <comment ref="J16" authorId="0" shapeId="0" xr:uid="{DA5A1200-0654-44B7-BCEE-088BD9E069A8}">
      <text>
        <r>
          <rPr>
            <sz val="9"/>
            <color indexed="81"/>
            <rFont val="Tahoma"/>
            <family val="2"/>
          </rPr>
          <t xml:space="preserve">
SI: Modificación
NUEVO: Agregar ITEM
ELIMINAR</t>
        </r>
      </text>
    </comment>
    <comment ref="H64" authorId="1" shapeId="0" xr:uid="{686101F9-66E1-4D30-8FBB-E9BE14EEAD86}">
      <text>
        <r>
          <rPr>
            <b/>
            <sz val="9"/>
            <color indexed="81"/>
            <rFont val="Tahoma"/>
            <family val="2"/>
          </rPr>
          <t>CLAUDIA MARCELA HERNANDEZ REYES:</t>
        </r>
        <r>
          <rPr>
            <sz val="9"/>
            <color indexed="81"/>
            <rFont val="Tahoma"/>
            <family val="2"/>
          </rPr>
          <t xml:space="preserve">
CDP 218 RP 493</t>
        </r>
      </text>
    </comment>
    <comment ref="H65" authorId="1" shapeId="0" xr:uid="{B5265D6A-EC6A-44F7-B76A-1CFBF390C6C3}">
      <text>
        <r>
          <rPr>
            <b/>
            <sz val="9"/>
            <color indexed="81"/>
            <rFont val="Tahoma"/>
            <family val="2"/>
          </rPr>
          <t>CLAUDIA MARCELA HERNANDEZ REYES:</t>
        </r>
        <r>
          <rPr>
            <sz val="9"/>
            <color indexed="81"/>
            <rFont val="Tahoma"/>
            <family val="2"/>
          </rPr>
          <t xml:space="preserve">
CDP 217 Y RP 492</t>
        </r>
      </text>
    </comment>
    <comment ref="H67" authorId="1" shapeId="0" xr:uid="{4F0FE686-65B6-4D58-94A6-D6FF8326A2FB}">
      <text>
        <r>
          <rPr>
            <b/>
            <sz val="9"/>
            <color indexed="81"/>
            <rFont val="Tahoma"/>
            <family val="2"/>
          </rPr>
          <t>CLAUDIA MARCELA HERNANDEZ REYES:</t>
        </r>
        <r>
          <rPr>
            <sz val="9"/>
            <color indexed="81"/>
            <rFont val="Tahoma"/>
            <family val="2"/>
          </rPr>
          <t xml:space="preserve">
Se debe realizar modificación de auxiliar</t>
        </r>
      </text>
    </comment>
    <comment ref="H68" authorId="1" shapeId="0" xr:uid="{0C16858F-8012-41D3-B347-6EC52F0FE82B}">
      <text>
        <r>
          <rPr>
            <b/>
            <sz val="9"/>
            <color indexed="81"/>
            <rFont val="Tahoma"/>
            <family val="2"/>
          </rPr>
          <t>CLAUDIA MARCELA HERNANDEZ REYES:</t>
        </r>
        <r>
          <rPr>
            <sz val="9"/>
            <color indexed="81"/>
            <rFont val="Tahoma"/>
            <family val="2"/>
          </rPr>
          <t xml:space="preserve">
CDP 216 y RP 353</t>
        </r>
      </text>
    </comment>
    <comment ref="H69" authorId="1" shapeId="0" xr:uid="{0CA74E1D-B00B-4393-9B0B-F2B4717656CF}">
      <text>
        <r>
          <rPr>
            <b/>
            <sz val="9"/>
            <color indexed="81"/>
            <rFont val="Tahoma"/>
            <family val="2"/>
          </rPr>
          <t>CLAUDIA MARCELA HERNANDEZ REYES:</t>
        </r>
        <r>
          <rPr>
            <sz val="9"/>
            <color indexed="81"/>
            <rFont val="Tahoma"/>
            <family val="2"/>
          </rPr>
          <t xml:space="preserve">
CDP 216 y RP 353</t>
        </r>
      </text>
    </comment>
    <comment ref="E92" authorId="1" shapeId="0" xr:uid="{2987607C-0657-42B8-A318-CC9F7FD53F90}">
      <text>
        <r>
          <rPr>
            <b/>
            <sz val="9"/>
            <color indexed="81"/>
            <rFont val="Tahoma"/>
            <family val="2"/>
          </rPr>
          <t>CLAUDIA MARCELA HERNANDEZ REYES:</t>
        </r>
        <r>
          <rPr>
            <sz val="9"/>
            <color indexed="81"/>
            <rFont val="Tahoma"/>
            <family val="2"/>
          </rPr>
          <t xml:space="preserve">
Verificar Código si es membresía
</t>
        </r>
      </text>
    </comment>
    <comment ref="E97" authorId="2" shapeId="0" xr:uid="{CFF7D704-BCB6-40A2-BD4D-DA7862AFA551}">
      <text>
        <r>
          <rPr>
            <b/>
            <sz val="9"/>
            <color indexed="81"/>
            <rFont val="Tahoma"/>
            <family val="2"/>
          </rPr>
          <t>Santiago Quevedo Hernandez:</t>
        </r>
        <r>
          <rPr>
            <sz val="9"/>
            <color indexed="81"/>
            <rFont val="Tahoma"/>
            <family val="2"/>
          </rPr>
          <t xml:space="preserve">
verificar código por el objeto</t>
        </r>
      </text>
    </comment>
    <comment ref="K98" authorId="2" shapeId="0" xr:uid="{9CEA39E2-56E3-48FD-9712-CF60A9761D99}">
      <text>
        <r>
          <rPr>
            <b/>
            <sz val="9"/>
            <color indexed="81"/>
            <rFont val="Tahoma"/>
            <family val="2"/>
          </rPr>
          <t>Santiago Quevedo Hernandez:</t>
        </r>
        <r>
          <rPr>
            <sz val="9"/>
            <color indexed="81"/>
            <rFont val="Tahoma"/>
            <family val="2"/>
          </rPr>
          <t xml:space="preserve">
POA 1320 - GASTOS BANCARIOS 2026</t>
        </r>
      </text>
    </comment>
    <comment ref="C116" authorId="1" shapeId="0" xr:uid="{C466C569-3B47-4C3D-B8AC-734DF9DB902D}">
      <text>
        <r>
          <rPr>
            <b/>
            <sz val="9"/>
            <color indexed="81"/>
            <rFont val="Tahoma"/>
            <family val="2"/>
          </rPr>
          <t>CLAUDIA MARCELA HERNANDEZ REYES:</t>
        </r>
        <r>
          <rPr>
            <sz val="9"/>
            <color indexed="81"/>
            <rFont val="Tahoma"/>
            <family val="2"/>
          </rPr>
          <t xml:space="preserve">
1335 SERVICIOS PÚBLICOS</t>
        </r>
      </text>
    </comment>
    <comment ref="T132" authorId="3" shapeId="0" xr:uid="{F94E51EE-E7EE-43E4-A291-1AC20FBEE01C}">
      <text>
        <r>
          <rPr>
            <b/>
            <sz val="9"/>
            <color indexed="81"/>
            <rFont val="Tahoma"/>
            <family val="2"/>
          </rPr>
          <t xml:space="preserve">CTO 820 DE 2025 EJECUTADO
$ 118.830.947 </t>
        </r>
      </text>
    </comment>
    <comment ref="U132" authorId="3" shapeId="0" xr:uid="{1D2961E7-7C67-4CE3-907C-4B24FFEF2DCB}">
      <text>
        <r>
          <rPr>
            <b/>
            <sz val="9"/>
            <color indexed="81"/>
            <rFont val="Tahoma"/>
            <family val="2"/>
          </rPr>
          <t xml:space="preserve">CTO 820 DE 2025 EJECUTADO
$ 118.830.947 </t>
        </r>
      </text>
    </comment>
    <comment ref="L141" authorId="1" shapeId="0" xr:uid="{246F714E-5823-47AF-B7A5-8AD3A1F621B5}">
      <text>
        <r>
          <rPr>
            <b/>
            <sz val="9"/>
            <color indexed="81"/>
            <rFont val="Tahoma"/>
            <family val="2"/>
          </rPr>
          <t>CLAUDIA MARCELA HERNANDEZ REYES:</t>
        </r>
        <r>
          <rPr>
            <sz val="9"/>
            <color indexed="81"/>
            <rFont val="Tahoma"/>
            <family val="2"/>
          </rPr>
          <t xml:space="preserve">
Contratación</t>
        </r>
      </text>
    </comment>
    <comment ref="L145" authorId="1" shapeId="0" xr:uid="{3B404A0C-D610-4B4D-B556-6E2FC268BDC9}">
      <text>
        <r>
          <rPr>
            <b/>
            <sz val="9"/>
            <color indexed="81"/>
            <rFont val="Tahoma"/>
            <family val="2"/>
          </rPr>
          <t>CLAUDIA MARCELA HERNANDEZ REYES:</t>
        </r>
        <r>
          <rPr>
            <sz val="9"/>
            <color indexed="81"/>
            <rFont val="Tahoma"/>
            <family val="2"/>
          </rPr>
          <t xml:space="preserve">
Contratación</t>
        </r>
      </text>
    </comment>
    <comment ref="G164" authorId="1" shapeId="0" xr:uid="{571CB4CA-4758-42BE-B343-8096195F98EB}">
      <text>
        <r>
          <rPr>
            <b/>
            <sz val="9"/>
            <color indexed="81"/>
            <rFont val="Tahoma"/>
            <family val="2"/>
          </rPr>
          <t>CLAUDIA MARCELA HERNANDEZ REYES:</t>
        </r>
        <r>
          <rPr>
            <sz val="9"/>
            <color indexed="81"/>
            <rFont val="Tahoma"/>
            <family val="2"/>
          </rPr>
          <t xml:space="preserve">
Se unifica objeto en un solo fun</t>
        </r>
      </text>
    </comment>
    <comment ref="L165" authorId="1" shapeId="0" xr:uid="{66BBE593-EF6C-4454-B6A7-B88C95300F67}">
      <text>
        <r>
          <rPr>
            <b/>
            <sz val="9"/>
            <color indexed="81"/>
            <rFont val="Tahoma"/>
            <family val="2"/>
          </rPr>
          <t>CLAUDIA MARCELA HERNANDEZ REYES:</t>
        </r>
        <r>
          <rPr>
            <sz val="9"/>
            <color indexed="81"/>
            <rFont val="Tahoma"/>
            <family val="2"/>
          </rPr>
          <t xml:space="preserve">
Contratación</t>
        </r>
      </text>
    </comment>
    <comment ref="L209" authorId="1" shapeId="0" xr:uid="{3E1B2AD2-2A6C-4BBE-B928-1608D2F0BEA3}">
      <text>
        <r>
          <rPr>
            <b/>
            <sz val="9"/>
            <color indexed="81"/>
            <rFont val="Tahoma"/>
            <family val="2"/>
          </rPr>
          <t>CLAUDIA MARCELA HERNANDEZ REYES:</t>
        </r>
        <r>
          <rPr>
            <sz val="9"/>
            <color indexed="81"/>
            <rFont val="Tahoma"/>
            <family val="2"/>
          </rPr>
          <t xml:space="preserve">
Contratación</t>
        </r>
      </text>
    </comment>
    <comment ref="H214" authorId="2" shapeId="0" xr:uid="{0DCC21D2-8811-438C-A70D-D36FF9597C54}">
      <text>
        <r>
          <rPr>
            <b/>
            <sz val="9"/>
            <color indexed="81"/>
            <rFont val="Tahoma"/>
            <family val="2"/>
          </rPr>
          <t>Santiago Quevedo Hernandez:</t>
        </r>
        <r>
          <rPr>
            <sz val="9"/>
            <color indexed="81"/>
            <rFont val="Tahoma"/>
            <family val="2"/>
          </rPr>
          <t xml:space="preserve">
no encontre la apropiación en el goobi</t>
        </r>
      </text>
    </comment>
    <comment ref="L215" authorId="3" shapeId="0" xr:uid="{5A899C46-6B6B-4F0A-BE64-F21E8FB012D3}">
      <text>
        <r>
          <rPr>
            <b/>
            <sz val="9"/>
            <color indexed="81"/>
            <rFont val="Tahoma"/>
            <family val="2"/>
          </rPr>
          <t>Verificar Equipos: se colocaron codigos</t>
        </r>
        <r>
          <rPr>
            <sz val="9"/>
            <color indexed="81"/>
            <rFont val="Tahoma"/>
            <family val="2"/>
          </rPr>
          <t xml:space="preserve">
</t>
        </r>
      </text>
    </comment>
    <comment ref="L216" authorId="1" shapeId="0" xr:uid="{BE0BB486-34F5-4FBA-8596-5124FB51C883}">
      <text>
        <r>
          <rPr>
            <b/>
            <sz val="9"/>
            <color indexed="81"/>
            <rFont val="Tahoma"/>
            <family val="2"/>
          </rPr>
          <t>CLAUDIA MARCELA HERNANDEZ REYES:</t>
        </r>
        <r>
          <rPr>
            <sz val="9"/>
            <color indexed="81"/>
            <rFont val="Tahoma"/>
            <family val="2"/>
          </rPr>
          <t xml:space="preserve">
Contratación</t>
        </r>
      </text>
    </comment>
    <comment ref="L217" authorId="1" shapeId="0" xr:uid="{A9D9AEF6-896B-46D9-A239-27A832441E85}">
      <text>
        <r>
          <rPr>
            <b/>
            <sz val="9"/>
            <color indexed="81"/>
            <rFont val="Tahoma"/>
            <family val="2"/>
          </rPr>
          <t>CLAUDIA MARCELA HERNANDEZ REYES:</t>
        </r>
        <r>
          <rPr>
            <sz val="9"/>
            <color indexed="81"/>
            <rFont val="Tahoma"/>
            <family val="2"/>
          </rPr>
          <t xml:space="preserve">
Contratación</t>
        </r>
      </text>
    </comment>
    <comment ref="L224" authorId="1" shapeId="0" xr:uid="{DD458E08-50E1-4AFE-9CE4-AA02193A4070}">
      <text>
        <r>
          <rPr>
            <b/>
            <sz val="9"/>
            <color indexed="81"/>
            <rFont val="Tahoma"/>
            <family val="2"/>
          </rPr>
          <t>CLAUDIA MARCELA HERNANDEZ REYES:</t>
        </r>
        <r>
          <rPr>
            <sz val="9"/>
            <color indexed="81"/>
            <rFont val="Tahoma"/>
            <family val="2"/>
          </rPr>
          <t xml:space="preserve">
Contratación</t>
        </r>
      </text>
    </comment>
    <comment ref="L225" authorId="1" shapeId="0" xr:uid="{5E62BE4E-AB7B-4738-B1E1-889CFEEB9A94}">
      <text>
        <r>
          <rPr>
            <b/>
            <sz val="9"/>
            <color indexed="81"/>
            <rFont val="Tahoma"/>
            <family val="2"/>
          </rPr>
          <t>CLAUDIA MARCELA HERNANDEZ REYES:</t>
        </r>
        <r>
          <rPr>
            <sz val="9"/>
            <color indexed="81"/>
            <rFont val="Tahoma"/>
            <family val="2"/>
          </rPr>
          <t xml:space="preserve">
Contratación</t>
        </r>
      </text>
    </comment>
    <comment ref="L241" authorId="1" shapeId="0" xr:uid="{C4BFE916-3EC6-4FCA-ABFA-CA46E8794B0A}">
      <text>
        <r>
          <rPr>
            <b/>
            <sz val="9"/>
            <color indexed="81"/>
            <rFont val="Tahoma"/>
            <family val="2"/>
          </rPr>
          <t>CLAUDIA MARCELA HERNANDEZ REYES:</t>
        </r>
        <r>
          <rPr>
            <sz val="9"/>
            <color indexed="81"/>
            <rFont val="Tahoma"/>
            <family val="2"/>
          </rPr>
          <t xml:space="preserve">
Contratación</t>
        </r>
      </text>
    </comment>
    <comment ref="G256" authorId="1" shapeId="0" xr:uid="{89923BA3-55E1-493A-80AE-33C041872033}">
      <text>
        <r>
          <rPr>
            <b/>
            <sz val="9"/>
            <color indexed="81"/>
            <rFont val="Tahoma"/>
            <family val="2"/>
          </rPr>
          <t>CLAUDIA MARCELA HERNANDEZ REYES:</t>
        </r>
        <r>
          <rPr>
            <sz val="9"/>
            <color indexed="81"/>
            <rFont val="Tahoma"/>
            <family val="2"/>
          </rPr>
          <t xml:space="preserve">
verificar objeto y código, no es coherente</t>
        </r>
      </text>
    </comment>
    <comment ref="G262" authorId="1" shapeId="0" xr:uid="{7B2DEDB8-63A2-4644-AC7D-EA733466A8A5}">
      <text>
        <r>
          <rPr>
            <b/>
            <sz val="9"/>
            <color indexed="81"/>
            <rFont val="Tahoma"/>
            <family val="2"/>
          </rPr>
          <t>CLAUDIA MARCELA HERNANDEZ REYES:</t>
        </r>
        <r>
          <rPr>
            <sz val="9"/>
            <color indexed="81"/>
            <rFont val="Tahoma"/>
            <family val="2"/>
          </rPr>
          <t xml:space="preserve">
Prestar el servicio para la elaboración e impresión del material de divulgación requerido por la Universidad Pedagógica Nacional, para espacios institucionales a cargo del Centro de Egresados.</t>
        </r>
      </text>
    </comment>
    <comment ref="L266" authorId="1" shapeId="0" xr:uid="{EDAF72AA-743D-4D3F-BFBE-F618061FEBE6}">
      <text>
        <r>
          <rPr>
            <b/>
            <sz val="9"/>
            <color indexed="81"/>
            <rFont val="Tahoma"/>
            <family val="2"/>
          </rPr>
          <t>CLAUDIA MARCELA HERNANDEZ REYES:</t>
        </r>
        <r>
          <rPr>
            <sz val="9"/>
            <color indexed="81"/>
            <rFont val="Tahoma"/>
            <family val="2"/>
          </rPr>
          <t xml:space="preserve">
Contratación</t>
        </r>
      </text>
    </comment>
    <comment ref="L268" authorId="1" shapeId="0" xr:uid="{F809A51E-5F70-4A4A-9F56-44ACDC1152FD}">
      <text>
        <r>
          <rPr>
            <b/>
            <sz val="9"/>
            <color indexed="81"/>
            <rFont val="Tahoma"/>
            <family val="2"/>
          </rPr>
          <t>CLAUDIA MARCELA HERNANDEZ REYES:</t>
        </r>
        <r>
          <rPr>
            <sz val="9"/>
            <color indexed="81"/>
            <rFont val="Tahoma"/>
            <family val="2"/>
          </rPr>
          <t xml:space="preserve">
Contratación</t>
        </r>
      </text>
    </comment>
    <comment ref="L269" authorId="1" shapeId="0" xr:uid="{EA007840-AD9D-4B18-99C0-5EA0A2ACDB56}">
      <text>
        <r>
          <rPr>
            <b/>
            <sz val="9"/>
            <color indexed="81"/>
            <rFont val="Tahoma"/>
            <family val="2"/>
          </rPr>
          <t>CLAUDIA MARCELA HERNANDEZ REYES:</t>
        </r>
        <r>
          <rPr>
            <sz val="9"/>
            <color indexed="81"/>
            <rFont val="Tahoma"/>
            <family val="2"/>
          </rPr>
          <t xml:space="preserve">
Contratación</t>
        </r>
      </text>
    </comment>
    <comment ref="L270" authorId="1" shapeId="0" xr:uid="{9BFB2521-A44D-42C0-9C9A-3F33CEDF6921}">
      <text>
        <r>
          <rPr>
            <b/>
            <sz val="9"/>
            <color indexed="81"/>
            <rFont val="Tahoma"/>
            <family val="2"/>
          </rPr>
          <t>CLAUDIA MARCELA HERNANDEZ REYES:</t>
        </r>
        <r>
          <rPr>
            <sz val="9"/>
            <color indexed="81"/>
            <rFont val="Tahoma"/>
            <family val="2"/>
          </rPr>
          <t xml:space="preserve">
Contratación</t>
        </r>
      </text>
    </comment>
    <comment ref="L271" authorId="1" shapeId="0" xr:uid="{B9181E1A-161F-4FE6-80BC-873E9D3038B6}">
      <text>
        <r>
          <rPr>
            <b/>
            <sz val="9"/>
            <color indexed="81"/>
            <rFont val="Tahoma"/>
            <family val="2"/>
          </rPr>
          <t>CLAUDIA MARCELA HERNANDEZ REYES:</t>
        </r>
        <r>
          <rPr>
            <sz val="9"/>
            <color indexed="81"/>
            <rFont val="Tahoma"/>
            <family val="2"/>
          </rPr>
          <t xml:space="preserve">
Contratación</t>
        </r>
      </text>
    </comment>
    <comment ref="L272" authorId="1" shapeId="0" xr:uid="{FDE8F583-3FA0-4E5C-80CC-7A8F433BC5B9}">
      <text>
        <r>
          <rPr>
            <b/>
            <sz val="9"/>
            <color indexed="81"/>
            <rFont val="Tahoma"/>
            <family val="2"/>
          </rPr>
          <t>CLAUDIA MARCELA HERNANDEZ REYES:</t>
        </r>
        <r>
          <rPr>
            <sz val="9"/>
            <color indexed="81"/>
            <rFont val="Tahoma"/>
            <family val="2"/>
          </rPr>
          <t xml:space="preserve">
Contratación</t>
        </r>
      </text>
    </comment>
    <comment ref="L305" authorId="1" shapeId="0" xr:uid="{BEB36E27-78CA-44EB-9043-5BA1B4B40940}">
      <text>
        <r>
          <rPr>
            <b/>
            <sz val="9"/>
            <color indexed="81"/>
            <rFont val="Tahoma"/>
            <family val="2"/>
          </rPr>
          <t>CLAUDIA MARCELA HERNANDEZ REYES:</t>
        </r>
        <r>
          <rPr>
            <sz val="9"/>
            <color indexed="81"/>
            <rFont val="Tahoma"/>
            <family val="2"/>
          </rPr>
          <t xml:space="preserve">
Contratación</t>
        </r>
      </text>
    </comment>
    <comment ref="G313" authorId="2" shapeId="0" xr:uid="{3863BA36-939C-4DA3-BFB5-D1B64962B4D3}">
      <text>
        <r>
          <rPr>
            <b/>
            <sz val="9"/>
            <color indexed="81"/>
            <rFont val="Tahoma"/>
            <family val="2"/>
          </rPr>
          <t>Santiago Quevedo Hernandez:</t>
        </r>
        <r>
          <rPr>
            <sz val="9"/>
            <color indexed="81"/>
            <rFont val="Tahoma"/>
            <family val="2"/>
          </rPr>
          <t xml:space="preserve">
verificar en el momento de requeriri el cdp, por el objeto y el código</t>
        </r>
      </text>
    </comment>
    <comment ref="H321" authorId="1" shapeId="0" xr:uid="{DF01C4A4-BF26-4A18-80D3-0602D8845E6F}">
      <text>
        <r>
          <rPr>
            <b/>
            <sz val="9"/>
            <color indexed="81"/>
            <rFont val="Tahoma"/>
            <family val="2"/>
          </rPr>
          <t>CLAUDIA MARCELA HERNANDEZ REYES:</t>
        </r>
        <r>
          <rPr>
            <sz val="9"/>
            <color indexed="81"/>
            <rFont val="Tahoma"/>
            <family val="2"/>
          </rPr>
          <t xml:space="preserve">
CDP 411 y RP 419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ANDRES CASTILLO</author>
    <author>CLAUDIA MARCELA HERNANDEZ REYES</author>
  </authors>
  <commentList>
    <comment ref="J3" authorId="0" shapeId="0" xr:uid="{7E06C858-38C7-4CD9-A9E4-284737AD0128}">
      <text>
        <r>
          <rPr>
            <sz val="9"/>
            <color indexed="81"/>
            <rFont val="Tahoma"/>
            <family val="2"/>
          </rPr>
          <t xml:space="preserve">
SI: Modificación
NUEVO: Agregar ITEM
ELIMINAR</t>
        </r>
      </text>
    </comment>
    <comment ref="J4" authorId="1" shapeId="0" xr:uid="{C6490EB1-32D1-48F9-B144-3BC16EEE946F}">
      <text>
        <r>
          <rPr>
            <b/>
            <sz val="9"/>
            <color indexed="81"/>
            <rFont val="Tahoma"/>
            <family val="2"/>
          </rPr>
          <t>CLAUDIA MARCELA HERNANDEZ REYES:</t>
        </r>
        <r>
          <rPr>
            <sz val="9"/>
            <color indexed="81"/>
            <rFont val="Tahoma"/>
            <family val="2"/>
          </rPr>
          <t xml:space="preserve">
Se debe realizar modificación de auxiliar</t>
        </r>
      </text>
    </comment>
    <comment ref="C5" authorId="1" shapeId="0" xr:uid="{9E01AAEE-B4BD-45E4-9FD0-89C8C74F1A75}">
      <text>
        <r>
          <rPr>
            <b/>
            <sz val="9"/>
            <color indexed="81"/>
            <rFont val="Tahoma"/>
            <family val="2"/>
          </rPr>
          <t>CLAUDIA MARCELA HERNANDEZ REYES:</t>
        </r>
        <r>
          <rPr>
            <sz val="9"/>
            <color indexed="81"/>
            <rFont val="Tahoma"/>
            <family val="2"/>
          </rPr>
          <t xml:space="preserve">
1335 SERVICIOS PÚBLICOS</t>
        </r>
      </text>
    </comment>
  </commentList>
</comments>
</file>

<file path=xl/sharedStrings.xml><?xml version="1.0" encoding="utf-8"?>
<sst xmlns="http://schemas.openxmlformats.org/spreadsheetml/2006/main" count="9671" uniqueCount="884">
  <si>
    <t>2.1.1.01.03.093</t>
  </si>
  <si>
    <t>20.01</t>
  </si>
  <si>
    <t>Prima o auxilio de Maternidad</t>
  </si>
  <si>
    <t>VICERRECTORÍA ADMINISTRATIVA Y FINANCIERA</t>
  </si>
  <si>
    <t>2.1.2.02.02.006</t>
  </si>
  <si>
    <t>10.22</t>
  </si>
  <si>
    <t>Servicios de alojamiento; servicios de suministro de comidas y bebidas; servicios de transporte; y servicios de distribución de electricidad, gas y agua</t>
  </si>
  <si>
    <t>2.1.2.02.02.007</t>
  </si>
  <si>
    <t>Servicios financieros y servicios conexos, servicios inmobiliarios y servicios de leasing</t>
  </si>
  <si>
    <t>2.1.2.02.02.008</t>
  </si>
  <si>
    <t>Servicios prestados a las empresas y servicios de producción</t>
  </si>
  <si>
    <t>2.1.2.02.02.009</t>
  </si>
  <si>
    <t>Servicios para la comunidad, sociales y personales</t>
  </si>
  <si>
    <t>2.1.3.08.02</t>
  </si>
  <si>
    <t>21.20.01</t>
  </si>
  <si>
    <t>VICERRECTORÍA DE GESTIÓN UNIVERSITARIA</t>
  </si>
  <si>
    <t>Centro de Egresados</t>
  </si>
  <si>
    <t>2.1.5.01.03</t>
  </si>
  <si>
    <t>Otros bienes transportables (excepto productos metálicos, maquinaria y equipo)</t>
  </si>
  <si>
    <t>Centro de Lenguas</t>
  </si>
  <si>
    <t>2.1.5.01.04</t>
  </si>
  <si>
    <t>Productos metálicos, maquinaria y equipo</t>
  </si>
  <si>
    <t>2.1.5.02.06</t>
  </si>
  <si>
    <t>Comercio y distribución; alojamiento; servicios de suministro de comidas y bebidas; servicios de transporte; y servicios de distribución de electricidad, gas y agua</t>
  </si>
  <si>
    <t>2.1.5.02.07</t>
  </si>
  <si>
    <t>Servicios financieros y servicios conexos; servicios inmobiliarios; y servicios de arrendamiento y leasing</t>
  </si>
  <si>
    <t>2.1.2.02.01.003</t>
  </si>
  <si>
    <t>VICERRECTORÍA ACADÉMICA</t>
  </si>
  <si>
    <t xml:space="preserve"> PLAN ANUAL DE ADQUISICIONES VIGENCIA  2026</t>
  </si>
  <si>
    <t xml:space="preserve">UNIVERSIDAD PEDAGÓGICA NACIONAL </t>
  </si>
  <si>
    <t>NIT 899999124-4</t>
  </si>
  <si>
    <t>Dirección: Calle  72 #11-86</t>
  </si>
  <si>
    <t>Teléfono: 5941894</t>
  </si>
  <si>
    <t>Página Web: www.pedagogica.edu.co</t>
  </si>
  <si>
    <t>2.1.3.07.02.012.02</t>
  </si>
  <si>
    <t>CARACTERIZACION POBLACIONES</t>
  </si>
  <si>
    <t>TRAZADOR EQUIDAD DE GENERO</t>
  </si>
  <si>
    <t>CENTRO RESPONSABILIDAD</t>
  </si>
  <si>
    <t>CENTRO DE COSTOS</t>
  </si>
  <si>
    <t>ÁREA</t>
  </si>
  <si>
    <t>Código Completo</t>
  </si>
  <si>
    <t>CONCEPTO</t>
  </si>
  <si>
    <t>DESCRIPCIÓN</t>
  </si>
  <si>
    <t>PRESUPUESTO 2026</t>
  </si>
  <si>
    <t>Incluir en el PAA SECOP</t>
  </si>
  <si>
    <t>Modificaciones o ITEM nuevos</t>
  </si>
  <si>
    <t>ITEM SECOP</t>
  </si>
  <si>
    <t>Código UNSPSC (cada código separado por ;)</t>
  </si>
  <si>
    <t>Descripción (Objeto)</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</si>
  <si>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</si>
  <si>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</si>
  <si>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</si>
  <si>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</si>
  <si>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</si>
  <si>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</si>
  <si>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</si>
  <si>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</si>
  <si>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</si>
  <si>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</si>
  <si>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</si>
  <si>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</si>
  <si>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</si>
  <si>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</si>
  <si>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</si>
  <si>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</si>
  <si>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</si>
  <si>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</si>
  <si>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</si>
  <si>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</si>
  <si>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</si>
  <si>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</si>
  <si>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1331 CAJA MENOR</t>
  </si>
  <si>
    <t xml:space="preserve">Dirección de Servicios Generales </t>
  </si>
  <si>
    <t>2.1.2.01.01.003.01.02</t>
  </si>
  <si>
    <t>Bombas, compresores, motores de fuerza hidráulica y motores de potencia neumática y válvulas y sus partes y piezas Soporte Institucional</t>
  </si>
  <si>
    <t>Gastos por Caja Menor</t>
  </si>
  <si>
    <t>NO</t>
  </si>
  <si>
    <t>CAJA MENOR</t>
  </si>
  <si>
    <t>No  Aplica</t>
  </si>
  <si>
    <t>Meses</t>
  </si>
  <si>
    <t>CCE-15II03</t>
  </si>
  <si>
    <t>NA</t>
  </si>
  <si>
    <t>DIRECCIÓN DE CONTRATACION UNIVERSIDAD PEDAGOGICA NACIONAL</t>
  </si>
  <si>
    <t>CO-DC</t>
  </si>
  <si>
    <t>601 5941894</t>
  </si>
  <si>
    <t>contratacion@pedagogica.edu.co</t>
  </si>
  <si>
    <t>SI</t>
  </si>
  <si>
    <t>Directo</t>
  </si>
  <si>
    <t>Todas</t>
  </si>
  <si>
    <t>Todos</t>
  </si>
  <si>
    <t>No Aplica</t>
  </si>
  <si>
    <t>2.1.2.01.01.003.02.02</t>
  </si>
  <si>
    <t>Máquinas herramientas y sus partes, 
piezas y accesorios</t>
  </si>
  <si>
    <t>2.1.2.01.01.003.02.07</t>
  </si>
  <si>
    <t>Aparatos de uso doméstico y sus partes y piezas</t>
  </si>
  <si>
    <t>2.1.2.01.01.003.02.08</t>
  </si>
  <si>
    <t>Otra maquinaria para usos especiales y sus partes y piezas</t>
  </si>
  <si>
    <t>2.1.2.01.01.003.03.01</t>
  </si>
  <si>
    <t>Máquinas para oficina y contabilidad, y sus partes y accesorios</t>
  </si>
  <si>
    <t>2.1.2.01.01.003.03.02</t>
  </si>
  <si>
    <t>Maquinaria de informática y sus partes, piezas y accesorios</t>
  </si>
  <si>
    <t>2.1.2.01.01.003.04.02</t>
  </si>
  <si>
    <t>Aparatos de control eléctrico y distribución de electricidad y sus partes y piezas</t>
  </si>
  <si>
    <t>2.1.2.01.01.003.05.02</t>
  </si>
  <si>
    <t>Aparatos transmisores de televisión y radio; televisión, video y cámaras digitales; teléfonos</t>
  </si>
  <si>
    <t>2.1.2.01.01.003.05.03</t>
  </si>
  <si>
    <t>Radiorreceptores y receptores de televisión; aparatos para la grabación y reproducción de sonido y video; micrófonos, altavoces, amplificadores, etc.</t>
  </si>
  <si>
    <t>2.1.2.01.01.003.05.04</t>
  </si>
  <si>
    <t>Partes y piezas de los productos de las clases 4721 a 4733 y 4822</t>
  </si>
  <si>
    <t>2.1.2.01.01.003.05.05</t>
  </si>
  <si>
    <t>Discos, cintas, dispositivos de almacenamiento en estado sólido no volátiles y otros medios, no grabados</t>
  </si>
  <si>
    <t>2.1.2.01.01.003.06.02</t>
  </si>
  <si>
    <t>Instrumentos y aparatos de medición, verificación, análisis, de navegación y para otros fines (excepto instrumentos ópticos); instrumentos de control de procesos industriales, sus partes, piezas y accesorios</t>
  </si>
  <si>
    <t>2.1.2.01.01.004.01.01.01</t>
  </si>
  <si>
    <t>Asientos</t>
  </si>
  <si>
    <t>2.1.2.01.01.004.01.01.02</t>
  </si>
  <si>
    <t>Muebles del tipo utilizado en la oficina</t>
  </si>
  <si>
    <t>2.1.2.01.01.004.01.01.04</t>
  </si>
  <si>
    <t>Otros muebles N.C.P.</t>
  </si>
  <si>
    <t>2.1.2.01.01.004.01.01.06</t>
  </si>
  <si>
    <t>Partes y piezas de muebles</t>
  </si>
  <si>
    <t xml:space="preserve">2.1.2.02.01.000 </t>
  </si>
  <si>
    <t>Agricultura, silvicultura y productos de la pesca</t>
  </si>
  <si>
    <t>2.1.2.02.01.001</t>
  </si>
  <si>
    <t>Minerales, electricidad gas y agua</t>
  </si>
  <si>
    <t>2.1.2.02.01.002</t>
  </si>
  <si>
    <t>Productos alimenticios, bebidas y tabaco; textiles, prendas de vestir y productos de cuero</t>
  </si>
  <si>
    <t>1470 SALUD</t>
  </si>
  <si>
    <t>Vicerrectoría del Cuidado, a Cultura y el Bienestar</t>
  </si>
  <si>
    <t>2.1.2.02.01.004</t>
  </si>
  <si>
    <t xml:space="preserve"> Productos metálicos y paquetes de software</t>
  </si>
  <si>
    <t xml:space="preserve">2.1.2.02.02.005 </t>
  </si>
  <si>
    <t>Servicios de construcción</t>
  </si>
  <si>
    <t xml:space="preserve">Servicios prestados a las empresas y servicios de producción </t>
  </si>
  <si>
    <t>1328 CAPACITACIÓN</t>
  </si>
  <si>
    <t>Dirección de Talento Humano</t>
  </si>
  <si>
    <t>2.1.2.02.02.010</t>
  </si>
  <si>
    <t>Viáticos de los funcionarios en comisión</t>
  </si>
  <si>
    <t>COMISIÓN</t>
  </si>
  <si>
    <t>1480 OTROS DE BIENESTAR</t>
  </si>
  <si>
    <t>Apoyo socioeconómico a estudiantes</t>
  </si>
  <si>
    <t xml:space="preserve">Amparar los apoyos económicos  </t>
  </si>
  <si>
    <t>1320 SOPORTE INSTITUCIONAL GG</t>
  </si>
  <si>
    <t xml:space="preserve">Amparar los apoyos económicos </t>
  </si>
  <si>
    <t>OTROS</t>
  </si>
  <si>
    <t>Afiliación servicios pagos pse - ach</t>
  </si>
  <si>
    <t>2.1.8.05.01.004</t>
  </si>
  <si>
    <t>Sanciones administrativas</t>
  </si>
  <si>
    <t xml:space="preserve">Amparar el pago de las pólizas del convenio 314-2023 suscrito con ATENEA "Programa Jóvenes a la U"  </t>
  </si>
  <si>
    <t>VIGENCIA FUTURA</t>
  </si>
  <si>
    <t>Amparar la prestación del servicio de aseo  de la Universidad Pedagógica Nacional</t>
  </si>
  <si>
    <t>1420 RESTAURANTE</t>
  </si>
  <si>
    <t xml:space="preserve">Suministro de insumos para la operación del restaurante y cafetería de la Universidad Pedagógica Nacional. </t>
  </si>
  <si>
    <t>Amparar el Pago del grupo de pólizas de la Universidad Pedagógica Nacional: Póliza Todo Riesgo Daño Material, Póliza Manejo Global, Póliza Transporte de Valores, Póliza Responsabilidad Civil Extracontractual, Póliza de Automóviles y Responsabilidad Civil Servidores Públicos.</t>
  </si>
  <si>
    <t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t>
  </si>
  <si>
    <t xml:space="preserve">Amparar el Pago de las pólizas correspondientes a los contratos y convenios que se tramitan desde la Rectoría, Vicerrectoría Académica y Vicerrectoría Administrativa y Financiera de la Universidad Pedagógica Nacional </t>
  </si>
  <si>
    <t>Amparar la prestación del servicio de vigilancia y seguridad privada para las personas y bienes muebles e inmuebles de la Universidad Pedagógica Nacional”</t>
  </si>
  <si>
    <t>CCE-02</t>
  </si>
  <si>
    <t>21.10.25</t>
  </si>
  <si>
    <t>1325 SGSI</t>
  </si>
  <si>
    <t>Dirección de Tecnologías de la Información</t>
  </si>
  <si>
    <t>2.1.2.02.02.008 </t>
  </si>
  <si>
    <t xml:space="preserve">Prestar el servicio integral de conectividad (Canal de Datos, Internet y Wifi dedicado) con los equipos necesarios instalados y configurados sobre la plataforma tecnológica de la Universidad Pedagógica Nacional. </t>
  </si>
  <si>
    <t>1332 - ARRENDAMIENTOS</t>
  </si>
  <si>
    <t>Servicios financieros y servicios conexos; servicios inmobiliarios; y servicios de
arrendamiento y leasing</t>
  </si>
  <si>
    <t>ARRIENDOS</t>
  </si>
  <si>
    <t xml:space="preserve">Amparar el canon de arrendamiento del Contrato No.899 de 2003 - ubicado en la Cra 22#73-45. (Sección Educación Inicial del Instituto Pedagógico Nacional) . </t>
  </si>
  <si>
    <t>Amparar el canon de arrendamiento del Contrato No.899 de 2003 - ubicado en la Cra 22#73-45. (Sección Educación Inicial del Instituto Pedagógico Nacional) . Según  Acuerdo 026 del 24 de octubre  de 2023, del Consejo Superior - Vigencia futura 2024.</t>
  </si>
  <si>
    <t xml:space="preserve">Amparar el canon de arrendamiento del Contrato No. 898 de 2003 - ubicado en la Cra 22#73-31 (Sección Educación Inicial del Instituto Pedagógico Nacional). </t>
  </si>
  <si>
    <t xml:space="preserve">Amparar el canon de arrendamiento de los inmuebles de la UPN  </t>
  </si>
  <si>
    <t>Amparar el canon de arrendamiento del Contrato Arriendo No. 002 de  AK 15 No. 80- 52- CENTRO DE LENGUAS</t>
  </si>
  <si>
    <t>Amparar el canon de arrendamiento del Contrato de Arriendo No 536 del 2021, ubicado en la carrera 9 No 70-69 de la ciudad de Bogotá D.C </t>
  </si>
  <si>
    <t>Amparar el pago de los SOAT "Seguro Obligatorio De Automóviles" de los vehículos de  propiedad de la Universidad Pedagógica Nacional</t>
  </si>
  <si>
    <t>AVANCE</t>
  </si>
  <si>
    <t xml:space="preserve">Plan de capacitación para la vigencia </t>
  </si>
  <si>
    <t>CAPACITACIÓN</t>
  </si>
  <si>
    <t>Oficina de Relaciones Internacionales</t>
  </si>
  <si>
    <t>2.1.3.03.03.001</t>
  </si>
  <si>
    <t>Membresías</t>
  </si>
  <si>
    <t>Amparar el pago de la cuota anual del Consejo de Educación Popular de América Latina y el Caribe - CEAAL</t>
  </si>
  <si>
    <t>MEMBRESÍA</t>
  </si>
  <si>
    <t>RECTORÍA</t>
  </si>
  <si>
    <t>Amparar el pago de la cuota anual de la Asociación Universitaria Iberoamericana de Postgrados - AUIP</t>
  </si>
  <si>
    <t>Amparar el pago de la cuota anual de la Unión de Universidades de América Latina y el Caribe - UDUAL</t>
  </si>
  <si>
    <t>Amparar el pago de la membresía del Consejo Latinoamericano de Ciencias Sociales - CLACSO</t>
  </si>
  <si>
    <t>2.1.3.04.05.001</t>
  </si>
  <si>
    <t>Amparar el pago de la cuota de sostenimiento anual de la Asociación Colombiana de Facultades de Humanidades y de Ciencias Sociales</t>
  </si>
  <si>
    <t xml:space="preserve">Amparar el pago de la cuota de ACAC </t>
  </si>
  <si>
    <t>Amparar el pago de la membresía del año  de la Facultad de Bellas Artes en la Asociación Colombiana de Programas y Facultades de Artes ACOFARTES.</t>
  </si>
  <si>
    <t>Amparar el pago de la cuota de afiliación con el Instituto Colombiano de Normas Técnicas y Certificación ICONTEC</t>
  </si>
  <si>
    <t>Amparar el pago de la membresía de la Asociación Colombiana de Facultades de Educación- ASCOFADE, correspondiente a la cuota de sostenimiento anual.</t>
  </si>
  <si>
    <t>Amparar el pago de la cuota de membresía de la Asociación Red Colombiana de Facultades de Deporte, Educación Física y Recreación - ARCOFADER</t>
  </si>
  <si>
    <t xml:space="preserve">Amparar el pago de la cuota de sostenimiento de la Asociación Colombiana de Universidades  - ASCUN
</t>
  </si>
  <si>
    <t xml:space="preserve">Amparar el pago cuota anual de las actividades de Bienestar Universitario de la Universidad Pedagógica Nacional a la Asociación Colombiana de Universidades “ASCUN” 
</t>
  </si>
  <si>
    <t>Amparar el pago en la participación en las actividades deportivas - torneos estudiantiles, a la Asociación Colombiana de Universidades “ASCUN”</t>
  </si>
  <si>
    <t xml:space="preserve">Amparar el pago de la cuota de la membresía de la Red Colombiana de Formación Ambiental - RCFA, </t>
  </si>
  <si>
    <t>Amparar el pago de suscripción a la Sociedad de Autores y Compositores SAYCO, necesario para el funcionamiento de la Emisora Pedagógica Radio.</t>
  </si>
  <si>
    <t>Amparar el pago de suscripción a la Asociación Colombiana de Intérpretes y Productores Fonográficos ACINPRO, necesario para el funcionamiento de la Emisora Pedagógica Radio.</t>
  </si>
  <si>
    <t>Amparar el pago de suscripción de la membresía del prefijo IPV6., en el marco del protocolo establecido por MinTIC en mediante Resolución 2710 de 2017.</t>
  </si>
  <si>
    <t>Dirección Financiera</t>
  </si>
  <si>
    <t>2.1.8.01.14</t>
  </si>
  <si>
    <t>Gravamen a los movimientos financieros</t>
  </si>
  <si>
    <t>1321 GESTIÓN AMBIENTAL</t>
  </si>
  <si>
    <t xml:space="preserve">Grupo interno de Infraestructura - Sistema Gestión ambiental </t>
  </si>
  <si>
    <t>Pago de sanciones generadas por acto administrativo por la Secretaría de Salud, Secretaría de Ambiente y demás autoridades.</t>
  </si>
  <si>
    <t>Amparar el pago de seguimiento y evaluación requeridos para la ejecución de conceptos técnicos forestales.</t>
  </si>
  <si>
    <t>1324 CENTRO DE EGRESADOS</t>
  </si>
  <si>
    <t>Amparar el pago de la inscripción del Centro de Egresados de la UPN al Encuentro Nacional de Egresados.</t>
  </si>
  <si>
    <t>Amparar los gastos bancarios vigencia 2026 de las operaciones que debe realizar la Universidad Pedagógica Nacional y que cobran las entidades bancarias que no se contemplan en la reciprocidad.</t>
  </si>
  <si>
    <t>1322 DIRECCIÓN DE ADMISIONES Y REGISTRO</t>
  </si>
  <si>
    <t xml:space="preserve">Dirección de Admisiones y Registros </t>
  </si>
  <si>
    <t>Amparar la Inscripción de la participación en Expo Estudiante 2026</t>
  </si>
  <si>
    <t xml:space="preserve">OTROS </t>
  </si>
  <si>
    <t>1640 IPN</t>
  </si>
  <si>
    <t>IPN</t>
  </si>
  <si>
    <t xml:space="preserve">Apoyo económico estudiantes </t>
  </si>
  <si>
    <t>Adquirir los pasajes aéreos en rutas nacionales e internacionales, según requerimiento de la Universidad Pedagógica Nacional</t>
  </si>
  <si>
    <t>78111500; 90121500</t>
  </si>
  <si>
    <t>2.1.3.13.01.001</t>
  </si>
  <si>
    <t>Sentencias</t>
  </si>
  <si>
    <t>2.1.3.13.01.002</t>
  </si>
  <si>
    <t>Conciliaciones</t>
  </si>
  <si>
    <t>Amparar los aportes a riesgos laborales -ARL de los estudiantes que realizarán práctica educativa o pedagógica durante la vigencia .</t>
  </si>
  <si>
    <t>2.1.8.04.01</t>
  </si>
  <si>
    <t>Cuota de fiscalización y auditaje</t>
  </si>
  <si>
    <t>Pago de la cuota de fiscalización y auditaje</t>
  </si>
  <si>
    <t>10.01</t>
  </si>
  <si>
    <t>2.1.8.01.51</t>
  </si>
  <si>
    <t>Impuesto sobre vehículos automotores</t>
  </si>
  <si>
    <t xml:space="preserve">Pago de impuesto sobre vehículos automotores de propiedad de la Universidad Pedagógica Nacional correspondientes a la vigencia </t>
  </si>
  <si>
    <t>IMPUESTO</t>
  </si>
  <si>
    <t>2.1.8.01.52</t>
  </si>
  <si>
    <t>Impuesto predial unificado</t>
  </si>
  <si>
    <t>Pago de los impuestos prediales de la vigencia  de los predios ubicados de la UPN</t>
  </si>
  <si>
    <t>PREDIAL</t>
  </si>
  <si>
    <t>2.1.8.01.54</t>
  </si>
  <si>
    <t>Impuesto de industria y comercio</t>
  </si>
  <si>
    <t>Amparar el pago del impuesto de Industria y Comercio (ICA) de la Universidad Pedagógica Nacional.</t>
  </si>
  <si>
    <t>ICA</t>
  </si>
  <si>
    <t>2.1.3.07.02.030</t>
  </si>
  <si>
    <t>Auxilio sindical (no de pensiones)</t>
  </si>
  <si>
    <t xml:space="preserve">Auxilios Sindicales
</t>
  </si>
  <si>
    <t>BIENESTAR SOCIAL Y ESTÍMULOS</t>
  </si>
  <si>
    <t>Auxilios funerarios a cargo de la entidad</t>
  </si>
  <si>
    <t>2.1.3.07.02.089</t>
  </si>
  <si>
    <t>Auxilio de Incapacidad</t>
  </si>
  <si>
    <t xml:space="preserve">2.1.3.07.02.094 </t>
  </si>
  <si>
    <t>Auxilios Salud Visual</t>
  </si>
  <si>
    <t xml:space="preserve">2.1.3.07.02.097 </t>
  </si>
  <si>
    <t>Auxilios Médicos</t>
  </si>
  <si>
    <t xml:space="preserve">2.1.3.07.02.098 </t>
  </si>
  <si>
    <t>Auxilios Educativos</t>
  </si>
  <si>
    <t>1335 SERVICIOS PÚBLICOS</t>
  </si>
  <si>
    <t xml:space="preserve">Servicios Públicos
</t>
  </si>
  <si>
    <t>SERVICIOS PÚBLICOS</t>
  </si>
  <si>
    <t xml:space="preserve">Servicios Públicos </t>
  </si>
  <si>
    <t>1630 CENTRO DE LENGUAS</t>
  </si>
  <si>
    <t>Pago servicio energía de  las instalaciones del Centro de Lenguas</t>
  </si>
  <si>
    <t>2.1.5.02.08</t>
  </si>
  <si>
    <t>Pago de servicio telefonía de las instalaciones del Centro de Lenguas</t>
  </si>
  <si>
    <t>Adquirir partes, piezas, accesorios y periféricos en tecnología informática para los equipos de cómputo de la Universidad Pedagógica Nacional</t>
  </si>
  <si>
    <t>FUN-001</t>
  </si>
  <si>
    <t>Minerales; electricidad, gas y agua</t>
  </si>
  <si>
    <t>Suministrar materiales de construcción, ferretería y plomería para las adecuaciones y mantenimientos que se realizan en las diferentes instalaciones de la Universidad Pedagógica Nacional.</t>
  </si>
  <si>
    <t>FUN-002</t>
  </si>
  <si>
    <t>Suministrar  pinturas y materiales necesarios para realizar las labores de mantenimiento locativo en las diferentes instalaciones de la Universidad Pedagógica Nacional.</t>
  </si>
  <si>
    <t>FUN-003</t>
  </si>
  <si>
    <t>31211500; 31211600;31211700;31211800;31211900</t>
  </si>
  <si>
    <t>Suministrar pinturas y materiales necesarios para realizar las labores de mantenimiento locativo en las diferentes instalaciones de la Universidad Pedagógica Nacional.</t>
  </si>
  <si>
    <t>Suministrar elementos de aseo y desinfección para los diferentes predios de la Universidad Pedagógica Nacional.</t>
  </si>
  <si>
    <t>FUN-004</t>
  </si>
  <si>
    <t>14111700;47131500;47131600;47131700;47131800;47131900; 47132100</t>
  </si>
  <si>
    <t>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t>
  </si>
  <si>
    <t>Adicion</t>
  </si>
  <si>
    <t>FUN-005</t>
  </si>
  <si>
    <t>81111800;81111812</t>
  </si>
  <si>
    <t>p</t>
  </si>
  <si>
    <t>FUN-006</t>
  </si>
  <si>
    <t>53101600;53101500;53101800;53103000;53102500;53102100;53102700</t>
  </si>
  <si>
    <t xml:space="preserve">Adquirir la dotación de calzado para los trabajadores oficiales y personal que presta servicio en el área de restaurante vigencia </t>
  </si>
  <si>
    <t>FUN-007</t>
  </si>
  <si>
    <t>53111600;53111500</t>
  </si>
  <si>
    <t xml:space="preserve">Adquirir la dotación de implementos de seguridad para los trabajadores oficiales y personal que presta servicio en el área de restaurante </t>
  </si>
  <si>
    <t>FUN-008</t>
  </si>
  <si>
    <t>Suministrar elementos e insumos de cafetería para los diferentes predios de la Universidad Pedagógica Nacional.</t>
  </si>
  <si>
    <t>FUN-009</t>
  </si>
  <si>
    <t>1510 SEGURIDAD Y SALUD EN EL TRABAJO</t>
  </si>
  <si>
    <t>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t>
  </si>
  <si>
    <t>FUN-010</t>
  </si>
  <si>
    <t>31211900;53111500;53102700;53103100;46182300;46181800;46181700;46181600;46181500;42131600;</t>
  </si>
  <si>
    <t>Adquirir químicos e insumos para el mantenimiento y limpieza de la piscina de Calle 72  de la Universidad Pedagógica Nacional</t>
  </si>
  <si>
    <t>FUN-011</t>
  </si>
  <si>
    <t>47101500;47101568;49241700;49241712;47101600</t>
  </si>
  <si>
    <t>Suministrar materiales eléctricos para adecuaciones y mantenimientos que se realizan en las diferentes instalaciones de la Universidad Pedagógica Nacional.</t>
  </si>
  <si>
    <t>FUN-012</t>
  </si>
  <si>
    <t>Suministrar combustible (GASOLINA Y ACPM) para los vehículos que conforman el parque automotor de la Universidad
Pedagógica Nacional</t>
  </si>
  <si>
    <t>FUN-013</t>
  </si>
  <si>
    <t>Adquirir Papelería y útiles de oficina, con el fin de atender las necesidades básicas de las diferentes dependencias de la Universidad vigencia .</t>
  </si>
  <si>
    <t>FUN-014</t>
  </si>
  <si>
    <t>44121500;44121700;44121800;44121900;44122000;44122100;44111912;44102402;31201600;31201500;44111600;14121700;60102800;14111500;44121600;31163200;26111700;43211600;44102800</t>
  </si>
  <si>
    <t>Suministrar materiales de carpintería para la reparación, renovación y mantenimiento de muebles, puertas, ventanas, estructuras y otros elementos de carpintería que se realizan en las diferentes instalaciones de la Universidad Pedagógica Nacional</t>
  </si>
  <si>
    <t>FUN-015</t>
  </si>
  <si>
    <t>72153000;72101500;52131600;30266300</t>
  </si>
  <si>
    <t>2.1.2.02.02.005</t>
  </si>
  <si>
    <t>Realizar el suministro e instalación de vidrios, divisiones, espejos, y películas en las diferentes instalaciones de la Universidad Pedagógica Nacional.</t>
  </si>
  <si>
    <t>FUN-016</t>
  </si>
  <si>
    <t>72153002;72152400</t>
  </si>
  <si>
    <t>Prestar el servicio de transporte terrestre para las salidas académicas y administrativas de la Universidad Pedagógica Nacional</t>
  </si>
  <si>
    <t>FUN-017</t>
  </si>
  <si>
    <t xml:space="preserve">Prestar el servicio integral de conectividad (Canal de Datos, Internet y Wifi dedicado) con los equipos necesarios instalados y configurados sobre la plataforma tecnológica de la Universidad Pedagógica Nacional. según el Acuerdo 025 del 11 de octubre del 2024, del Consejo Superior - Vigencia futura </t>
  </si>
  <si>
    <t>FUN-018</t>
  </si>
  <si>
    <t>Contratar la prestación del servicio de vigilancia y seguridad privada para las personas y bienes muebles e inmuebles de la Universidad Pedagógica Nacional</t>
  </si>
  <si>
    <t>FUN-019</t>
  </si>
  <si>
    <t>1327 OFICINA DE COMUINICACIONES</t>
  </si>
  <si>
    <t xml:space="preserve">Oficina de Comunicaciones </t>
  </si>
  <si>
    <t xml:space="preserve"> Realizar el mantenimiento preventivo de los equipos de audio y video del Auditorio Multipropósito Simón Rodríguez y de la emisora "la Pedagógica Radio"</t>
  </si>
  <si>
    <t>FUN-020</t>
  </si>
  <si>
    <t>Prestar el servicio para la emisión de los capítulos del programa institucional "Historia con Futuro" de la Universidad Pedagógica Nacional y de la promoción del mismo a través de canales digitales.  </t>
  </si>
  <si>
    <t>FUN-021</t>
  </si>
  <si>
    <t xml:space="preserve">RECTORIA </t>
  </si>
  <si>
    <t>1326 SECRETARIA GENERAL</t>
  </si>
  <si>
    <t>Secretaría General</t>
  </si>
  <si>
    <t>Prestar el servicio para publicar los actos administrativos de carácter general dentro de las fechas establecidas para cada actuación, en cumplimiento al artículo 65 de la ley 1437 de 2011.</t>
  </si>
  <si>
    <t>FUN-022</t>
  </si>
  <si>
    <t>Realizar la recarga y mantenimiento de los equipos de extinción de incendios que se encuentran en las diferentes instalaciones de la Universidad Pedagógica Nacional.</t>
  </si>
  <si>
    <t>FUN-023</t>
  </si>
  <si>
    <t>72101500;72101509</t>
  </si>
  <si>
    <t>Realizar el mantenimiento preventivo y correctivo de las calderas del restaurante y la piscina de la Universidad Pedagógica Nacional.</t>
  </si>
  <si>
    <t>FUN-024</t>
  </si>
  <si>
    <t>72151000;72151001</t>
  </si>
  <si>
    <t>Realizar el mantenimiento preventivo y correctivo de los aires acondicionados de las diferentes instalaciones de la Universidad Pedagógica Nacional.</t>
  </si>
  <si>
    <t>FUN-025</t>
  </si>
  <si>
    <t>72101500;72101511</t>
  </si>
  <si>
    <t>Realizar el mantenimiento preventivo y correctivo de las Plantas Eléctricas y UPS de las diferentes instalaciones  de la Universidad Pedagógica Nacional.</t>
  </si>
  <si>
    <t>FUN-026</t>
  </si>
  <si>
    <t>73152100;72101500</t>
  </si>
  <si>
    <t>Realizar la limpieza y mantenimiento de las trampas de grasa, pozos sépticos, cajas de inspección y redes de aguas negras de las diferentes instalaciones de la Universidad Pedagógica Nacional.</t>
  </si>
  <si>
    <t>FUN-027</t>
  </si>
  <si>
    <t>Realizar mantenimiento de los equipos de hidropresión de las diferentes instalaciones de la UPN</t>
  </si>
  <si>
    <t>FUN-028</t>
  </si>
  <si>
    <t>Realizar el control integrado de Plagas de las diferentes instalaciones de la Universidad Pedagógica Nacional</t>
  </si>
  <si>
    <t>FUN-029</t>
  </si>
  <si>
    <t>70141600;72102100;78141600</t>
  </si>
  <si>
    <t>Realizar el mantenimiento preventivo y correctivo de los ascensores y equipos de transporte vertical  de las diferentes instalaciones de la Universidad Pedagógica Nacional.</t>
  </si>
  <si>
    <t>FUN-030</t>
  </si>
  <si>
    <t>72101500;72101506</t>
  </si>
  <si>
    <t>Realizar el lavado de tanques de agua potable y el análisis físico-químico, biológico e IRCA de agua cruda para consumo de las diferentes instalaciones de la Universidad Pedagógica Nacional.</t>
  </si>
  <si>
    <t>FUN-031</t>
  </si>
  <si>
    <t xml:space="preserve">Prestar el servicio para realizar los análisis fisicoquímicos y microbiológicos del agua de la piscina de calle 72.  </t>
  </si>
  <si>
    <t>FUN-032</t>
  </si>
  <si>
    <t>70171600;70171602</t>
  </si>
  <si>
    <t>FUN-033</t>
  </si>
  <si>
    <t>76121900;76121600</t>
  </si>
  <si>
    <t>Realizar la recolección, transporte y disposición final de los residuos peligrosos generados en las diferentes instalaciones de la UPN</t>
  </si>
  <si>
    <t>FUN-034</t>
  </si>
  <si>
    <t>Suministrar papel higiénico para las diferentes instalaciones de la Universidad Pedagógica Nacional.</t>
  </si>
  <si>
    <t>FUN-035</t>
  </si>
  <si>
    <t>Prestar el servicio de impresión, fotocopiado y scanner mediante el alquiler e instalación de equipos de última tecnología en las diferentes instalaciones de la Universidad Pedagógica Nacional</t>
  </si>
  <si>
    <t>FUN-036</t>
  </si>
  <si>
    <t>Pago de las cuotas de administración de los lotes 26 y 29 del Condominio Campestre Los Tulipanes propiedad de la UPN de la vigencia .</t>
  </si>
  <si>
    <t>FUN-037</t>
  </si>
  <si>
    <t xml:space="preserve">Realizar el mantenimiento  preventivo y correctivo a la flota vehicular de la Universidad Pedagógica Nacional </t>
  </si>
  <si>
    <t>FUN-038</t>
  </si>
  <si>
    <t>Prestar el servicio para la elaboración e impresión del material de divulgación requerido por la Universidad Pedagógica Nacional para atender los diferentes eventos y/o requerimientos institucionales.</t>
  </si>
  <si>
    <t>FUN-039</t>
  </si>
  <si>
    <t>60111400;44121604;44121700;52152100;24121500;44121800;44121600;53102500;53121600;53103000;24122000;82101500</t>
  </si>
  <si>
    <t>Adquirir buzos, camisetas y gorras institucionales en el marco de la participación de la UPN en la Feria internacional del libro de Bogotá y librería</t>
  </si>
  <si>
    <t>FUN-040</t>
  </si>
  <si>
    <t>53101600;53101700;53101800;53102500;53121600</t>
  </si>
  <si>
    <t>Realizar mantenimiento correctivo y preventivo de los tractores de la Universidad Pedagógica Nacional</t>
  </si>
  <si>
    <t>FUN-041</t>
  </si>
  <si>
    <t>Prestar el servicio de ambulancia en las diferentes actividades académicas y administrativas de la Universidad Pedagógica Nacional.</t>
  </si>
  <si>
    <t>FUN-042</t>
  </si>
  <si>
    <t>Prestar el servicio para la ejecución de  las autorizaciones técnicas emitidas por la CAR para poda y tala en las instalaciones fuera de Bogotá</t>
  </si>
  <si>
    <t>FUN-043</t>
  </si>
  <si>
    <t>70151900;70111500</t>
  </si>
  <si>
    <t>Realizar la recolección, transporte y disposición final de los residuos biológicos  generados en las diferentes instalaciones de la UPN</t>
  </si>
  <si>
    <t>FUN-044</t>
  </si>
  <si>
    <t>76121900;76121600;72121901</t>
  </si>
  <si>
    <t>Prestar el servicio de toma de muestras y análisis para determinación del contenido de PCBs de la subestación ubicada en las instalaciones de calle 72 de la UPN.</t>
  </si>
  <si>
    <t>FUN-045</t>
  </si>
  <si>
    <t>77131700;77121500;77121600;77121700</t>
  </si>
  <si>
    <t xml:space="preserve">Prestar el servicio de ejecución de Planes de poda de las instalaciones de la Universidad Pedagógica Nacional de acuerdo a los conceptos técnicos de la SDA.
</t>
  </si>
  <si>
    <t>FUN-046</t>
  </si>
  <si>
    <t>70151900; 70111500</t>
  </si>
  <si>
    <t>Prestar el servicio de caracterización de vertimientos de los diferentes laboratorios de las instalaciones de la Universidad Pedagógica Nacional".</t>
  </si>
  <si>
    <t>FUN-047</t>
  </si>
  <si>
    <t>Realizar la adquisición, siembra y conservación de especies arbóreas para garantizar las compensaciones forestales en cumplimiento de los conceptos técnicos emitidos por las autoridades ambientales en las diferentes instalaciones de la Universidad Pedagógica Nacional</t>
  </si>
  <si>
    <t>FUN-048</t>
  </si>
  <si>
    <t>Prestar el servicio  de elaboración e impresión de los insumos que se requieren para cubrir las necesidades de la Subdirección de Admisiones y Registro de la Universidad Pedagógica Nacional.</t>
  </si>
  <si>
    <t>FUN-049</t>
  </si>
  <si>
    <t>Adquirir carnés para la comunidad universitaria, atendiendo los requerimientos establecidos por la UPN</t>
  </si>
  <si>
    <t>FUN-050</t>
  </si>
  <si>
    <t>Prestar los servicios de soporte para el Sistema Académico CLASS</t>
  </si>
  <si>
    <t>FUN-051</t>
  </si>
  <si>
    <t>Prestar los servicios de soporte y mantenimiento para el sistema de notas en uso del Instituto Pedagógico Nacional INTEGRA PLATAFORMA ACADEMICA</t>
  </si>
  <si>
    <t>FUN-052</t>
  </si>
  <si>
    <t xml:space="preserve">Prestar los servicios de soporte para el Sistema Softland HCM software QUERYX 7" </t>
  </si>
  <si>
    <t>FUN-053</t>
  </si>
  <si>
    <t xml:space="preserve">Prestar los servicios de soporte para el Sistema Softland HCM software QUERYX 7 </t>
  </si>
  <si>
    <t>Prestar los servicios de soporte y desarrollo para el Sistema de Gestión Documental software  Papiro Cloud en Nube</t>
  </si>
  <si>
    <t>FUN-054</t>
  </si>
  <si>
    <t>Prestar los servicios de soporte y parametrización para el sistema GLPI.</t>
  </si>
  <si>
    <t>FUN-055</t>
  </si>
  <si>
    <t>Prestar los servicios de soporte para la Plataforma Software GOOBI</t>
  </si>
  <si>
    <t>FUN-056</t>
  </si>
  <si>
    <t>Prestar los servicios de soporte y mantenimiento para la planta telefónica de la Universidad Pedagógica Nacional</t>
  </si>
  <si>
    <t>FUN-057</t>
  </si>
  <si>
    <t xml:space="preserve"> Prestar los servicios de soporte para la Plataforma de Investigación para Maestros y Estudiantes PRIME</t>
  </si>
  <si>
    <t>FUN-058</t>
  </si>
  <si>
    <t>Prestar los servicios de soporte para la Plataforma de Investigación para Maestros y Estudiantes PRIME</t>
  </si>
  <si>
    <t xml:space="preserve">Prestar los servicios de operación para la facturación electrónica de venta de la Universidad Pedagógica Nacional. </t>
  </si>
  <si>
    <t>FUN-059</t>
  </si>
  <si>
    <t xml:space="preserve">Prestar el Servicios de mantenimiento y reparación de  maquinaria y otro equipo DATACENTER </t>
  </si>
  <si>
    <t>FUN-060</t>
  </si>
  <si>
    <t>1330 FACULTAD DE  ARTES</t>
  </si>
  <si>
    <t>Facultad de Artes</t>
  </si>
  <si>
    <t xml:space="preserve">Realizar el mantenimiento de  equipos (luces y sonido) LAE de la Facultad de Bellas Artes - UPN. </t>
  </si>
  <si>
    <t>FUN-061</t>
  </si>
  <si>
    <t>72151500;73152100</t>
  </si>
  <si>
    <t>Prestar el servicio de Lavado de Vestuario LAE de la Facultad de Bellas Artes - UPN.</t>
  </si>
  <si>
    <t>FUN-062</t>
  </si>
  <si>
    <t>Prestar los servicios de mantenimiento preventivo y correctivo de los instrumentos musicales de la Facultad de Bellas Artes.</t>
  </si>
  <si>
    <t>FUN-063</t>
  </si>
  <si>
    <t>Prestar el servicio de mantenimiento para los equipos de laboratorios y talleres de los programas de la Facultad de Bellas Artes de la Universidad Pedagógica Nacional.</t>
  </si>
  <si>
    <t>FUN-064</t>
  </si>
  <si>
    <t>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t>
  </si>
  <si>
    <t>FUN-065</t>
  </si>
  <si>
    <t>Contratar la adquisición de materiales y suministros necesarios para el desarrollo de la actividades  de la Facultad de Bellas Artes de la Universidad Pedagógica 
Nacional.</t>
  </si>
  <si>
    <t>No</t>
  </si>
  <si>
    <t>FUN-066</t>
  </si>
  <si>
    <t>39121300;23101500;27112800;27112833;27113200;27113201;14111828</t>
  </si>
  <si>
    <t>39121300;23101500;27112800;
27112833;27113200;27113201;14111828</t>
  </si>
  <si>
    <t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t>
  </si>
  <si>
    <t>FUN-067</t>
  </si>
  <si>
    <t>1340 FACULTAD DE CIENCIAS Y TECNOLOGÍA</t>
  </si>
  <si>
    <t>Facultad De Ciencias Y Tecnología</t>
  </si>
  <si>
    <t>Suministrar materiales y reactivos para el Laboratorio del Departamento de Química de la Universidad Pedagógica Nacional.</t>
  </si>
  <si>
    <t>FUN-068</t>
  </si>
  <si>
    <t>12352200; 41121700; 41121800</t>
  </si>
  <si>
    <t>2.1.2.01.01.003.04.05</t>
  </si>
  <si>
    <t>Lámparas eléctricas de incandescencia o descarga; lámparas de arco, equipo para alumbrado eléctrico; sus partes y piezas</t>
  </si>
  <si>
    <t>Suministrar materiales y reactivos para Laboratorio Bioclinico del Departamento de Biología de la Universidad Pedagógica Nacional.</t>
  </si>
  <si>
    <t>FUN-069</t>
  </si>
  <si>
    <t>Productos alimenticios bebidas y tabaco textiles prendas de vestir y productos de cuero</t>
  </si>
  <si>
    <t>Suministrar materiales para el Departamento de Matemáticas de la Universidad Pedagógica Nacional.</t>
  </si>
  <si>
    <t>FUN-070</t>
  </si>
  <si>
    <t>Prestar el servicio de mantenimiento para los equipos del  Laboratorio del Departamento de Física de la Universidad Pedagógica Nacional.</t>
  </si>
  <si>
    <t>FUN-071</t>
  </si>
  <si>
    <t>73152100; 81101700;81101706</t>
  </si>
  <si>
    <t>1410 CAFETERÍA</t>
  </si>
  <si>
    <t>Suministrar los elementos de limpieza y cafetería requeridos para los restaurantes y cafeterías de la Universidad Pedagógica Nacional</t>
  </si>
  <si>
    <t>FUN-072</t>
  </si>
  <si>
    <t>47121800;52151600;52151700</t>
  </si>
  <si>
    <t>Prestar el servicio de transporte de alimentos, para los restaurantes y cafeterías de la Universidad Pedagógica Nacional.</t>
  </si>
  <si>
    <t>FUN-073</t>
  </si>
  <si>
    <t>78101800;93131600</t>
  </si>
  <si>
    <t>Prestar el servicio para la recolección, transporte y disposición final de residuos sólidos orgánicos generados en los restaurantes y cafeterías de acuerdo a los horarios establecidos por la Universidad en las instalaciones de la UPN</t>
  </si>
  <si>
    <t>FUN-074</t>
  </si>
  <si>
    <t>Realizar el mantenimiento preventivo y correctivo para los equipos del Restaurante</t>
  </si>
  <si>
    <t>FUN-075</t>
  </si>
  <si>
    <t>FUN-076</t>
  </si>
  <si>
    <t>Adquirir menaje para el restaurante  de la Universidad Pedagógica Nacional.</t>
  </si>
  <si>
    <t>FUN-077</t>
  </si>
  <si>
    <t>47121800;52151600;52151700;52152000</t>
  </si>
  <si>
    <t>1430 DEPORTE</t>
  </si>
  <si>
    <t>Adquirir los uniformes para los estudiantes y funcionarios que representan a la Universidad Pedagógica Nacional en los encuentros deportivos.</t>
  </si>
  <si>
    <t>FUN-078</t>
  </si>
  <si>
    <t>53121500;53101600;53102700;53102900</t>
  </si>
  <si>
    <t>Amparar el pago de la inscripción juegos Distritales  -  ASCUN.</t>
  </si>
  <si>
    <t>Amparar el pago de la inscripción juegos Nacionales -  ASCUN.</t>
  </si>
  <si>
    <t xml:space="preserve">Prestar los servicios para atender todas las actividades relacionadas con la participación de la delegación deportiva de la Universidad Pedagógica Nacional, en la final de los juegos Universitarios Cerros </t>
  </si>
  <si>
    <t>FUN-079</t>
  </si>
  <si>
    <t>Prestar los servicios para atender todas las actividades lúdico-deportivas correspondientes a las vacaciones recreativas, programadas desde la Subdirección de Bienestar Universitario.</t>
  </si>
  <si>
    <t>FUN-080</t>
  </si>
  <si>
    <t>81141600;90101500;90101700;90111500;90111800</t>
  </si>
  <si>
    <t>Prestar los servicios como operador logístico para atender el desplazamiento, alojamiento y alimentación de la delegación de la Universidad Pedagógica Nacional. (Participación deportiva organizada por ASCUN).</t>
  </si>
  <si>
    <t>FUN-081</t>
  </si>
  <si>
    <t>Prestar los servicios logísticos para el desarrollo de las actividades lúdico -deportivas en el marco de la Bienvenida de los estudiantes nuevos del I y II semestre 2026.</t>
  </si>
  <si>
    <t>FUN-082</t>
  </si>
  <si>
    <t>90151800;80141900</t>
  </si>
  <si>
    <t>Realizar el mantenimiento preventivo y Correctivo de Equipos de la Unidad Odontológica y de salud de la universidad Pedagógica Nacional.</t>
  </si>
  <si>
    <t>FUN-083</t>
  </si>
  <si>
    <t>73152100;81101700;81141500;85161500</t>
  </si>
  <si>
    <t>Adquirir insumos odontológicos, requeridos para el normal funcionamiento y prestación del servicio del Programa de Salud de la Subdirección de Bienestar Universitario</t>
  </si>
  <si>
    <t>FUN-084</t>
  </si>
  <si>
    <t>51212100;42151600;42151900;42152400;42152500</t>
  </si>
  <si>
    <t>2.1.2.01.01.003.06.01</t>
  </si>
  <si>
    <t>Aparatos médicos y quirúrgicos y aparatos ortésicos y protésicos.</t>
  </si>
  <si>
    <t xml:space="preserve">Adquirir insumos médicos y de fisioterapia, requeridos para el normal funcionamiento y prestación del servicio del Programa de Salud de la Subdirección de Bienestar Universitario </t>
  </si>
  <si>
    <t>FUN-085</t>
  </si>
  <si>
    <t>Aparatos médicos y quirúrgicos y aparatos ortésicos y protésicos</t>
  </si>
  <si>
    <t>2.1.2.01.01.003.01.06</t>
  </si>
  <si>
    <t>Otras máquinas para usos generales y sus partes y piezas</t>
  </si>
  <si>
    <t>Aparatos de Uso Domestico</t>
  </si>
  <si>
    <t>2.1.2.01.01.004.01.03</t>
  </si>
  <si>
    <t>Artículos de deporte</t>
  </si>
  <si>
    <t>Prestar los servicios como operador logístico para el desarrollo de iniciativas pedagógicas orientadas a la promoción de los derechos humanos y la convivencia pacífica, con el propósito de fortalecer el tejido social y la participación de la Comunidad Universitaria.       COSTITUIR AUXILIAR CONVIVENCIA</t>
  </si>
  <si>
    <t>FUN-086</t>
  </si>
  <si>
    <t>80141900;80141600</t>
  </si>
  <si>
    <t>FUN-087</t>
  </si>
  <si>
    <t>85101500;85151500</t>
  </si>
  <si>
    <t xml:space="preserve">Prestar el servicio de la elaboración e impresión de  agendas entre otros elementos institucionales de acuerdo a las necesidades del Instituto Pedagógico Nacional
</t>
  </si>
  <si>
    <t>FUN-088</t>
  </si>
  <si>
    <t>82101500;44111500</t>
  </si>
  <si>
    <t>Prestar el servicio de impresión de diplomas, placa, copa y demás menciones de honor de acuerdo a los archivos finales aprobados por el Instituto Pedagógico Nacional para la promoción de graduandos  del IPN</t>
  </si>
  <si>
    <t>FUN-089</t>
  </si>
  <si>
    <t>Adquirir equipos de comunicación para las aulas académicas y sus respectivos soportes y bases para su instalación con el fin de contribuir con el bienestar de los estudiantes del Instituto Pedagógico Nacional</t>
  </si>
  <si>
    <t>FUN-090</t>
  </si>
  <si>
    <t>52161500; 52161505</t>
  </si>
  <si>
    <t>Adquirir tableros acrílicos para ser instalados en el Instituto Pedagógico Nacional (IPN), y así mejorar el ambiente de enseñanza y facilitar la interacción en las actividades académicas.</t>
  </si>
  <si>
    <t>FUN-091</t>
  </si>
  <si>
    <t xml:space="preserve">Adquirir Juegos de piso para el patio central con el fin de contribuir con el bienestar de los estudiantes del IPN </t>
  </si>
  <si>
    <t>FUN-092</t>
  </si>
  <si>
    <t xml:space="preserve">Prestar los servicios de  mantenimiento, adecuaciones y adquisiciones necesarias para la puesta en funcionamiento de
los parques infantiles del Instituto Pedagógico Nacional y la casa de muñecas de la SEI </t>
  </si>
  <si>
    <t>FUN-093</t>
  </si>
  <si>
    <t>FUN-094</t>
  </si>
  <si>
    <t>Adquirir Sillas para el Instituto Pedagógico Nacional</t>
  </si>
  <si>
    <t>FUN-095</t>
  </si>
  <si>
    <t xml:space="preserve">Adquirir Material didáctico para los niños de la SEI (Bloques de construcción, pelotas de letras, pelotas lisas) </t>
  </si>
  <si>
    <t>FUN-096</t>
  </si>
  <si>
    <t xml:space="preserve">Adquirir elementos deportivos para el área de Educación Física con el fin de contribuir con el bienestar de los estudiantes del Instituto Pedagógico Nacional.(Balones de baloncesto, mallas de futbol, tapete para gimnasia) </t>
  </si>
  <si>
    <t>FUN-097</t>
  </si>
  <si>
    <t xml:space="preserve">Adquirir equipos y  elementos para el buen funcionamiento de la granja del IPN con el fin de contribuir con el bienestar de los estudiantes  </t>
  </si>
  <si>
    <t>FUN-098</t>
  </si>
  <si>
    <t>41103000;52141500</t>
  </si>
  <si>
    <t>Adquirir equipos y elementos para el buen funcionamiento de la granja del IPN con el fin de contribuir con el bienestar de los estudiantes</t>
  </si>
  <si>
    <t>2.1.2.01.01.003.04.06</t>
  </si>
  <si>
    <t>Otro equipo eléctrico y sus partes y piezas</t>
  </si>
  <si>
    <t xml:space="preserve">Adquirir pedestales para la Biblioteca del Instituto Pedagógico Nacional </t>
  </si>
  <si>
    <t>FUN-099</t>
  </si>
  <si>
    <t xml:space="preserve">1650 EMISORA </t>
  </si>
  <si>
    <t>Emisora</t>
  </si>
  <si>
    <t>Prestar el servicio de soporte del sitio Web WordPress de la emisora.  - EMISORA</t>
  </si>
  <si>
    <t>FUN-101</t>
  </si>
  <si>
    <t>1390 ETICT</t>
  </si>
  <si>
    <t xml:space="preserve">ETICT </t>
  </si>
  <si>
    <t>PAGOS ETICT</t>
  </si>
  <si>
    <t xml:space="preserve">FUN-100 - ICT  </t>
  </si>
  <si>
    <t>Prestar el servicio de montaje del stand de la Universidad Pedagógica Nacional en Expo Estudiante 2026 y montaje Stand. - SAD</t>
  </si>
  <si>
    <t>FUN-102</t>
  </si>
  <si>
    <t xml:space="preserve"> Prestar el servicio logístico para el evento cultural Encuentro General de Egresados - Actividades artísticas, de entretenimiento y recreación</t>
  </si>
  <si>
    <t>FUN-103</t>
  </si>
  <si>
    <t>Prestar el servicio para la elaboración e impresión del material de divulgación requerido por la Universidad Pedagógica Nacional, para espacios institucionales a cargo del Centro de Egresados.</t>
  </si>
  <si>
    <t>FUN-104</t>
  </si>
  <si>
    <t>Prestar el servicio de mantenimiento para los equipos del Laboratorio Bioclinico del Departamento de Biología de la Universidad Pedagógica Nacional.</t>
  </si>
  <si>
    <t>FUN-105</t>
  </si>
  <si>
    <t>Prestar el servicio de mantenimiento para los equipos del Laboratorio del Departamento de Biología de la Universidad Pedagógica Nacional.</t>
  </si>
  <si>
    <t>FUN-106</t>
  </si>
  <si>
    <t>1440 CULTURA</t>
  </si>
  <si>
    <t>Prestar el servicio de mantenimiento preventivo y correctivo de los equipos requeridos para el desarrollo de las actividades del Programa de Cultura de la Subdirección de Bienestar Universitario-UPN.</t>
  </si>
  <si>
    <t>FUN-107</t>
  </si>
  <si>
    <t>60131000;60131100;60131200;60131300;60131400;60131600;60131800;72154200</t>
  </si>
  <si>
    <t>Prestar el servicio de lavandería de los uniformes y trajes de los grupos representativos del programa de cultura.</t>
  </si>
  <si>
    <t>FUN-108</t>
  </si>
  <si>
    <t xml:space="preserve">2.1.2.02.02.006 </t>
  </si>
  <si>
    <t>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t>
  </si>
  <si>
    <t>FUN-109</t>
  </si>
  <si>
    <t>78101500;78101800</t>
  </si>
  <si>
    <t xml:space="preserve">Adquirir la dotación para los funcionarios administrativos planta, provisionales y supernumerarios (caballeros) </t>
  </si>
  <si>
    <t>FUN-110</t>
  </si>
  <si>
    <t>53101600;53101900;53101902</t>
  </si>
  <si>
    <t>Adquirir la dotación para los funcionarios administrativos planta, provisionales y supernumerarios (damas)</t>
  </si>
  <si>
    <t>FUN-111</t>
  </si>
  <si>
    <t>53101600;53101900;53101904</t>
  </si>
  <si>
    <t xml:space="preserve">2.1.2.02.01.003 </t>
  </si>
  <si>
    <t>Adquirir insumos, para realizar el mantenimiento preventivo y correctivo de los equipos de cómputo de la Universidad Pedagógica Nacional</t>
  </si>
  <si>
    <t>FUN-112</t>
  </si>
  <si>
    <t>43211600; 43211700; 27111700; 12352100;39121400</t>
  </si>
  <si>
    <t>Prestar el servicio de mantenimiento preventivo y/o correctivo a equipos del Laboratorio del Departamento de Química de la Universidad Pedagógica Nacional.</t>
  </si>
  <si>
    <t>FUN-113</t>
  </si>
  <si>
    <t>73152100; 81101700</t>
  </si>
  <si>
    <t>Radiorreceptores y receptores de televisión; aparatos para la grabación y reproducción de sonido y video; micrófonos, altavoces,
amplificadores, etc.</t>
  </si>
  <si>
    <t>Adquisición de equipos y accesorios para la realización de las diferentes actividades de los programas de la Subdirección de Bienestar Universitario</t>
  </si>
  <si>
    <t>FUN-114</t>
  </si>
  <si>
    <t>39112500;52161500;45111700;52161600;45111500;39121400</t>
  </si>
  <si>
    <t>Suministrar materiales, reactivos y equipos para el Laboratorio del Departamento de Física de la Universidad Pedagógica Nacional.</t>
  </si>
  <si>
    <t>FUN-115</t>
  </si>
  <si>
    <t>2.1.2.01.01.003.01.04</t>
  </si>
  <si>
    <t>Hornos, quemadores para alimentación de hogar y sus partes y piezas</t>
  </si>
  <si>
    <t xml:space="preserve">Máquinas, herramientas y sus partes, piezas y accesorio. </t>
  </si>
  <si>
    <t>Suministrar materiales, reactivos y equipos para el Laboratorio del Departamento de Biología de la Universidad Pedagógica Nacional.</t>
  </si>
  <si>
    <t>FUN-116</t>
  </si>
  <si>
    <t>2.1.2.01.01.003.06.03</t>
  </si>
  <si>
    <t>Instrumentos ópticos y equipos fotográficos, partes, piezas y accesorios</t>
  </si>
  <si>
    <t>Adquirir los elementos de protección personal de tipo confección de prendas de seguridad y protección  para los funcionarios de la Universidad Pedagógica Nacional, en cumplimiento a la política de seguridad y salud en el trabajo de la UPN y la normatividad nacional vigente en Seguridad y Salud en el Trabajo Decreto 1072 de 2015 y de acuerdo con el incremento proyectado del 7,8% para el 2026.</t>
  </si>
  <si>
    <t>FUN-117</t>
  </si>
  <si>
    <t>Adquirir elementos de señalización, seguridad industrial y botiquines de primeros auxilios para las instalaciones de la Universidad Pedagógica Nacional</t>
  </si>
  <si>
    <t>FUN-118</t>
  </si>
  <si>
    <t>55121700; 46191600;42171600; 56121200; 42241700; 42131500;51102700</t>
  </si>
  <si>
    <t>Prestar el servicio de internet fibra óptica, para las instalaciones de San José de Villeta de la Universidad Pedagógica Nacional. </t>
  </si>
  <si>
    <t>FUN-119</t>
  </si>
  <si>
    <t>Bombas, compresores, motores de fuerza hidráulica y motores de potencia neumática y válvulas y sus partes y piezas</t>
  </si>
  <si>
    <t>Adquirir herramientas y equipo para las actividades de mantenimiento en las instalaciones de la UPN</t>
  </si>
  <si>
    <t>FUN-120</t>
  </si>
  <si>
    <t>27112700;27112000;27111700;30191500;23101500; 27131500; 22101900</t>
  </si>
  <si>
    <t>2.1.2.01.01.003.02.01</t>
  </si>
  <si>
    <t>Maquinaria agropecuaria o silvícola y sus partes y piezas</t>
  </si>
  <si>
    <t>2.1.2.01.01.003.02.04</t>
  </si>
  <si>
    <t>Maquinaria para la minería, la explotación de canteras y la construcción y sus partes y piezas</t>
  </si>
  <si>
    <t>Prestar el servicio de mantenimiento de los instrumentos musicales del Instituto Pedagógico Nacional</t>
  </si>
  <si>
    <t>FUN-121</t>
  </si>
  <si>
    <t>60131200;72154200;60131448</t>
  </si>
  <si>
    <t>Prestar el servicio de mantenimiento de equipos médicos del IPN</t>
  </si>
  <si>
    <t>FUN-122</t>
  </si>
  <si>
    <t>73152100;81101700</t>
  </si>
  <si>
    <t xml:space="preserve">Prestar el Servicio de mantenimiento o reparación de alarma contra incendios (GDO) </t>
  </si>
  <si>
    <t>FUN-123</t>
  </si>
  <si>
    <t>Suministrar materiales y herramientas para el Departamento de Tecnología de la Universidad Pedagógica Nacional</t>
  </si>
  <si>
    <t>FUN-124</t>
  </si>
  <si>
    <t>Instrumentos  y aparatos de medición, verificación,  análisis, de navegación y para otros fines (excepto instrumentos ópticos); instrumentos de control de procesos industriales, sus partes, piezas y accesorios.</t>
  </si>
  <si>
    <t>Prestar los servicios de soporte, administración y almacenamiento en nube de los backups de información de la Universidad Pedagógica Nacional.</t>
  </si>
  <si>
    <t>FUN-125</t>
  </si>
  <si>
    <t>Prestar el servicio de certificado para firmas digitales en token virtual para uso de la Universidad Pedagógica Nacional. </t>
  </si>
  <si>
    <t>FUN-126</t>
  </si>
  <si>
    <t>Realizar sesiones de reflexión sobre la poesía en espacios al aire libre para la comunidad universitaria de la UPN, como parte de la estrategia de resignificación de espacios que se implementará a largo de la vigencia .</t>
  </si>
  <si>
    <t>FUN-127</t>
  </si>
  <si>
    <t>Suministrar químicos de desinfección y limpieza requeridos para los restaurantes y cafeterías de la Universidad Pedagógica Nacional.</t>
  </si>
  <si>
    <t>FUN-128</t>
  </si>
  <si>
    <t>Adquirir el servicio  de GPS para el parque automotor de la Universidad Pedagógica Nacional</t>
  </si>
  <si>
    <t>FUN-129</t>
  </si>
  <si>
    <t>32101600;32101656</t>
  </si>
  <si>
    <t>Adquirir bolsas  institucionales en el marco de la participación de la UPN en la Feria Internacional del libro de Bogotá</t>
  </si>
  <si>
    <t>FUN-130</t>
  </si>
  <si>
    <t>Adquirir bolsas toteg bag en el marco de la participación de la UPN en la Feria Internacional del libro de la FILBO</t>
  </si>
  <si>
    <t>FUN-131</t>
  </si>
  <si>
    <t>Prestar el servicio de mantenimiento preventivo / correctivo a equipos del Departamento de Tecnología de la Universidad Pedagógica Nacional.</t>
  </si>
  <si>
    <t>FUN-132</t>
  </si>
  <si>
    <t>Adquirir herramientas y equipos para el -departamento de Tecnología de la Universidad Pedagógica Nacional.</t>
  </si>
  <si>
    <t>FUN-133</t>
  </si>
  <si>
    <t>Prestar el servicio de logística y suministro de material pedagógico para el desarrollo de la actividad académica y cultural del día del maestro en la vigencia </t>
  </si>
  <si>
    <t>FUN-134</t>
  </si>
  <si>
    <t>Prestar el servicio para 30 llamadas simultaneas de troncales SIP IP en nube con disponibilidad de salida de llamadas a destinos locales, con licenciamiento perpetuo.</t>
  </si>
  <si>
    <t>FUN-135</t>
  </si>
  <si>
    <t>43231500;83111500</t>
  </si>
  <si>
    <t>Prestar los servicios especializados para la prevención del consumo de sustancias psicoactivas licitas e ilícitas, con el fin de fortalecer las estrategias de prevención en la Universidad Pedagógica Nacional.</t>
  </si>
  <si>
    <t>FUN-136</t>
  </si>
  <si>
    <t>85121700; 80111600</t>
  </si>
  <si>
    <t>Adquirir elementos para el  desarrollo de las actividades deportivas en el Programa de Deportes de la SBU</t>
  </si>
  <si>
    <t>FUN-137</t>
  </si>
  <si>
    <t>Prestar el servicio de realización de sesiones de escritura creativa en la Biblioteca Central de la Universidad Pedagógica Nacional, dirigidas a la comunidad universitaria, como parte de la estrategia de resignificación de espacios que se desarrollará durante la vigencia 2026.</t>
  </si>
  <si>
    <t>FUN-138</t>
  </si>
  <si>
    <t>Suministrar e instalar blackouts y persianas en las  instalaciones  de la Universidad Pedagógica Nacional</t>
  </si>
  <si>
    <t>FUN-139</t>
  </si>
  <si>
    <t>Productos metálicos y paquetes de software</t>
  </si>
  <si>
    <t>Adquirir elementos para promover e incentivar la participación de la comunidad estudiantil en las actividades culturales realizadas desde el Programa de Cultura de la SBU.</t>
  </si>
  <si>
    <t>FUN-140</t>
  </si>
  <si>
    <t>2.1.2.01.01.004.01.02</t>
  </si>
  <si>
    <t>Instrumentos musicales</t>
  </si>
  <si>
    <t>Adquirir instrumentos para Programa de Cultura de la SBU, con el fin de garantizar la realización de sus talleres artísticos.</t>
  </si>
  <si>
    <t>FUN-141</t>
  </si>
  <si>
    <t>Adquirir prendas de carácter institucional para los grupos representativos del Programa Cultura de la Subdirección de Bienestar Universitario.</t>
  </si>
  <si>
    <t>FUN-142</t>
  </si>
  <si>
    <t>81141600;53101500;53101900;53102200;53102700;53102900</t>
  </si>
  <si>
    <t>Prestar el servicio de mantenimiento y suministro de filtros para los purificadores de agua, con el fin de garantizar su correcto funcionamiento y contribuir al bienestar de la comunidad del IPN.</t>
  </si>
  <si>
    <t>FUN-143</t>
  </si>
  <si>
    <t>48101716;40161500;73152101</t>
  </si>
  <si>
    <t>Adquirir elementos de papelería y oficina para el desarrollo de las actividades administrativas y académicas del Centro de Lenguas.</t>
  </si>
  <si>
    <t>FUN-144</t>
  </si>
  <si>
    <t>YANETH ROMERO COCA
Vicerrectora Administrativa y Financiera</t>
  </si>
  <si>
    <t>44121708;31201500;44121622;44121701;30266501;44121801</t>
  </si>
  <si>
    <t>60131000;60131100;60131600</t>
  </si>
  <si>
    <t>FUN-100</t>
  </si>
  <si>
    <t>46181500;42131600;53111600;53111500</t>
  </si>
  <si>
    <t>50201700;50161800;52151500;52152100;50161500;</t>
  </si>
  <si>
    <t>53111500;53102700;53103100;46181500;46181600;46181700;46181800;46181900</t>
  </si>
  <si>
    <t>46181500;46181600;46181700;46181800;46181900;31211900;53111500;53102700;53103100;46182300;46181800;46181700;46181600;46181500;42131600;</t>
  </si>
  <si>
    <t>39131700;39131600;32141000;32141100;39101800;39111505;39111521;30151703;39131714</t>
  </si>
  <si>
    <t>39131700;39131600;32101600;32141000;32141100;39101900;39111505;39111521;30151703;39131714; 39121529;39122200;39121602;39101600</t>
  </si>
  <si>
    <t>81112100;8111200</t>
  </si>
  <si>
    <t>72153600;52131500</t>
  </si>
  <si>
    <t>47121800;52151600;52151800;52141500</t>
  </si>
  <si>
    <t>90141500;90141600</t>
  </si>
  <si>
    <t>81141600;90101500;90101700;90111500;90111800;90141500</t>
  </si>
  <si>
    <t>90151800;80141900;81141601</t>
  </si>
  <si>
    <t>51211600;51142100;42141500;42142500;42142600;42192600;42132200;42192210;42171600;23181800;41111500;43232000</t>
  </si>
  <si>
    <t>81141600;80141900</t>
  </si>
  <si>
    <t>12352200;41121700;41121800</t>
  </si>
  <si>
    <t>30131500;30131600;30131700;30102400;30103600;31201600;11111600;11111700;11111800;11101500;40171500;40171600;40171700;40171800;40171900;40173000;40174000;40175000;27111700</t>
  </si>
  <si>
    <t>______________________________________________</t>
  </si>
  <si>
    <t>VALOR APROBADO 2026</t>
  </si>
  <si>
    <t>TOTAL</t>
  </si>
  <si>
    <t>Realizar la recolección, transporte y disposición final de los residuos peligrosos y  especiales generados en las diferentes instalaciones de la UPN</t>
  </si>
  <si>
    <t>Amparar el canon de arrendamiento al Contrato No. 542 de 2024 - inmueble ubicado en la CALLE 73 No. 14 - 21/27/29 INTERIORES 1 y 2  de la ciudad de Bogotá D.C</t>
  </si>
  <si>
    <t>Amparar los gastos derivados de las intervenciones de infraestructura de carácter urgente requeridas en la piscina del campus Calle 72 de la Universidad Pedagógica Nacional.</t>
  </si>
  <si>
    <t>77121701;77101505</t>
  </si>
  <si>
    <t>Reducción</t>
  </si>
  <si>
    <t>Adición</t>
  </si>
  <si>
    <t>Valor Toral</t>
  </si>
  <si>
    <t>Entregar a título de arrendamiento a la Universidad Pedagógica Nacional para su uso y goce el inmueble ubicado en la AV carrera 14 No 65-27  con Matriculas Inmobiliarias 50C-276773.</t>
  </si>
  <si>
    <t>FUN-145</t>
  </si>
  <si>
    <t xml:space="preserve">2.1.2.02.02.009 </t>
  </si>
  <si>
    <t>Adquirir juegos de mesas hexagonales  y sillas para la SEI </t>
  </si>
  <si>
    <t xml:space="preserve">Adquirir la dotación de confección para los trabajadores oficiales y personal que presta servicio en el área de restaurante </t>
  </si>
  <si>
    <t xml:space="preserve">Adquirir la dotación de implementos de seguridad para los trabajadores oficiales y personal que presta servicio en el área de restaurante  </t>
  </si>
  <si>
    <t>76101500;76121500</t>
  </si>
  <si>
    <t>FUN-146</t>
  </si>
  <si>
    <t>Servicios prestados a las empresas y servicios de producción </t>
  </si>
  <si>
    <t>Aduirir dos mesas mostrador autoservicio a vapor para el restaurante de la instalación de la calle 72 de la Universidad Pedagógica Nacional.</t>
  </si>
  <si>
    <t>50101700; 50111500; 50112000; 50112000; 50121500; 50131600; 50131700; 50131800; 50151500; 50161500; 50171700; 50171800; 50181700; 50181900; 50192400; 50192900; 50193000; 50201700; 50221000; 50221100; 50221200; 50221300; 50301500; 50301700; 50302000; 50303700; 50304100; 50304400; 50304500; 50304600; 50305000; 50305100; 50305200; 50305400; 50305600; 50305900; 50307000; 50316700; 50401700; 50401800; 50401900; 50402000; 50402300; 50402500; 50402600; 50402700; 50402800; 50403200; 50403500; 50403800; 50404100; 50404101; 50404600; 50404800; 50405300; 50405600; 50405700; 50406200; 50406300; 50406500; 50407000; 50407200; 50415400; 93131600; 93131602; 93131607; 93131608; 93131609; 93131611</t>
  </si>
  <si>
    <t xml:space="preserve">Prestar los servicios como operador logístico para el desarrollo de iniciativas pedagógicas orientadas a la promoción de los derechos humanos y la convivencia pacífica, con el propósito de fortalecer el tejido social y la participación de la Comunidad Universitaria.       </t>
  </si>
  <si>
    <t>Amparar el canon de arrendamiento del Contrato Arriendo del centro de producción de alimentos ubicado en la Calle 94 C # 57A-11, Barrio Rionegro</t>
  </si>
  <si>
    <t>No aplica</t>
  </si>
  <si>
    <t>FUN-147</t>
  </si>
  <si>
    <t>Suministrar los bienes necesarios para la ubicación y funcionamiento de los convites universitarios, en cumplimiento del plan de trabajo de la Subdirección de Bienestar Universitario, para garantizar el uso adecuado del espacio común del campus universitario.</t>
  </si>
  <si>
    <t>FUN-148</t>
  </si>
  <si>
    <t>Prestar el servicio de Streaming y Auto DJ, para la
trasmisión continua de música y contenidos de la
emisora La Pedagógica Radio</t>
  </si>
  <si>
    <t>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t>
  </si>
  <si>
    <t>FUN-149</t>
  </si>
  <si>
    <t>26131500; 26131800</t>
  </si>
  <si>
    <t>Adquirir equipos de sistema de alimentación ininterrumpida (UPS) para la protección y respaldo eléctrico de los equipos tecnológicos de la Universidad Pedagógica Nacional.</t>
  </si>
  <si>
    <t>Suscribir un contrato interadministrativo entre la Universidad Pedagógica Nacional – UPN y el Fondo de Desarrollo de la Educación Superior – FODESEP, con el fin de fortalecer el Programa de Apoyo Socioeconómico de Bienestar Universitario, mediante el suministro de insumos para la operación de los restaurantes y cafeterías de la UPN.</t>
  </si>
  <si>
    <t>FUN-150</t>
  </si>
  <si>
    <t>Prestar los servicios para la demarcación y mantenimiento de las canchas deportivas de las Instalaciones de Valmaría -UPN.</t>
  </si>
  <si>
    <t>Otros muebles N.C.P</t>
  </si>
  <si>
    <t>FUN-151</t>
  </si>
  <si>
    <t>NAIO PALOMINO</t>
  </si>
  <si>
    <t>Firma</t>
  </si>
  <si>
    <t>seis meses</t>
  </si>
  <si>
    <t>ALIANZA COLOMBOFRANCESA</t>
  </si>
  <si>
    <t>inicia</t>
  </si>
  <si>
    <t xml:space="preserve">Termina </t>
  </si>
  <si>
    <t>IDC CONSTRUCCIONES S.A.S.</t>
  </si>
  <si>
    <t>2.1.2.02.01.000</t>
  </si>
  <si>
    <t>Agricultura, Silvicultura y productos de la pesca.</t>
  </si>
  <si>
    <t>Maquinaria de informática, y sus partes, piezas y accesorios </t>
  </si>
  <si>
    <t>Minerales, electricidad, gas y agua.</t>
  </si>
  <si>
    <t>Productos alimenticios, bebidas y tabaco, textiles, prendas de vestir y productos de cuero.</t>
  </si>
  <si>
    <t>Otros bienes transportables (excepto productos metálicos, maquinaria y equipo).</t>
  </si>
  <si>
    <t>Productos metálicos y paquetes de Software</t>
  </si>
  <si>
    <t>Servicios de alojamiento; servicios de suministro de comidas y bebidas; servicios de transporte; y servicios de distribución de electricidad, gas y agua.</t>
  </si>
  <si>
    <t>Servicios prestados a las empresas y servicios de producción.</t>
  </si>
  <si>
    <t>CAJA MENOR IPN</t>
  </si>
  <si>
    <t>POA 1331 - CAJA MENOR IPN</t>
  </si>
  <si>
    <t xml:space="preserve">2.1.8.01.14 </t>
  </si>
  <si>
    <t>Transferencia Fondo de Desarrollo de la Educación superior FODESEP - Artículo 91 Ley 30 de 1992</t>
  </si>
  <si>
    <t>xxxxx</t>
  </si>
  <si>
    <t>Amparar la adquisición de tableros, pupitres y puestos de trabajo para docentes y estudiantes, para ser asignados al inmueble ubicado en la Avenida Carrera 14 No. 65-27, en el marco del Plan Integral de Cobertura, con el fin de garantizar el acceso, la permanencia y el adecuado desarrollo de las actividades académicas en la Universidad Pedagógica Nacional.</t>
  </si>
  <si>
    <t xml:space="preserve">2.1.2.01.01.004.01.01.04 </t>
  </si>
  <si>
    <t>Amparar el pago de los gastos de alquiler de equipos para el adecuado y correcto desarrollo de las Ceremonias de grados ordinarios 2025-2 que tendrán lugar en Compensar Av. 68.</t>
  </si>
  <si>
    <t>FUN-152</t>
  </si>
  <si>
    <t>Adición a la orden de compra no. 008 del 2026  cuyo objeto es "Adquirir equipos de comunicación para las aulas académicas y sus respectivos soportes y bases para su instalación con el fin de contribuir con el bienestar de los estudiantes del Instituto Pedagógico Nacional"</t>
  </si>
  <si>
    <t>Amparar el pago de los gastos de transporte terrestre requeridos para las salidas académicas de la Universidad Pedagógica Nacional programadas durante el mes de marzo de 2026, con el fin de garantizar el adecuado desarrollo de las actividades misionales y el desplazamiento seguro, oportuno y eficiente de la comunidad universitaria.</t>
  </si>
  <si>
    <t>Amparar el apoyo socieconómicos para la comunidad UPN, participación en la carrera Run 70 años UPN</t>
  </si>
  <si>
    <r>
      <rPr>
        <b/>
        <sz val="10"/>
        <rFont val="Arial"/>
        <family val="2"/>
      </rPr>
      <t>CÓDIGO</t>
    </r>
  </si>
  <si>
    <r>
      <rPr>
        <b/>
        <sz val="10"/>
        <rFont val="Arial"/>
        <family val="2"/>
      </rPr>
      <t>CONCEPTO DEL RECURSO</t>
    </r>
  </si>
  <si>
    <r>
      <rPr>
        <sz val="10"/>
        <rFont val="Arial MT"/>
        <family val="2"/>
      </rPr>
      <t>17</t>
    </r>
  </si>
  <si>
    <r>
      <rPr>
        <sz val="10"/>
        <rFont val="Arial MT"/>
        <family val="2"/>
      </rPr>
      <t>Recursos Estampilla Universidad Nacional y Otras Universidades</t>
    </r>
  </si>
  <si>
    <r>
      <rPr>
        <sz val="10"/>
        <rFont val="Arial MT"/>
        <family val="2"/>
      </rPr>
      <t>26</t>
    </r>
  </si>
  <si>
    <r>
      <rPr>
        <sz val="10"/>
        <rFont val="Arial MT"/>
        <family val="2"/>
      </rPr>
      <t>Recursos Estampilla Universidad Pedagógica Nacional</t>
    </r>
  </si>
  <si>
    <r>
      <rPr>
        <sz val="10"/>
        <rFont val="Arial MT"/>
        <family val="2"/>
      </rPr>
      <t>10.01</t>
    </r>
  </si>
  <si>
    <r>
      <rPr>
        <sz val="10"/>
        <rFont val="Arial MT"/>
        <family val="2"/>
      </rPr>
      <t>Aportes Funcionamiento</t>
    </r>
  </si>
  <si>
    <r>
      <rPr>
        <sz val="10"/>
        <rFont val="Arial MT"/>
        <family val="2"/>
      </rPr>
      <t>10.02</t>
    </r>
  </si>
  <si>
    <r>
      <rPr>
        <sz val="10"/>
        <rFont val="Arial MT"/>
        <family val="2"/>
      </rPr>
      <t>Aportes Inversión</t>
    </r>
  </si>
  <si>
    <r>
      <rPr>
        <sz val="10"/>
        <rFont val="Arial MT"/>
        <family val="2"/>
      </rPr>
      <t>10.03</t>
    </r>
  </si>
  <si>
    <r>
      <rPr>
        <sz val="10"/>
        <rFont val="Arial MT"/>
        <family val="2"/>
      </rPr>
      <t>Inversión PFC</t>
    </r>
  </si>
  <si>
    <r>
      <rPr>
        <sz val="10"/>
        <rFont val="Arial MT"/>
        <family val="2"/>
      </rPr>
      <t>10.05</t>
    </r>
  </si>
  <si>
    <r>
      <rPr>
        <sz val="10"/>
        <rFont val="Arial MT"/>
        <family val="2"/>
      </rPr>
      <t>Excedentes de Cooperativas Nación</t>
    </r>
  </si>
  <si>
    <r>
      <rPr>
        <sz val="10"/>
        <rFont val="Arial MT"/>
        <family val="2"/>
      </rPr>
      <t>10.06</t>
    </r>
  </si>
  <si>
    <r>
      <rPr>
        <sz val="10"/>
        <rFont val="Arial MT"/>
        <family val="2"/>
      </rPr>
      <t>Aportes Nación Inversión Infraestructura</t>
    </r>
  </si>
  <si>
    <r>
      <rPr>
        <sz val="10"/>
        <rFont val="Arial MT"/>
        <family val="2"/>
      </rPr>
      <t>10.08</t>
    </r>
  </si>
  <si>
    <r>
      <rPr>
        <sz val="10"/>
        <rFont val="Arial MT"/>
        <family val="2"/>
      </rPr>
      <t>Recuperación votaciones</t>
    </r>
  </si>
  <si>
    <r>
      <rPr>
        <sz val="10"/>
        <rFont val="Arial MT"/>
        <family val="2"/>
      </rPr>
      <t>10.09</t>
    </r>
  </si>
  <si>
    <r>
      <rPr>
        <sz val="10"/>
        <rFont val="Arial MT"/>
        <family val="2"/>
      </rPr>
      <t>CESU</t>
    </r>
  </si>
  <si>
    <r>
      <rPr>
        <sz val="10"/>
        <rFont val="Arial MT"/>
        <family val="2"/>
      </rPr>
      <t>10.10</t>
    </r>
  </si>
  <si>
    <r>
      <rPr>
        <sz val="10"/>
        <rFont val="Arial MT"/>
        <family val="2"/>
      </rPr>
      <t>Plan Integral de Cobertura (PIC)</t>
    </r>
  </si>
  <si>
    <r>
      <rPr>
        <sz val="10"/>
        <rFont val="Arial MT"/>
        <family val="2"/>
      </rPr>
      <t>10.12</t>
    </r>
  </si>
  <si>
    <r>
      <rPr>
        <sz val="10"/>
        <rFont val="Arial MT"/>
        <family val="2"/>
      </rPr>
      <t>Devolución IVA - Instituciones de Educación Superior</t>
    </r>
  </si>
  <si>
    <r>
      <rPr>
        <sz val="10"/>
        <rFont val="Arial MT"/>
        <family val="2"/>
      </rPr>
      <t>10.17</t>
    </r>
  </si>
  <si>
    <r>
      <rPr>
        <sz val="10"/>
        <rFont val="Arial MT"/>
        <family val="2"/>
      </rPr>
      <t>Aportes funcionamiento - IPN</t>
    </r>
  </si>
  <si>
    <r>
      <rPr>
        <sz val="10"/>
        <rFont val="Arial MT"/>
        <family val="2"/>
      </rPr>
      <t>10.18</t>
    </r>
  </si>
  <si>
    <r>
      <rPr>
        <sz val="10"/>
        <rFont val="Arial MT"/>
        <family val="2"/>
      </rPr>
      <t>Inversión Plan Fomento Bienestar PFB</t>
    </r>
  </si>
  <si>
    <r>
      <rPr>
        <sz val="10"/>
        <rFont val="Arial MT"/>
        <family val="2"/>
      </rPr>
      <t>10.19</t>
    </r>
  </si>
  <si>
    <r>
      <rPr>
        <sz val="10"/>
        <rFont val="Arial MT"/>
        <family val="2"/>
      </rPr>
      <t>Aportes Nación PIC-Territorial</t>
    </r>
  </si>
  <si>
    <r>
      <rPr>
        <sz val="10"/>
        <rFont val="Arial MT"/>
        <family val="2"/>
      </rPr>
      <t>10.21</t>
    </r>
  </si>
  <si>
    <r>
      <rPr>
        <sz val="10"/>
        <rFont val="Arial MT"/>
        <family val="2"/>
      </rPr>
      <t>Aportes Nación Formalización</t>
    </r>
  </si>
  <si>
    <r>
      <rPr>
        <sz val="10"/>
        <rFont val="Arial MT"/>
        <family val="2"/>
      </rPr>
      <t>10.22</t>
    </r>
  </si>
  <si>
    <r>
      <rPr>
        <sz val="10"/>
        <rFont val="Arial MT"/>
        <family val="2"/>
      </rPr>
      <t>Matrículas Pregrado-Política de Gratuidad</t>
    </r>
  </si>
  <si>
    <r>
      <rPr>
        <sz val="10"/>
        <rFont val="Arial MT"/>
        <family val="2"/>
      </rPr>
      <t>20.01</t>
    </r>
  </si>
  <si>
    <r>
      <rPr>
        <sz val="10"/>
        <rFont val="Arial MT"/>
        <family val="2"/>
      </rPr>
      <t>Recursos Propios</t>
    </r>
  </si>
  <si>
    <r>
      <rPr>
        <sz val="10"/>
        <rFont val="Arial MT"/>
        <family val="2"/>
      </rPr>
      <t>20.02</t>
    </r>
  </si>
  <si>
    <r>
      <rPr>
        <sz val="10"/>
        <rFont val="Arial MT"/>
        <family val="2"/>
      </rPr>
      <t>Servicios de Asesorías</t>
    </r>
  </si>
  <si>
    <r>
      <rPr>
        <sz val="10"/>
        <rFont val="Arial MT"/>
        <family val="2"/>
      </rPr>
      <t>20.03</t>
    </r>
  </si>
  <si>
    <r>
      <rPr>
        <sz val="10"/>
        <rFont val="Arial MT"/>
        <family val="2"/>
      </rPr>
      <t>Servicios de Extensión</t>
    </r>
  </si>
  <si>
    <r>
      <rPr>
        <sz val="10"/>
        <rFont val="Arial MT"/>
        <family val="2"/>
      </rPr>
      <t>20.04</t>
    </r>
  </si>
  <si>
    <r>
      <rPr>
        <sz val="10"/>
        <rFont val="Arial MT"/>
        <family val="2"/>
      </rPr>
      <t>Aportes de Otras Entidades</t>
    </r>
  </si>
  <si>
    <r>
      <rPr>
        <sz val="10"/>
        <rFont val="Arial MT"/>
        <family val="2"/>
      </rPr>
      <t>20.07</t>
    </r>
  </si>
  <si>
    <r>
      <rPr>
        <sz val="10"/>
        <rFont val="Arial MT"/>
        <family val="2"/>
      </rPr>
      <t>Aportes de Otras Entidades-Bogotá</t>
    </r>
  </si>
  <si>
    <r>
      <rPr>
        <sz val="10"/>
        <rFont val="Arial MT"/>
        <family val="2"/>
      </rPr>
      <t>20.11</t>
    </r>
  </si>
  <si>
    <r>
      <rPr>
        <sz val="10"/>
        <rFont val="Arial MT"/>
        <family val="2"/>
      </rPr>
      <t>Recursos Propios Atenea JE 3</t>
    </r>
  </si>
  <si>
    <r>
      <rPr>
        <sz val="10"/>
        <rFont val="Arial MT"/>
        <family val="2"/>
      </rPr>
      <t>20.12</t>
    </r>
  </si>
  <si>
    <r>
      <rPr>
        <sz val="10"/>
        <rFont val="Arial MT"/>
        <family val="2"/>
      </rPr>
      <t>Recursos Propios Atenea JE 4</t>
    </r>
  </si>
  <si>
    <r>
      <rPr>
        <sz val="10"/>
        <rFont val="Arial MT"/>
        <family val="2"/>
      </rPr>
      <t>Recursos del Balance – Recursos Nación funcionamiento</t>
    </r>
  </si>
  <si>
    <r>
      <rPr>
        <sz val="10"/>
        <rFont val="Arial MT"/>
        <family val="2"/>
      </rPr>
      <t>Recursos del Balance - Recursos Nación Inversión</t>
    </r>
  </si>
  <si>
    <r>
      <rPr>
        <sz val="10"/>
        <rFont val="Arial MT"/>
        <family val="2"/>
      </rPr>
      <t>Rendimientos Financieros - Recursos Nación</t>
    </r>
  </si>
  <si>
    <r>
      <rPr>
        <sz val="10"/>
        <rFont val="Arial MT"/>
        <family val="2"/>
      </rPr>
      <t>Recursos del balance Plan de Fomento a la Calidad</t>
    </r>
  </si>
  <si>
    <r>
      <rPr>
        <sz val="10"/>
        <rFont val="Arial MT"/>
        <family val="2"/>
      </rPr>
      <t>Rendimientos recursos Plan de Fomento a la Calidad</t>
    </r>
  </si>
  <si>
    <r>
      <rPr>
        <sz val="10"/>
        <rFont val="Arial MT"/>
        <family val="2"/>
      </rPr>
      <t>Rendimientos Financieros Nación - Excedentes Cooperativas MEN</t>
    </r>
  </si>
  <si>
    <r>
      <rPr>
        <sz val="10"/>
        <rFont val="Arial MT"/>
        <family val="2"/>
      </rPr>
      <t>Rendimientos Recursos Nación Inversión</t>
    </r>
  </si>
  <si>
    <r>
      <rPr>
        <sz val="10"/>
        <rFont val="Arial MT"/>
        <family val="2"/>
      </rPr>
      <t>Recursos del Balance - Devolución IVA</t>
    </r>
  </si>
  <si>
    <r>
      <rPr>
        <sz val="10"/>
        <rFont val="Arial MT"/>
        <family val="2"/>
      </rPr>
      <t>Rendimientos Financieros - Aportes Funcionamiento IPN-UPN</t>
    </r>
  </si>
  <si>
    <r>
      <rPr>
        <sz val="10"/>
        <rFont val="Arial MT"/>
        <family val="2"/>
      </rPr>
      <t>Rendimientos Financieros - Devolución IVA</t>
    </r>
  </si>
  <si>
    <r>
      <rPr>
        <sz val="10"/>
        <rFont val="Arial MT"/>
        <family val="2"/>
      </rPr>
      <t>Rendimientos Financieros Nación Inversión-Infraestructura</t>
    </r>
  </si>
  <si>
    <r>
      <rPr>
        <sz val="10"/>
        <rFont val="Arial MT"/>
        <family val="2"/>
      </rPr>
      <t>Recursos del balance Plan de formalización laboral</t>
    </r>
  </si>
  <si>
    <r>
      <rPr>
        <sz val="10"/>
        <rFont val="Arial MT"/>
        <family val="2"/>
      </rPr>
      <t>Recursos del balance Plan de Fomento de bienestar</t>
    </r>
  </si>
  <si>
    <r>
      <rPr>
        <sz val="10"/>
        <rFont val="Arial MT"/>
        <family val="2"/>
      </rPr>
      <t>Recursos del balance nación funcionamiento PIC territorial</t>
    </r>
  </si>
  <si>
    <r>
      <rPr>
        <sz val="10"/>
        <rFont val="Arial MT"/>
        <family val="2"/>
      </rPr>
      <t>21.17.01</t>
    </r>
  </si>
  <si>
    <r>
      <rPr>
        <sz val="10"/>
        <rFont val="Arial MT"/>
        <family val="2"/>
      </rPr>
      <t>Recursos del balance estampilla UNAL</t>
    </r>
  </si>
  <si>
    <r>
      <rPr>
        <sz val="10"/>
        <rFont val="Arial MT"/>
        <family val="2"/>
      </rPr>
      <t>21.17.02</t>
    </r>
  </si>
  <si>
    <r>
      <rPr>
        <sz val="10"/>
        <rFont val="Arial MT"/>
        <family val="2"/>
      </rPr>
      <t>Rendimientos Estampilla UNAL</t>
    </r>
  </si>
  <si>
    <r>
      <rPr>
        <sz val="10"/>
        <rFont val="Arial MT"/>
        <family val="2"/>
      </rPr>
      <t>21.20.01</t>
    </r>
  </si>
  <si>
    <r>
      <rPr>
        <sz val="10"/>
        <rFont val="Arial MT"/>
        <family val="2"/>
      </rPr>
      <t>Rendimientos Financieros – Recursos Propios</t>
    </r>
  </si>
  <si>
    <r>
      <rPr>
        <sz val="10"/>
        <rFont val="Arial MT"/>
        <family val="2"/>
      </rPr>
      <t>21.20.04</t>
    </r>
  </si>
  <si>
    <r>
      <rPr>
        <sz val="10"/>
        <rFont val="Arial MT"/>
        <family val="2"/>
      </rPr>
      <t>Recursos del balance aportes otras entidades</t>
    </r>
  </si>
  <si>
    <r>
      <rPr>
        <sz val="10"/>
        <rFont val="Arial MT"/>
        <family val="2"/>
      </rPr>
      <t>21.20.06</t>
    </r>
  </si>
  <si>
    <r>
      <rPr>
        <sz val="10"/>
        <rFont val="Arial MT"/>
        <family val="2"/>
      </rPr>
      <t>Recursos del balance cooperativas gestión</t>
    </r>
  </si>
  <si>
    <r>
      <rPr>
        <sz val="10"/>
        <rFont val="Arial MT"/>
        <family val="2"/>
      </rPr>
      <t>21.20.08</t>
    </r>
  </si>
  <si>
    <r>
      <rPr>
        <sz val="10"/>
        <rFont val="Arial MT"/>
        <family val="2"/>
      </rPr>
      <t>Rendimientos recursos cooperativas gestión</t>
    </r>
  </si>
  <si>
    <r>
      <rPr>
        <sz val="10"/>
        <rFont val="Arial MT"/>
        <family val="2"/>
      </rPr>
      <t>21.20.20</t>
    </r>
  </si>
  <si>
    <r>
      <rPr>
        <sz val="10"/>
        <rFont val="Arial MT"/>
        <family val="2"/>
      </rPr>
      <t>Recursos del Balance - Infraestructura, Dotación y Tecnología</t>
    </r>
  </si>
  <si>
    <r>
      <rPr>
        <sz val="10"/>
        <rFont val="Arial MT"/>
        <family val="2"/>
      </rPr>
      <t>21.26.01</t>
    </r>
  </si>
  <si>
    <r>
      <rPr>
        <sz val="10"/>
        <rFont val="Arial MT"/>
        <family val="2"/>
      </rPr>
      <t>Recursos del Balance – Estampilla UPN</t>
    </r>
  </si>
  <si>
    <r>
      <rPr>
        <sz val="10"/>
        <rFont val="Arial MT"/>
        <family val="2"/>
      </rPr>
      <t>21.26.02</t>
    </r>
  </si>
  <si>
    <r>
      <rPr>
        <sz val="10"/>
        <rFont val="Arial MT"/>
        <family val="2"/>
      </rPr>
      <t>Rendimientos Financieros – Estampilla UPN</t>
    </r>
  </si>
  <si>
    <r>
      <rPr>
        <b/>
        <sz val="10"/>
        <rFont val="Arial"/>
        <family val="2"/>
      </rPr>
      <t>Código Auxiliar</t>
    </r>
  </si>
  <si>
    <r>
      <rPr>
        <b/>
        <sz val="10"/>
        <rFont val="Arial"/>
        <family val="2"/>
      </rPr>
      <t>Nombre Auxiliar</t>
    </r>
  </si>
  <si>
    <r>
      <rPr>
        <sz val="10"/>
        <rFont val="Arial MT"/>
        <family val="2"/>
      </rPr>
      <t>Gastos de Personal</t>
    </r>
  </si>
  <si>
    <r>
      <rPr>
        <sz val="10"/>
        <rFont val="Arial MT"/>
        <family val="2"/>
      </rPr>
      <t>PIC - regionalización</t>
    </r>
  </si>
  <si>
    <r>
      <rPr>
        <sz val="10"/>
        <rFont val="Arial MT"/>
        <family val="2"/>
      </rPr>
      <t>Plan de Formalización Laboral</t>
    </r>
  </si>
  <si>
    <r>
      <rPr>
        <sz val="10"/>
        <rFont val="Arial MT"/>
        <family val="2"/>
      </rPr>
      <t>Soporte Institucional</t>
    </r>
  </si>
  <si>
    <r>
      <rPr>
        <sz val="10"/>
        <rFont val="Arial MT"/>
        <family val="2"/>
      </rPr>
      <t>Gestión Ambiental</t>
    </r>
  </si>
  <si>
    <r>
      <rPr>
        <sz val="10"/>
        <rFont val="Arial MT"/>
        <family val="2"/>
      </rPr>
      <t>Subdirección de Admisiones y Registro</t>
    </r>
  </si>
  <si>
    <r>
      <rPr>
        <sz val="10"/>
        <rFont val="Arial MT"/>
        <family val="2"/>
      </rPr>
      <t>Centro de Egresados</t>
    </r>
  </si>
  <si>
    <r>
      <rPr>
        <sz val="10"/>
        <rFont val="Arial MT"/>
        <family val="2"/>
      </rPr>
      <t>SGSI</t>
    </r>
  </si>
  <si>
    <r>
      <rPr>
        <sz val="10"/>
        <rFont val="Arial MT"/>
        <family val="2"/>
      </rPr>
      <t>Secretaría General</t>
    </r>
  </si>
  <si>
    <r>
      <rPr>
        <sz val="10"/>
        <rFont val="Arial MT"/>
        <family val="2"/>
      </rPr>
      <t>Subdirección de Recursos Educativos</t>
    </r>
  </si>
  <si>
    <r>
      <rPr>
        <sz val="10"/>
        <rFont val="Arial MT"/>
        <family val="2"/>
      </rPr>
      <t>Capacitación</t>
    </r>
  </si>
  <si>
    <r>
      <rPr>
        <sz val="10"/>
        <rFont val="Arial MT"/>
        <family val="2"/>
      </rPr>
      <t>Facultad de Bellas Artes</t>
    </r>
  </si>
  <si>
    <r>
      <rPr>
        <sz val="10"/>
        <rFont val="Arial MT"/>
        <family val="2"/>
      </rPr>
      <t>Caja Menor</t>
    </r>
  </si>
  <si>
    <r>
      <rPr>
        <sz val="10"/>
        <rFont val="Arial MT"/>
        <family val="2"/>
      </rPr>
      <t>Arrendamiento</t>
    </r>
  </si>
  <si>
    <r>
      <rPr>
        <sz val="10"/>
        <rFont val="Arial MT"/>
        <family val="2"/>
      </rPr>
      <t>Servicios públicos</t>
    </r>
  </si>
  <si>
    <r>
      <rPr>
        <sz val="10"/>
        <rFont val="Arial MT"/>
        <family val="2"/>
      </rPr>
      <t>Facultad de Ciencias y Tecnología</t>
    </r>
  </si>
  <si>
    <r>
      <rPr>
        <sz val="10"/>
        <rFont val="Arial MT"/>
        <family val="2"/>
      </rPr>
      <t>Contratistas</t>
    </r>
  </si>
  <si>
    <r>
      <rPr>
        <sz val="10"/>
        <rFont val="Arial MT"/>
        <family val="2"/>
      </rPr>
      <t>ETICT</t>
    </r>
  </si>
  <si>
    <r>
      <rPr>
        <sz val="10"/>
        <rFont val="Arial MT"/>
        <family val="2"/>
      </rPr>
      <t>Cafetería</t>
    </r>
  </si>
  <si>
    <r>
      <rPr>
        <sz val="10"/>
        <rFont val="Arial MT"/>
        <family val="2"/>
      </rPr>
      <t>Restaurante</t>
    </r>
  </si>
  <si>
    <r>
      <rPr>
        <sz val="10"/>
        <rFont val="Arial MT"/>
        <family val="2"/>
      </rPr>
      <t>Deporte</t>
    </r>
  </si>
  <si>
    <r>
      <rPr>
        <sz val="10"/>
        <rFont val="Arial MT"/>
        <family val="2"/>
      </rPr>
      <t>Cultura</t>
    </r>
  </si>
  <si>
    <r>
      <rPr>
        <sz val="10"/>
        <rFont val="Arial MT"/>
        <family val="2"/>
      </rPr>
      <t>Salud</t>
    </r>
  </si>
  <si>
    <r>
      <rPr>
        <sz val="10"/>
        <rFont val="Arial MT"/>
        <family val="2"/>
      </rPr>
      <t>Bienestar Universitario</t>
    </r>
  </si>
  <si>
    <r>
      <rPr>
        <sz val="10"/>
        <rFont val="Arial MT"/>
        <family val="2"/>
      </rPr>
      <t>Seguridad y Salud en el Trabajo</t>
    </r>
  </si>
  <si>
    <r>
      <rPr>
        <sz val="10"/>
        <rFont val="Arial MT"/>
        <family val="2"/>
      </rPr>
      <t>Asesorías</t>
    </r>
  </si>
  <si>
    <r>
      <rPr>
        <sz val="10"/>
        <rFont val="Arial MT"/>
        <family val="2"/>
      </rPr>
      <t>Extensión</t>
    </r>
  </si>
  <si>
    <r>
      <rPr>
        <sz val="10"/>
        <rFont val="Arial MT"/>
        <family val="2"/>
      </rPr>
      <t>Centro de Lenguas</t>
    </r>
  </si>
  <si>
    <r>
      <rPr>
        <sz val="10"/>
        <rFont val="Arial MT"/>
        <family val="2"/>
      </rPr>
      <t>Instituto Pedagógico Nacional</t>
    </r>
  </si>
  <si>
    <r>
      <rPr>
        <sz val="10"/>
        <rFont val="Arial MT"/>
        <family val="2"/>
      </rPr>
      <t>Emisora</t>
    </r>
  </si>
  <si>
    <r>
      <rPr>
        <sz val="10"/>
        <rFont val="Arial MT"/>
        <family val="2"/>
      </rPr>
      <t>Formación de lengua extranjera</t>
    </r>
  </si>
  <si>
    <r>
      <rPr>
        <sz val="10"/>
        <rFont val="Arial MT"/>
        <family val="2"/>
      </rPr>
      <t>Formación académica y desarrollo profesoral</t>
    </r>
  </si>
  <si>
    <r>
      <rPr>
        <sz val="10"/>
        <rFont val="Arial MT"/>
        <family val="2"/>
      </rPr>
      <t>Movilidad docente y estudiantil</t>
    </r>
  </si>
  <si>
    <r>
      <rPr>
        <sz val="10"/>
        <rFont val="Arial MT"/>
        <family val="2"/>
      </rPr>
      <t>Desarrollo de la Política de Investigación</t>
    </r>
  </si>
  <si>
    <r>
      <rPr>
        <sz val="10"/>
        <rFont val="Arial MT"/>
        <family val="2"/>
      </rPr>
      <t>Mejoramiento de la producción, circulación y apropiación social del conocimiento</t>
    </r>
  </si>
  <si>
    <r>
      <rPr>
        <sz val="10"/>
        <rFont val="Arial MT"/>
        <family val="2"/>
      </rPr>
      <t>Mejoramiento de la infraestructura tecnológica</t>
    </r>
  </si>
  <si>
    <r>
      <rPr>
        <sz val="10"/>
        <rFont val="Arial MT"/>
        <family val="2"/>
      </rPr>
      <t>Gestión de bases de datos e infraestructura bibliográfica</t>
    </r>
  </si>
  <si>
    <r>
      <rPr>
        <sz val="10"/>
        <rFont val="Arial MT"/>
        <family val="2"/>
      </rPr>
      <t>Gestión y memoria documental institucional</t>
    </r>
  </si>
  <si>
    <r>
      <rPr>
        <sz val="10"/>
        <rFont val="Arial MT"/>
        <family val="2"/>
      </rPr>
      <t>Construcción de la Facultad de Educación Física del proyecto VALMARÍA</t>
    </r>
  </si>
  <si>
    <r>
      <rPr>
        <sz val="10"/>
        <rFont val="Arial MT"/>
        <family val="2"/>
      </rPr>
      <t>Gestión y mejoramiento de la infraestructura y dotación UPN</t>
    </r>
  </si>
  <si>
    <r>
      <rPr>
        <sz val="10"/>
        <rFont val="Arial MT"/>
        <family val="2"/>
      </rPr>
      <t>Construcción y adquisición de nuevas instalaciones</t>
    </r>
  </si>
  <si>
    <r>
      <rPr>
        <sz val="10"/>
        <rFont val="Arial MT"/>
        <family val="2"/>
      </rPr>
      <t>Bienestar estudiantil integral</t>
    </r>
  </si>
  <si>
    <r>
      <rPr>
        <sz val="10"/>
        <rFont val="Arial MT"/>
        <family val="2"/>
      </rPr>
      <t>Fortalecimiento  del  acceso,  la  permanencia  y  la  calidad  de  la  educación  superior  UPN- ATENEA</t>
    </r>
  </si>
  <si>
    <t>Observación</t>
  </si>
  <si>
    <t>FUN-153</t>
  </si>
  <si>
    <t>Amparar la adición al contrato No. 1474 de 2025, cuyo objeto es: Prestar el Servicios de mantenimiento y reparación de maquinaria y otro equipo DATACENTER</t>
  </si>
  <si>
    <t>Amparar los gastos relacionados con la compra de hornos microondas para las instalaciones de Valmaría, con el propósito de garantizar el bienestar de los estudiantes de la UPN.</t>
  </si>
  <si>
    <t>Amparar el pago de los gastos de alquiler de espacios físicos para el adecuado y correcto desarrollo de las Ceremonias de grados extemporáneos 2025-2 de la Universidad Pedagógica Nacional.</t>
  </si>
  <si>
    <t>Amparar el pago de los gastos de transporte terrestre requeridos para las salidas académicas de la Universidad Pedagógica Nacional programadas durante el periodo del 15 al 24 de abril del 2026 con el fin de garantizar el adecuado desarrollo de las actividades misionales y el desplazamiento seguro, oportuno y eficiente de la comunidad universitaria.</t>
  </si>
  <si>
    <t>Amparar el pago de la inscripción al Festival Cultural en la modalidad competitiva  -  ASCUN.</t>
  </si>
  <si>
    <t>Si</t>
  </si>
  <si>
    <t>1320- ARRENDAMIENTOS</t>
  </si>
  <si>
    <t>Resolución</t>
  </si>
  <si>
    <t>*Resolución 0368 del 27 de abril de 2026 Por la cual se realizan modificaciones al Presupuesto General de la Universidad Pedagógica Nacional de la vigencia fiscal año 2026 - CDMP 24 de marzo
* y Modificaciones internas y entre POA por recurso.</t>
  </si>
  <si>
    <t>Amparar el pago de la cuota de sostenimiento de la Red Colombiana de Posgrados- RCP, correspondiente al año 2026.</t>
  </si>
  <si>
    <t>FUN-154</t>
  </si>
  <si>
    <t>Adición al contrato No. 451 del 2026 cuyo objeto es "Prestar el servicio de logística y suministro de material pedagógico para el desarrollo de la actividad académica y cultural del día del maestro en la vigencia" </t>
  </si>
  <si>
    <t>PAA Versión No.21- 2026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</si>
</sst>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 #,##0;\-&quot;$&quot;\ #,##0"/>
    <numFmt numFmtId="6" formatCode="&quot;$&quot;\ #,##0;[Red]\-&quot;$&quot;\ #,##0"/>
    <numFmt numFmtId="8" formatCode="&quot;$&quot;\ #,##0.00;[Red]\-&quot;$&quot;\ #,##0.00"/>
    <numFmt numFmtId="44" formatCode="_-&quot;$&quot;\ * #,##0.00_-;\-&quot;$&quot;\ * #,##0.00_-;_-&quot;$&quot;\ * &quot;-&quot;??_-;_-@_-"/>
    <numFmt numFmtId="164" formatCode="&quot;$&quot;\ #,##0"/>
    <numFmt numFmtId="165" formatCode="#,##0.00_ ;\-#,##0.00\ "/>
    <numFmt numFmtId="166" formatCode="&quot;$&quot;\ #,##0;[Red]&quot;$&quot;\ #,##0"/>
    <numFmt numFmtId="167" formatCode="dd\.mm\.yy;@"/>
  </numFmts>
  <fonts count="25">
    <font>
      <sz val="11"/>
      <color theme="1"/>
      <name val="Calibri"/>
      <family val="2"/>
      <scheme val="minor"/>
    </font>
    <font>
      <sz val="11"/>
      <color theme="1"/>
      <name val="Calibri"/>
      <family val="2"/>
      <scheme val="minor"/>
    </font>
    <font>
      <sz val="7"/>
      <color theme="1"/>
      <name val="Arial"/>
      <family val="2"/>
    </font>
    <font>
      <b/>
      <sz val="14"/>
      <color theme="0"/>
      <name val="Arial"/>
      <family val="2"/>
    </font>
    <font>
      <b/>
      <sz val="10"/>
      <color theme="1"/>
      <name val="Verdana"/>
      <family val="2"/>
    </font>
    <font>
      <b/>
      <sz val="7"/>
      <color theme="0"/>
      <name val="Arial"/>
      <family val="2"/>
    </font>
    <font>
      <sz val="7"/>
      <color theme="0"/>
      <name val="Arial"/>
      <family val="2"/>
    </font>
    <font>
      <sz val="12"/>
      <color theme="1"/>
      <name val="Calibri"/>
      <family val="2"/>
      <scheme val="minor"/>
    </font>
    <font>
      <b/>
      <sz val="12"/>
      <color theme="0"/>
      <name val="Arial"/>
      <family val="2"/>
    </font>
    <font>
      <b/>
      <sz val="7"/>
      <color theme="1"/>
      <name val="Arial"/>
      <family val="2"/>
    </font>
    <font>
      <sz val="10"/>
      <color theme="1"/>
      <name val="Verdana"/>
      <family val="2"/>
    </font>
    <font>
      <u/>
      <sz val="11"/>
      <color theme="10"/>
      <name val="Calibri"/>
      <family val="2"/>
      <scheme val="minor"/>
    </font>
    <font>
      <b/>
      <sz val="8"/>
      <color theme="1"/>
      <name val="Arial"/>
      <family val="2"/>
    </font>
    <font>
      <sz val="9"/>
      <color indexed="81"/>
      <name val="Tahoma"/>
      <family val="2"/>
    </font>
    <font>
      <b/>
      <sz val="9"/>
      <color indexed="81"/>
      <name val="Tahoma"/>
      <family val="2"/>
    </font>
    <font>
      <u/>
      <sz val="7"/>
      <color theme="1"/>
      <name val="Arial"/>
      <family val="2"/>
    </font>
    <font>
      <sz val="11"/>
      <color theme="1"/>
      <name val="Calibri"/>
      <family val="2"/>
    </font>
    <font>
      <b/>
      <sz val="48"/>
      <color theme="0"/>
      <name val="Arial"/>
      <family val="2"/>
    </font>
    <font>
      <sz val="7"/>
      <color rgb="FFFF0000"/>
      <name val="Arial"/>
      <family val="2"/>
    </font>
    <font>
      <sz val="10"/>
      <color rgb="FFFF0000"/>
      <name val="Arial"/>
      <family val="2"/>
    </font>
    <font>
      <sz val="7"/>
      <name val="Arial"/>
      <family val="2"/>
    </font>
    <font>
      <b/>
      <sz val="10"/>
      <name val="Arial"/>
      <family val="2"/>
    </font>
    <font>
      <sz val="10"/>
      <name val="Arial MT"/>
    </font>
    <font>
      <sz val="10"/>
      <name val="Arial MT"/>
      <family val="2"/>
    </font>
    <font>
      <sz val="10"/>
      <color rgb="FF000000"/>
      <name val="Arial MT"/>
      <family val="2"/>
    </font>
  </fonts>
  <fills count="20">
    <fill>
      <patternFill patternType="none"/>
    </fill>
    <fill>
      <patternFill patternType="gray125"/>
    </fill>
    <fill>
      <patternFill patternType="solid">
        <fgColor theme="0"/>
        <bgColor indexed="64"/>
      </patternFill>
    </fill>
    <fill>
      <patternFill patternType="solid">
        <fgColor theme="8" tint="-0.499984740745262"/>
        <bgColor indexed="64"/>
      </patternFill>
    </fill>
    <fill>
      <patternFill patternType="solid">
        <fgColor rgb="FFDBE5F1"/>
        <bgColor indexed="64"/>
      </patternFill>
    </fill>
    <fill>
      <patternFill patternType="solid">
        <fgColor theme="5" tint="-0.249977111117893"/>
        <bgColor indexed="64"/>
      </patternFill>
    </fill>
    <fill>
      <patternFill patternType="solid">
        <fgColor rgb="FF00B050"/>
        <bgColor indexed="64"/>
      </patternFill>
    </fill>
    <fill>
      <patternFill patternType="solid">
        <fgColor theme="8" tint="-0.249977111117893"/>
        <bgColor indexed="64"/>
      </patternFill>
    </fill>
    <fill>
      <patternFill patternType="solid">
        <fgColor theme="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bgColor indexed="64"/>
      </patternFill>
    </fill>
    <fill>
      <patternFill patternType="solid">
        <fgColor rgb="FFF2F2F2"/>
        <bgColor indexed="64"/>
      </patternFill>
    </fill>
  </fills>
  <borders count="21">
    <border>
      <left/>
      <right/>
      <top/>
      <bottom/>
      <diagonal/>
    </border>
    <border>
      <left style="thick">
        <color rgb="FF002060"/>
      </left>
      <right/>
      <top style="thick">
        <color rgb="FF002060"/>
      </top>
      <bottom/>
      <diagonal/>
    </border>
    <border>
      <left/>
      <right/>
      <top style="thick">
        <color rgb="FF002060"/>
      </top>
      <bottom/>
      <diagonal/>
    </border>
    <border>
      <left/>
      <right style="thick">
        <color rgb="FF002060"/>
      </right>
      <top style="thick">
        <color rgb="FF002060"/>
      </top>
      <bottom/>
      <diagonal/>
    </border>
    <border>
      <left style="thick">
        <color rgb="FF002060"/>
      </left>
      <right/>
      <top/>
      <bottom/>
      <diagonal/>
    </border>
    <border>
      <left/>
      <right style="thick">
        <color rgb="FF002060"/>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7">
    <xf numFmtId="0" fontId="0" fillId="0" borderId="0"/>
    <xf numFmtId="44" fontId="1" fillId="0" borderId="0" applyFont="0" applyFill="0" applyBorder="0" applyAlignment="0" applyProtection="0"/>
    <xf numFmtId="0" fontId="4" fillId="4" borderId="0" applyNumberFormat="0" applyBorder="0" applyProtection="0">
      <alignment horizontal="center" vertical="center"/>
    </xf>
    <xf numFmtId="0" fontId="7" fillId="0" borderId="0"/>
    <xf numFmtId="44" fontId="1" fillId="0" borderId="0" applyFont="0" applyFill="0" applyBorder="0" applyAlignment="0" applyProtection="0"/>
    <xf numFmtId="49" fontId="10" fillId="0" borderId="0" applyFill="0" applyBorder="0" applyProtection="0">
      <alignment horizontal="left" vertical="center"/>
    </xf>
    <xf numFmtId="0" fontId="11" fillId="0" borderId="0" applyNumberFormat="0" applyFill="0" applyBorder="0" applyAlignment="0" applyProtection="0"/>
  </cellStyleXfs>
  <cellXfs count="238">
    <xf numFmtId="0" fontId="0" fillId="0" borderId="0" xfId="0"/>
    <xf numFmtId="0" fontId="2" fillId="2" borderId="2" xfId="0" applyFont="1" applyFill="1" applyBorder="1" applyAlignment="1">
      <alignment horizontal="center" vertical="center" wrapText="1"/>
    </xf>
    <xf numFmtId="0" fontId="2" fillId="0" borderId="0" xfId="0" applyFont="1" applyAlignment="1">
      <alignment wrapText="1"/>
    </xf>
    <xf numFmtId="0" fontId="2" fillId="2" borderId="0" xfId="0" applyFont="1" applyFill="1" applyAlignment="1">
      <alignment horizontal="center" vertical="center" wrapText="1"/>
    </xf>
    <xf numFmtId="0" fontId="3" fillId="0" borderId="0" xfId="0" applyFont="1" applyAlignment="1">
      <alignment horizontal="center" vertical="center" wrapText="1"/>
    </xf>
    <xf numFmtId="0" fontId="5" fillId="2" borderId="4" xfId="2" applyFont="1" applyFill="1" applyBorder="1" applyAlignment="1" applyProtection="1">
      <alignment horizontal="center" vertical="center" wrapText="1"/>
    </xf>
    <xf numFmtId="0" fontId="6" fillId="2" borderId="0" xfId="0" applyFont="1" applyFill="1" applyAlignment="1">
      <alignment vertical="center" wrapText="1"/>
    </xf>
    <xf numFmtId="0" fontId="6" fillId="2" borderId="0" xfId="0" applyFont="1" applyFill="1" applyAlignment="1">
      <alignment horizontal="center" vertical="center" wrapText="1"/>
    </xf>
    <xf numFmtId="0" fontId="2" fillId="2" borderId="0" xfId="0" applyFont="1" applyFill="1" applyAlignment="1">
      <alignment wrapText="1"/>
    </xf>
    <xf numFmtId="0" fontId="2" fillId="2" borderId="0" xfId="0" applyFont="1" applyFill="1" applyAlignment="1">
      <alignment horizontal="center" wrapText="1"/>
    </xf>
    <xf numFmtId="0" fontId="6" fillId="2" borderId="5" xfId="0" applyFont="1" applyFill="1" applyBorder="1" applyAlignment="1">
      <alignment vertical="center" wrapText="1"/>
    </xf>
    <xf numFmtId="0" fontId="6" fillId="0" borderId="0" xfId="0" applyFont="1" applyAlignment="1">
      <alignment vertical="center" wrapText="1"/>
    </xf>
    <xf numFmtId="0" fontId="8" fillId="3" borderId="6" xfId="3" applyFont="1" applyFill="1" applyBorder="1" applyAlignment="1">
      <alignment vertical="center" wrapText="1"/>
    </xf>
    <xf numFmtId="0" fontId="8" fillId="3" borderId="7" xfId="3" applyFont="1" applyFill="1" applyBorder="1" applyAlignment="1">
      <alignment vertical="center" wrapText="1"/>
    </xf>
    <xf numFmtId="0" fontId="6" fillId="2" borderId="4" xfId="0" applyFont="1" applyFill="1" applyBorder="1" applyAlignment="1">
      <alignment wrapText="1"/>
    </xf>
    <xf numFmtId="0" fontId="6" fillId="2" borderId="0" xfId="0" applyFont="1" applyFill="1" applyAlignment="1">
      <alignment wrapText="1"/>
    </xf>
    <xf numFmtId="0" fontId="6" fillId="2" borderId="0" xfId="0" applyFont="1" applyFill="1" applyAlignment="1">
      <alignment horizontal="center" wrapText="1"/>
    </xf>
    <xf numFmtId="0" fontId="6" fillId="0" borderId="0" xfId="0" applyFont="1" applyAlignment="1">
      <alignment wrapText="1"/>
    </xf>
    <xf numFmtId="166" fontId="2" fillId="2" borderId="0" xfId="0" applyNumberFormat="1" applyFont="1" applyFill="1" applyAlignment="1">
      <alignment horizontal="center" vertical="center" wrapText="1"/>
    </xf>
    <xf numFmtId="0" fontId="5" fillId="3" borderId="13" xfId="2" applyFont="1" applyFill="1" applyBorder="1" applyAlignment="1" applyProtection="1">
      <alignment horizontal="center" vertical="center" wrapText="1"/>
    </xf>
    <xf numFmtId="0" fontId="5" fillId="3" borderId="14" xfId="2" applyFont="1" applyFill="1" applyBorder="1" applyAlignment="1" applyProtection="1">
      <alignment horizontal="center" vertical="center" wrapText="1"/>
    </xf>
    <xf numFmtId="0" fontId="5" fillId="6" borderId="15" xfId="2" applyFont="1" applyFill="1" applyBorder="1" applyAlignment="1" applyProtection="1">
      <alignment horizontal="center" vertical="center" wrapText="1"/>
    </xf>
    <xf numFmtId="0" fontId="5" fillId="6" borderId="14" xfId="2" applyFont="1" applyFill="1" applyBorder="1" applyAlignment="1" applyProtection="1">
      <alignment horizontal="center" vertical="center" wrapText="1"/>
    </xf>
    <xf numFmtId="0" fontId="6" fillId="6" borderId="14" xfId="2" applyFont="1" applyFill="1" applyBorder="1" applyAlignment="1" applyProtection="1">
      <alignment horizontal="center" vertical="center" wrapText="1"/>
    </xf>
    <xf numFmtId="3" fontId="5" fillId="7" borderId="14" xfId="0" applyNumberFormat="1" applyFont="1" applyFill="1" applyBorder="1" applyAlignment="1">
      <alignment horizontal="center" vertical="center" wrapText="1"/>
    </xf>
    <xf numFmtId="3" fontId="5" fillId="8" borderId="14" xfId="0" applyNumberFormat="1" applyFont="1" applyFill="1" applyBorder="1" applyAlignment="1">
      <alignment horizontal="center" vertical="center" wrapText="1"/>
    </xf>
    <xf numFmtId="3" fontId="5" fillId="8" borderId="16" xfId="0" applyNumberFormat="1" applyFont="1" applyFill="1" applyBorder="1" applyAlignment="1">
      <alignment horizontal="center" vertical="center" wrapText="1"/>
    </xf>
    <xf numFmtId="3" fontId="5" fillId="0" borderId="0" xfId="0" applyNumberFormat="1" applyFont="1" applyAlignment="1">
      <alignment horizontal="center" vertical="center" wrapText="1"/>
    </xf>
    <xf numFmtId="0" fontId="2" fillId="9" borderId="17" xfId="0" applyFont="1" applyFill="1" applyBorder="1" applyAlignment="1">
      <alignment horizontal="center" vertical="center" wrapText="1"/>
    </xf>
    <xf numFmtId="0" fontId="2" fillId="12" borderId="17"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14" borderId="17" xfId="0" applyFont="1" applyFill="1" applyBorder="1" applyAlignment="1">
      <alignment horizontal="center" vertical="center" wrapText="1"/>
    </xf>
    <xf numFmtId="49" fontId="2" fillId="0" borderId="17" xfId="5" applyFont="1" applyBorder="1" applyAlignment="1" applyProtection="1">
      <alignment horizontal="center" vertical="center" wrapText="1"/>
    </xf>
    <xf numFmtId="0" fontId="2" fillId="15" borderId="17" xfId="0" applyFont="1" applyFill="1" applyBorder="1" applyAlignment="1">
      <alignment horizontal="center" vertical="center" wrapText="1"/>
    </xf>
    <xf numFmtId="0" fontId="2" fillId="11" borderId="0" xfId="0" applyFont="1" applyFill="1" applyAlignment="1">
      <alignment wrapText="1"/>
    </xf>
    <xf numFmtId="0" fontId="2" fillId="14" borderId="0" xfId="0" applyFont="1" applyFill="1" applyAlignment="1">
      <alignment wrapText="1"/>
    </xf>
    <xf numFmtId="0" fontId="2" fillId="17" borderId="0" xfId="0" applyFont="1" applyFill="1" applyAlignment="1">
      <alignment wrapText="1"/>
    </xf>
    <xf numFmtId="0" fontId="2" fillId="10" borderId="17" xfId="0" applyFont="1" applyFill="1" applyBorder="1" applyAlignment="1" applyProtection="1">
      <alignment horizontal="center" vertical="center" wrapText="1"/>
      <protection locked="0"/>
    </xf>
    <xf numFmtId="0" fontId="2" fillId="18" borderId="0" xfId="0" applyFont="1" applyFill="1" applyAlignment="1">
      <alignment wrapText="1"/>
    </xf>
    <xf numFmtId="164" fontId="2" fillId="10" borderId="17" xfId="1" applyNumberFormat="1" applyFont="1" applyFill="1" applyBorder="1" applyAlignment="1" applyProtection="1">
      <alignment horizontal="center" vertical="center" wrapText="1"/>
    </xf>
    <xf numFmtId="49" fontId="2" fillId="2" borderId="0" xfId="5" applyFont="1" applyFill="1" applyBorder="1" applyAlignment="1" applyProtection="1">
      <alignment horizontal="center" vertical="center" wrapText="1"/>
    </xf>
    <xf numFmtId="0" fontId="2" fillId="0" borderId="0" xfId="0" applyFont="1" applyAlignment="1">
      <alignment horizontal="center" wrapText="1"/>
    </xf>
    <xf numFmtId="0" fontId="2" fillId="0" borderId="0" xfId="0" applyFont="1" applyAlignment="1">
      <alignment horizontal="center" vertical="center" wrapText="1"/>
    </xf>
    <xf numFmtId="5" fontId="2" fillId="2" borderId="2" xfId="0" applyNumberFormat="1" applyFont="1" applyFill="1" applyBorder="1" applyAlignment="1">
      <alignment wrapText="1"/>
    </xf>
    <xf numFmtId="5" fontId="2" fillId="2" borderId="0" xfId="0" applyNumberFormat="1" applyFont="1" applyFill="1" applyAlignment="1">
      <alignment wrapText="1"/>
    </xf>
    <xf numFmtId="5" fontId="2" fillId="2" borderId="0" xfId="0" applyNumberFormat="1" applyFont="1" applyFill="1" applyAlignment="1">
      <alignment vertical="center" wrapText="1"/>
    </xf>
    <xf numFmtId="5" fontId="5" fillId="3" borderId="14" xfId="2" applyNumberFormat="1" applyFont="1" applyFill="1" applyBorder="1" applyAlignment="1" applyProtection="1">
      <alignment vertical="center" wrapText="1"/>
    </xf>
    <xf numFmtId="5" fontId="2" fillId="10" borderId="17" xfId="1" applyNumberFormat="1" applyFont="1" applyFill="1" applyBorder="1" applyAlignment="1" applyProtection="1">
      <alignment vertical="center" wrapText="1"/>
    </xf>
    <xf numFmtId="5" fontId="2" fillId="2" borderId="0" xfId="1" applyNumberFormat="1" applyFont="1" applyFill="1" applyBorder="1" applyAlignment="1" applyProtection="1">
      <alignment vertical="center" wrapText="1"/>
    </xf>
    <xf numFmtId="5" fontId="2" fillId="0" borderId="0" xfId="0" applyNumberFormat="1" applyFont="1" applyAlignment="1">
      <alignment wrapText="1"/>
    </xf>
    <xf numFmtId="5" fontId="6" fillId="2" borderId="0" xfId="0" applyNumberFormat="1" applyFont="1" applyFill="1" applyAlignment="1">
      <alignment horizontal="right" vertical="center" wrapText="1"/>
    </xf>
    <xf numFmtId="5" fontId="2" fillId="0" borderId="17" xfId="0" applyNumberFormat="1" applyFont="1" applyBorder="1" applyAlignment="1">
      <alignment horizontal="right" wrapText="1"/>
    </xf>
    <xf numFmtId="0" fontId="2" fillId="10" borderId="17" xfId="0" applyFont="1" applyFill="1" applyBorder="1" applyAlignment="1">
      <alignment horizontal="center" vertical="center" wrapText="1"/>
    </xf>
    <xf numFmtId="0" fontId="2" fillId="2" borderId="0" xfId="0" applyFont="1" applyFill="1" applyAlignment="1">
      <alignment vertical="center" wrapText="1"/>
    </xf>
    <xf numFmtId="0" fontId="2" fillId="2" borderId="1" xfId="0" applyFont="1" applyFill="1" applyBorder="1" applyAlignment="1">
      <alignment wrapText="1"/>
    </xf>
    <xf numFmtId="0" fontId="2" fillId="2" borderId="2" xfId="0" applyFont="1" applyFill="1" applyBorder="1" applyAlignment="1">
      <alignment wrapText="1"/>
    </xf>
    <xf numFmtId="0" fontId="2" fillId="2" borderId="2" xfId="0" applyFont="1" applyFill="1" applyBorder="1" applyAlignment="1">
      <alignment horizontal="center" wrapText="1"/>
    </xf>
    <xf numFmtId="0" fontId="2" fillId="2" borderId="2" xfId="0" applyFont="1" applyFill="1" applyBorder="1" applyAlignment="1">
      <alignment vertical="center" wrapText="1"/>
    </xf>
    <xf numFmtId="5" fontId="2" fillId="2" borderId="2" xfId="0" applyNumberFormat="1" applyFont="1" applyFill="1" applyBorder="1" applyAlignment="1">
      <alignment horizontal="right" vertical="center" wrapText="1"/>
    </xf>
    <xf numFmtId="0" fontId="2" fillId="2" borderId="3" xfId="0" applyFont="1" applyFill="1" applyBorder="1" applyAlignment="1">
      <alignment vertical="center" wrapText="1"/>
    </xf>
    <xf numFmtId="0" fontId="2" fillId="0" borderId="0" xfId="0" applyFont="1" applyAlignment="1">
      <alignment vertical="center" wrapText="1"/>
    </xf>
    <xf numFmtId="0" fontId="2" fillId="2" borderId="4" xfId="0" applyFont="1" applyFill="1" applyBorder="1" applyAlignment="1">
      <alignment wrapText="1"/>
    </xf>
    <xf numFmtId="5" fontId="2" fillId="2" borderId="0" xfId="0" applyNumberFormat="1" applyFont="1" applyFill="1" applyAlignment="1">
      <alignment horizontal="right" vertical="center" wrapText="1"/>
    </xf>
    <xf numFmtId="0" fontId="2" fillId="2" borderId="5" xfId="0" applyFont="1" applyFill="1" applyBorder="1" applyAlignment="1">
      <alignment vertical="center" wrapText="1"/>
    </xf>
    <xf numFmtId="165" fontId="2" fillId="2" borderId="0" xfId="0" applyNumberFormat="1" applyFont="1" applyFill="1" applyAlignment="1">
      <alignment horizontal="center" vertical="center" wrapText="1"/>
    </xf>
    <xf numFmtId="0" fontId="9" fillId="0" borderId="0" xfId="0" applyFont="1" applyAlignment="1">
      <alignment horizontal="center" vertical="center" wrapText="1"/>
    </xf>
    <xf numFmtId="0" fontId="9" fillId="3" borderId="11" xfId="0" applyFont="1" applyFill="1" applyBorder="1" applyAlignment="1">
      <alignment vertical="center" wrapText="1"/>
    </xf>
    <xf numFmtId="0" fontId="9" fillId="3" borderId="0" xfId="0" applyFont="1" applyFill="1" applyAlignment="1">
      <alignment vertical="center" wrapText="1"/>
    </xf>
    <xf numFmtId="0" fontId="9" fillId="5" borderId="11" xfId="0" applyFont="1" applyFill="1" applyBorder="1" applyAlignment="1">
      <alignment vertical="center" wrapText="1"/>
    </xf>
    <xf numFmtId="0" fontId="9" fillId="5" borderId="0" xfId="0" applyFont="1" applyFill="1" applyAlignment="1">
      <alignment vertical="center" wrapText="1"/>
    </xf>
    <xf numFmtId="0" fontId="9" fillId="5" borderId="12" xfId="0" applyFont="1" applyFill="1" applyBorder="1" applyAlignment="1">
      <alignment vertical="center" wrapText="1"/>
    </xf>
    <xf numFmtId="0" fontId="2" fillId="13" borderId="17" xfId="4" applyNumberFormat="1" applyFont="1" applyFill="1" applyBorder="1" applyAlignment="1" applyProtection="1">
      <alignment horizontal="center" vertical="center" wrapText="1"/>
    </xf>
    <xf numFmtId="0" fontId="2" fillId="10" borderId="17" xfId="1" applyNumberFormat="1" applyFont="1" applyFill="1" applyBorder="1" applyAlignment="1" applyProtection="1">
      <alignment horizontal="center" vertical="center" wrapText="1"/>
    </xf>
    <xf numFmtId="0" fontId="2" fillId="2" borderId="17" xfId="0" applyFont="1" applyFill="1" applyBorder="1" applyAlignment="1">
      <alignment horizontal="center" vertical="center" wrapText="1"/>
    </xf>
    <xf numFmtId="0" fontId="2" fillId="14" borderId="17" xfId="0" applyFont="1" applyFill="1" applyBorder="1" applyAlignment="1" applyProtection="1">
      <alignment horizontal="center" vertical="center" wrapText="1"/>
      <protection locked="0"/>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7" xfId="0" applyNumberFormat="1" applyFont="1" applyBorder="1" applyAlignment="1">
      <alignment horizontal="center" vertical="center" wrapText="1"/>
    </xf>
    <xf numFmtId="0" fontId="15" fillId="0" borderId="17" xfId="6" applyFont="1" applyFill="1" applyBorder="1" applyAlignment="1" applyProtection="1">
      <alignment horizontal="center" vertical="center" wrapText="1"/>
    </xf>
    <xf numFmtId="3" fontId="2" fillId="16" borderId="17"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6"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vertical="center" wrapText="1"/>
    </xf>
    <xf numFmtId="3" fontId="0" fillId="0" borderId="0" xfId="0" applyNumberFormat="1"/>
    <xf numFmtId="6" fontId="2" fillId="10" borderId="17" xfId="0" applyNumberFormat="1" applyFont="1" applyFill="1" applyBorder="1" applyAlignment="1">
      <alignment horizontal="center" vertical="center" wrapText="1"/>
    </xf>
    <xf numFmtId="5" fontId="2" fillId="10" borderId="17" xfId="1" applyNumberFormat="1" applyFont="1" applyFill="1" applyBorder="1" applyAlignment="1" applyProtection="1">
      <alignment vertical="center" wrapText="1"/>
      <protection locked="0"/>
    </xf>
    <xf numFmtId="3" fontId="2" fillId="18" borderId="0" xfId="0" applyNumberFormat="1" applyFont="1" applyFill="1" applyAlignment="1">
      <alignment horizontal="center" vertical="center" wrapText="1"/>
    </xf>
    <xf numFmtId="0" fontId="2" fillId="19" borderId="17" xfId="0" applyFont="1" applyFill="1" applyBorder="1" applyAlignment="1">
      <alignment horizontal="center" vertical="center" wrapText="1"/>
    </xf>
    <xf numFmtId="0" fontId="16" fillId="0" borderId="0" xfId="0" applyFont="1"/>
    <xf numFmtId="5" fontId="2" fillId="2" borderId="17" xfId="0" applyNumberFormat="1" applyFont="1" applyFill="1" applyBorder="1" applyAlignment="1">
      <alignment vertical="center" wrapText="1"/>
    </xf>
    <xf numFmtId="166" fontId="2" fillId="0" borderId="0" xfId="0" applyNumberFormat="1" applyFont="1" applyAlignment="1">
      <alignment horizontal="center" vertical="center" wrapText="1"/>
    </xf>
    <xf numFmtId="166" fontId="2" fillId="10" borderId="17" xfId="1" applyNumberFormat="1" applyFont="1" applyFill="1" applyBorder="1" applyAlignment="1" applyProtection="1">
      <alignment horizontal="center" vertical="center" wrapText="1"/>
    </xf>
    <xf numFmtId="3" fontId="2" fillId="2" borderId="0" xfId="0" applyNumberFormat="1" applyFont="1" applyFill="1" applyAlignment="1">
      <alignment horizontal="center" vertical="center" wrapText="1"/>
    </xf>
    <xf numFmtId="0" fontId="2" fillId="2" borderId="0" xfId="4" applyNumberFormat="1" applyFont="1" applyFill="1" applyBorder="1" applyAlignment="1" applyProtection="1">
      <alignment horizontal="center" vertical="center" wrapText="1"/>
    </xf>
    <xf numFmtId="0" fontId="2" fillId="2" borderId="0" xfId="1" applyNumberFormat="1" applyFont="1" applyFill="1" applyBorder="1" applyAlignment="1" applyProtection="1">
      <alignment horizontal="center" vertical="center" wrapText="1"/>
    </xf>
    <xf numFmtId="0" fontId="2" fillId="2" borderId="0" xfId="0" applyFont="1" applyFill="1" applyAlignment="1" applyProtection="1">
      <alignment horizontal="center" vertical="center" wrapText="1"/>
      <protection locked="0"/>
    </xf>
    <xf numFmtId="164" fontId="2" fillId="2" borderId="0" xfId="0" applyNumberFormat="1" applyFont="1" applyFill="1" applyAlignment="1">
      <alignment horizontal="center" vertical="center" wrapText="1"/>
    </xf>
    <xf numFmtId="0" fontId="15" fillId="2" borderId="0" xfId="6" applyFont="1" applyFill="1" applyBorder="1" applyAlignment="1" applyProtection="1">
      <alignment horizontal="center" vertical="center" wrapText="1"/>
    </xf>
    <xf numFmtId="166" fontId="2" fillId="2" borderId="0" xfId="1" applyNumberFormat="1" applyFont="1" applyFill="1" applyBorder="1" applyAlignment="1" applyProtection="1">
      <alignment vertical="center" wrapText="1"/>
    </xf>
    <xf numFmtId="166" fontId="2" fillId="2" borderId="0" xfId="1" applyNumberFormat="1" applyFont="1" applyFill="1" applyBorder="1" applyAlignment="1" applyProtection="1">
      <alignment horizontal="center" vertical="center" wrapText="1"/>
    </xf>
    <xf numFmtId="5" fontId="2" fillId="2" borderId="0" xfId="1" applyNumberFormat="1" applyFont="1" applyFill="1" applyBorder="1" applyAlignment="1" applyProtection="1">
      <alignment horizontal="right" vertical="center" wrapText="1"/>
    </xf>
    <xf numFmtId="0" fontId="2" fillId="10" borderId="0" xfId="0" applyFont="1" applyFill="1" applyAlignment="1">
      <alignment horizontal="center" vertical="center" wrapText="1"/>
    </xf>
    <xf numFmtId="5" fontId="5" fillId="6" borderId="14" xfId="2" applyNumberFormat="1" applyFont="1" applyFill="1" applyBorder="1" applyAlignment="1" applyProtection="1">
      <alignment horizontal="right" vertical="center" wrapText="1"/>
    </xf>
    <xf numFmtId="0" fontId="6" fillId="0" borderId="0" xfId="0" applyFont="1" applyAlignment="1">
      <alignment horizontal="center" vertical="center" wrapText="1"/>
    </xf>
    <xf numFmtId="5" fontId="6" fillId="2" borderId="0" xfId="0" applyNumberFormat="1" applyFont="1" applyFill="1" applyAlignment="1">
      <alignment vertical="center" wrapText="1"/>
    </xf>
    <xf numFmtId="0" fontId="8" fillId="3" borderId="6" xfId="3" applyFont="1" applyFill="1" applyBorder="1" applyAlignment="1">
      <alignment horizontal="left" vertical="center" wrapText="1"/>
    </xf>
    <xf numFmtId="0" fontId="2" fillId="9" borderId="18"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3" borderId="18" xfId="4" applyNumberFormat="1" applyFont="1" applyFill="1" applyBorder="1" applyAlignment="1" applyProtection="1">
      <alignment horizontal="center" vertical="center" wrapText="1"/>
    </xf>
    <xf numFmtId="0" fontId="0" fillId="0" borderId="17" xfId="0" applyBorder="1" applyAlignment="1">
      <alignment horizontal="center" vertical="center"/>
    </xf>
    <xf numFmtId="0" fontId="0" fillId="0" borderId="17" xfId="0" applyBorder="1" applyAlignment="1">
      <alignment horizontal="left" vertical="center"/>
    </xf>
    <xf numFmtId="8" fontId="0" fillId="0" borderId="17" xfId="0" applyNumberFormat="1" applyBorder="1" applyAlignment="1">
      <alignment horizontal="right" vertical="center"/>
    </xf>
    <xf numFmtId="0" fontId="5" fillId="3" borderId="17" xfId="2" applyFont="1" applyFill="1" applyBorder="1" applyAlignment="1" applyProtection="1">
      <alignment horizontal="center" vertical="center" wrapText="1"/>
    </xf>
    <xf numFmtId="0" fontId="5" fillId="6" borderId="17" xfId="2" applyFont="1" applyFill="1" applyBorder="1" applyAlignment="1" applyProtection="1">
      <alignment horizontal="center" vertical="center" wrapText="1"/>
    </xf>
    <xf numFmtId="5" fontId="0" fillId="0" borderId="0" xfId="0" applyNumberFormat="1"/>
    <xf numFmtId="5" fontId="2" fillId="10" borderId="18" xfId="1" applyNumberFormat="1" applyFont="1" applyFill="1" applyBorder="1" applyAlignment="1" applyProtection="1">
      <alignment vertical="center" wrapText="1"/>
    </xf>
    <xf numFmtId="5" fontId="18" fillId="2" borderId="17" xfId="0" applyNumberFormat="1" applyFont="1" applyFill="1" applyBorder="1" applyAlignment="1">
      <alignment horizontal="right" vertical="center" wrapText="1"/>
    </xf>
    <xf numFmtId="5" fontId="18" fillId="0" borderId="17" xfId="0" applyNumberFormat="1" applyFont="1" applyBorder="1" applyAlignment="1">
      <alignment horizontal="right" vertical="center" wrapText="1"/>
    </xf>
    <xf numFmtId="0" fontId="2" fillId="10" borderId="19" xfId="0" applyFont="1" applyFill="1" applyBorder="1" applyAlignment="1">
      <alignment horizontal="center" vertical="center" wrapText="1"/>
    </xf>
    <xf numFmtId="0" fontId="18" fillId="13" borderId="17" xfId="4" applyNumberFormat="1" applyFont="1" applyFill="1" applyBorder="1" applyAlignment="1" applyProtection="1">
      <alignment horizontal="center" vertical="center" wrapText="1"/>
    </xf>
    <xf numFmtId="0" fontId="2" fillId="13" borderId="18" xfId="4" applyNumberFormat="1" applyFont="1" applyFill="1" applyBorder="1" applyAlignment="1" applyProtection="1">
      <alignment horizontal="center" vertical="center"/>
    </xf>
    <xf numFmtId="14" fontId="0" fillId="0" borderId="17" xfId="0" applyNumberFormat="1" applyBorder="1" applyAlignment="1">
      <alignment horizontal="center" vertical="center"/>
    </xf>
    <xf numFmtId="164" fontId="0" fillId="0" borderId="17" xfId="0" applyNumberFormat="1" applyBorder="1" applyAlignment="1">
      <alignment horizontal="right" vertical="center"/>
    </xf>
    <xf numFmtId="0" fontId="19" fillId="10" borderId="17" xfId="0" applyFont="1" applyFill="1" applyBorder="1" applyAlignment="1">
      <alignment horizontal="center" vertical="center" wrapText="1"/>
    </xf>
    <xf numFmtId="0" fontId="20" fillId="14" borderId="17" xfId="0" applyFont="1" applyFill="1" applyBorder="1" applyAlignment="1">
      <alignment horizontal="center" vertical="center" wrapText="1"/>
    </xf>
    <xf numFmtId="0" fontId="20" fillId="2" borderId="17" xfId="0" applyFont="1" applyFill="1" applyBorder="1" applyAlignment="1">
      <alignment horizontal="center" vertical="center" wrapText="1"/>
    </xf>
    <xf numFmtId="5" fontId="2" fillId="0" borderId="0" xfId="0" applyNumberFormat="1" applyFont="1" applyAlignment="1">
      <alignment horizontal="center" vertical="center" wrapText="1"/>
    </xf>
    <xf numFmtId="5" fontId="2" fillId="0" borderId="0" xfId="0" applyNumberFormat="1" applyFont="1" applyAlignment="1">
      <alignment horizontal="center" wrapText="1"/>
    </xf>
    <xf numFmtId="0" fontId="21" fillId="0" borderId="17" xfId="0" applyFont="1" applyBorder="1" applyAlignment="1">
      <alignment vertical="top" wrapText="1"/>
    </xf>
    <xf numFmtId="0" fontId="22" fillId="0" borderId="17" xfId="0" applyFont="1" applyBorder="1" applyAlignment="1">
      <alignment horizontal="left" vertical="top" wrapText="1"/>
    </xf>
    <xf numFmtId="0" fontId="0" fillId="0" borderId="0" xfId="0" applyAlignment="1">
      <alignment horizontal="left"/>
    </xf>
    <xf numFmtId="0" fontId="21" fillId="0" borderId="17" xfId="0" applyFont="1" applyBorder="1" applyAlignment="1">
      <alignment horizontal="left" vertical="top" wrapText="1"/>
    </xf>
    <xf numFmtId="1" fontId="24" fillId="0" borderId="17" xfId="0" applyNumberFormat="1" applyFont="1" applyBorder="1" applyAlignment="1">
      <alignment horizontal="left" vertical="top" shrinkToFit="1"/>
    </xf>
    <xf numFmtId="0" fontId="21" fillId="0" borderId="17" xfId="0" applyFont="1" applyBorder="1" applyAlignment="1">
      <alignment horizontal="center" vertical="top" wrapText="1"/>
    </xf>
    <xf numFmtId="0" fontId="22" fillId="0" borderId="17" xfId="0" applyFont="1" applyBorder="1" applyAlignment="1">
      <alignment horizontal="center" vertical="top" wrapText="1"/>
    </xf>
    <xf numFmtId="167" fontId="24" fillId="0" borderId="17" xfId="0" applyNumberFormat="1" applyFont="1" applyBorder="1" applyAlignment="1">
      <alignment horizontal="center" vertical="top" shrinkToFit="1"/>
    </xf>
    <xf numFmtId="0" fontId="5" fillId="3" borderId="19" xfId="2" applyFont="1" applyFill="1" applyBorder="1" applyAlignment="1" applyProtection="1">
      <alignment horizontal="center" vertical="center" wrapText="1"/>
    </xf>
    <xf numFmtId="0" fontId="20" fillId="10" borderId="17" xfId="0" applyFont="1" applyFill="1" applyBorder="1" applyAlignment="1">
      <alignment horizontal="center" vertical="center" wrapText="1"/>
    </xf>
    <xf numFmtId="0" fontId="20" fillId="12"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0" fontId="2" fillId="2" borderId="0" xfId="0" applyFont="1" applyFill="1" applyBorder="1" applyAlignment="1">
      <alignment horizontal="center" vertical="center" wrapText="1"/>
    </xf>
    <xf numFmtId="5" fontId="2" fillId="2" borderId="0" xfId="0" applyNumberFormat="1" applyFont="1" applyFill="1" applyBorder="1" applyAlignment="1">
      <alignment horizontal="right" vertical="center" wrapText="1"/>
    </xf>
    <xf numFmtId="0" fontId="2" fillId="2" borderId="0" xfId="0" applyFont="1" applyFill="1" applyBorder="1" applyAlignment="1" applyProtection="1">
      <alignment horizontal="center" vertical="center" wrapText="1"/>
      <protection locked="0"/>
    </xf>
    <xf numFmtId="6" fontId="2" fillId="2" borderId="0" xfId="1" applyNumberFormat="1" applyFont="1" applyFill="1" applyBorder="1" applyAlignment="1" applyProtection="1">
      <alignment horizontal="center" vertical="center" wrapText="1"/>
    </xf>
    <xf numFmtId="164" fontId="2" fillId="2" borderId="0" xfId="0" applyNumberFormat="1" applyFont="1" applyFill="1" applyBorder="1" applyAlignment="1">
      <alignment horizontal="center" vertical="center" wrapText="1"/>
    </xf>
    <xf numFmtId="3" fontId="2" fillId="2" borderId="0" xfId="0" applyNumberFormat="1" applyFont="1" applyFill="1" applyBorder="1" applyAlignment="1">
      <alignment horizontal="center" vertical="center" wrapText="1"/>
    </xf>
    <xf numFmtId="5" fontId="2" fillId="2" borderId="0" xfId="0" applyNumberFormat="1"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0" fontId="2" fillId="10"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13" borderId="17" xfId="4" applyNumberFormat="1" applyFont="1" applyFill="1" applyBorder="1" applyAlignment="1" applyProtection="1">
      <alignment horizontal="right" vertical="center" wrapText="1"/>
    </xf>
    <xf numFmtId="0" fontId="2" fillId="10"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3" borderId="17" xfId="4" applyNumberFormat="1" applyFont="1" applyFill="1" applyBorder="1" applyAlignment="1" applyProtection="1">
      <alignment horizontal="center" vertical="center" wrapText="1"/>
    </xf>
    <xf numFmtId="0" fontId="2" fillId="13" borderId="0" xfId="4" applyNumberFormat="1" applyFont="1" applyFill="1" applyBorder="1" applyAlignment="1" applyProtection="1">
      <alignment horizontal="center" vertical="center" wrapText="1"/>
    </xf>
    <xf numFmtId="0" fontId="8" fillId="3" borderId="6" xfId="3" applyFont="1" applyFill="1" applyBorder="1" applyAlignment="1">
      <alignment horizontal="left" vertical="center" wrapText="1"/>
    </xf>
    <xf numFmtId="0" fontId="8" fillId="3" borderId="7" xfId="3" applyFont="1" applyFill="1" applyBorder="1" applyAlignment="1">
      <alignment horizontal="left" vertical="center" wrapText="1"/>
    </xf>
    <xf numFmtId="0" fontId="17" fillId="3" borderId="4"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5"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2" fillId="14" borderId="18" xfId="0" applyFont="1" applyFill="1" applyBorder="1" applyAlignment="1">
      <alignment horizontal="center" vertical="center" wrapText="1"/>
    </xf>
    <xf numFmtId="0" fontId="2" fillId="14" borderId="19" xfId="0" applyFont="1" applyFill="1" applyBorder="1" applyAlignment="1">
      <alignment horizontal="center" vertical="center" wrapText="1"/>
    </xf>
    <xf numFmtId="0" fontId="2" fillId="14" borderId="20"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14" borderId="18" xfId="0" applyFont="1" applyFill="1" applyBorder="1" applyAlignment="1" applyProtection="1">
      <alignment horizontal="center" vertical="center" wrapText="1"/>
      <protection locked="0"/>
    </xf>
    <xf numFmtId="0" fontId="2" fillId="14" borderId="19" xfId="0" applyFont="1" applyFill="1" applyBorder="1" applyAlignment="1" applyProtection="1">
      <alignment horizontal="center" vertical="center" wrapText="1"/>
      <protection locked="0"/>
    </xf>
    <xf numFmtId="0" fontId="2" fillId="14" borderId="20" xfId="0" applyFont="1" applyFill="1" applyBorder="1" applyAlignment="1" applyProtection="1">
      <alignment horizontal="center" vertical="center" wrapText="1"/>
      <protection locked="0"/>
    </xf>
    <xf numFmtId="0" fontId="2" fillId="10" borderId="18" xfId="1" applyNumberFormat="1" applyFont="1" applyFill="1" applyBorder="1" applyAlignment="1" applyProtection="1">
      <alignment horizontal="center" vertical="center" wrapText="1"/>
    </xf>
    <xf numFmtId="0" fontId="2" fillId="10" borderId="19" xfId="1" applyNumberFormat="1" applyFont="1" applyFill="1" applyBorder="1" applyAlignment="1" applyProtection="1">
      <alignment horizontal="center" vertical="center" wrapText="1"/>
    </xf>
    <xf numFmtId="0" fontId="2" fillId="10" borderId="20" xfId="1" applyNumberFormat="1" applyFont="1" applyFill="1" applyBorder="1" applyAlignment="1" applyProtection="1">
      <alignment horizontal="center" vertical="center" wrapText="1"/>
    </xf>
    <xf numFmtId="3" fontId="2" fillId="16" borderId="18" xfId="0" applyNumberFormat="1" applyFont="1" applyFill="1" applyBorder="1" applyAlignment="1">
      <alignment horizontal="center" vertical="center" wrapText="1"/>
    </xf>
    <xf numFmtId="3" fontId="2" fillId="16" borderId="19" xfId="0" applyNumberFormat="1" applyFont="1" applyFill="1" applyBorder="1" applyAlignment="1">
      <alignment horizontal="center" vertical="center" wrapText="1"/>
    </xf>
    <xf numFmtId="3" fontId="2" fillId="16" borderId="20" xfId="0" applyNumberFormat="1" applyFont="1" applyFill="1" applyBorder="1" applyAlignment="1">
      <alignment horizontal="center" vertical="center" wrapText="1"/>
    </xf>
    <xf numFmtId="0" fontId="2" fillId="9" borderId="18" xfId="0" applyFont="1" applyFill="1" applyBorder="1" applyAlignment="1">
      <alignment horizontal="center" vertical="center" wrapText="1"/>
    </xf>
    <xf numFmtId="0" fontId="2" fillId="9" borderId="20" xfId="0" applyFont="1" applyFill="1" applyBorder="1" applyAlignment="1">
      <alignment horizontal="center" vertical="center" wrapText="1"/>
    </xf>
    <xf numFmtId="0" fontId="15" fillId="0" borderId="18" xfId="6" applyFont="1" applyFill="1" applyBorder="1" applyAlignment="1" applyProtection="1">
      <alignment horizontal="center" vertical="center" wrapText="1"/>
    </xf>
    <xf numFmtId="0" fontId="15" fillId="0" borderId="19" xfId="6" applyFont="1" applyFill="1" applyBorder="1" applyAlignment="1" applyProtection="1">
      <alignment horizontal="center" vertical="center" wrapText="1"/>
    </xf>
    <xf numFmtId="0" fontId="15" fillId="0" borderId="20" xfId="6" applyFont="1" applyFill="1" applyBorder="1" applyAlignment="1" applyProtection="1">
      <alignment horizontal="center" vertical="center" wrapText="1"/>
    </xf>
    <xf numFmtId="0" fontId="2" fillId="10" borderId="18" xfId="0" applyFont="1" applyFill="1" applyBorder="1" applyAlignment="1">
      <alignment horizontal="center" vertical="center" wrapText="1"/>
    </xf>
    <xf numFmtId="0" fontId="2" fillId="10" borderId="19" xfId="0" applyFont="1" applyFill="1" applyBorder="1" applyAlignment="1">
      <alignment horizontal="center" vertical="center" wrapText="1"/>
    </xf>
    <xf numFmtId="0" fontId="2" fillId="10" borderId="20"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8" xfId="0" applyNumberFormat="1" applyFont="1" applyBorder="1" applyAlignment="1">
      <alignment horizontal="center" vertical="center" wrapText="1"/>
    </xf>
    <xf numFmtId="164" fontId="2" fillId="0" borderId="19" xfId="0" applyNumberFormat="1" applyFont="1" applyBorder="1" applyAlignment="1">
      <alignment horizontal="center" vertical="center" wrapText="1"/>
    </xf>
    <xf numFmtId="164" fontId="2" fillId="0" borderId="20" xfId="0" applyNumberFormat="1" applyFont="1" applyBorder="1" applyAlignment="1">
      <alignment horizontal="center" vertical="center" wrapText="1"/>
    </xf>
    <xf numFmtId="49" fontId="2" fillId="0" borderId="18" xfId="5" applyFont="1" applyBorder="1" applyAlignment="1" applyProtection="1">
      <alignment horizontal="center" vertical="center" wrapText="1"/>
    </xf>
    <xf numFmtId="49" fontId="2" fillId="0" borderId="19" xfId="5" applyFont="1" applyBorder="1" applyAlignment="1" applyProtection="1">
      <alignment horizontal="center" vertical="center" wrapText="1"/>
    </xf>
    <xf numFmtId="49" fontId="2" fillId="0" borderId="20" xfId="5" applyFont="1" applyBorder="1" applyAlignment="1" applyProtection="1">
      <alignment horizontal="center" vertical="center" wrapText="1"/>
    </xf>
    <xf numFmtId="0" fontId="2" fillId="15" borderId="18" xfId="0" applyFont="1" applyFill="1" applyBorder="1" applyAlignment="1">
      <alignment horizontal="center" vertical="center" wrapText="1"/>
    </xf>
    <xf numFmtId="0" fontId="2" fillId="15" borderId="19" xfId="0" applyFont="1" applyFill="1" applyBorder="1" applyAlignment="1">
      <alignment horizontal="center" vertical="center" wrapText="1"/>
    </xf>
    <xf numFmtId="0" fontId="2" fillId="15"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6" fontId="2" fillId="10" borderId="18" xfId="1" applyNumberFormat="1" applyFont="1" applyFill="1" applyBorder="1" applyAlignment="1" applyProtection="1">
      <alignment horizontal="center" vertical="center" wrapText="1"/>
    </xf>
    <xf numFmtId="6" fontId="2" fillId="10" borderId="20" xfId="1" applyNumberFormat="1" applyFont="1" applyFill="1" applyBorder="1" applyAlignment="1" applyProtection="1">
      <alignment horizontal="center" vertical="center" wrapText="1"/>
    </xf>
    <xf numFmtId="5" fontId="2" fillId="2" borderId="18" xfId="0" applyNumberFormat="1" applyFont="1" applyFill="1" applyBorder="1" applyAlignment="1">
      <alignment horizontal="center" vertical="center" wrapText="1"/>
    </xf>
    <xf numFmtId="5" fontId="2" fillId="2" borderId="20" xfId="0" applyNumberFormat="1" applyFont="1" applyFill="1" applyBorder="1" applyAlignment="1">
      <alignment horizontal="center" vertical="center" wrapText="1"/>
    </xf>
    <xf numFmtId="5" fontId="2" fillId="0" borderId="18" xfId="0" applyNumberFormat="1" applyFont="1" applyBorder="1" applyAlignment="1">
      <alignment horizontal="center" vertical="center" wrapText="1"/>
    </xf>
    <xf numFmtId="5" fontId="2" fillId="0" borderId="20" xfId="0" applyNumberFormat="1" applyFont="1" applyBorder="1" applyAlignment="1">
      <alignment horizontal="center" vertical="center" wrapText="1"/>
    </xf>
    <xf numFmtId="5" fontId="2" fillId="2" borderId="18" xfId="0" applyNumberFormat="1" applyFont="1" applyFill="1" applyBorder="1" applyAlignment="1">
      <alignment horizontal="right" vertical="center" wrapText="1"/>
    </xf>
    <xf numFmtId="5" fontId="2" fillId="2" borderId="20" xfId="0" applyNumberFormat="1" applyFont="1" applyFill="1" applyBorder="1" applyAlignment="1">
      <alignment horizontal="right" vertical="center" wrapText="1"/>
    </xf>
    <xf numFmtId="5" fontId="2" fillId="0" borderId="18" xfId="0" applyNumberFormat="1" applyFont="1" applyBorder="1" applyAlignment="1">
      <alignment horizontal="right" vertical="center" wrapText="1"/>
    </xf>
    <xf numFmtId="5" fontId="2" fillId="0" borderId="20" xfId="0" applyNumberFormat="1" applyFont="1" applyBorder="1" applyAlignment="1">
      <alignment horizontal="right" vertical="center" wrapText="1"/>
    </xf>
    <xf numFmtId="0" fontId="12" fillId="2" borderId="0" xfId="0" applyFont="1" applyFill="1" applyAlignment="1">
      <alignment horizontal="center" wrapText="1"/>
    </xf>
    <xf numFmtId="0" fontId="2" fillId="10" borderId="17" xfId="1" applyNumberFormat="1" applyFont="1" applyFill="1" applyBorder="1" applyAlignment="1" applyProtection="1">
      <alignment horizontal="center" vertical="center" wrapText="1"/>
    </xf>
    <xf numFmtId="0" fontId="2" fillId="2" borderId="0" xfId="0" applyFont="1" applyFill="1" applyBorder="1" applyAlignment="1">
      <alignment horizontal="center" vertical="center" wrapText="1"/>
    </xf>
    <xf numFmtId="0" fontId="2" fillId="13" borderId="17" xfId="4" applyNumberFormat="1" applyFont="1" applyFill="1" applyBorder="1" applyAlignment="1" applyProtection="1">
      <alignment horizontal="center" vertical="center" wrapText="1"/>
    </xf>
    <xf numFmtId="164" fontId="0" fillId="0" borderId="17" xfId="0" applyNumberFormat="1" applyBorder="1" applyAlignment="1">
      <alignment horizontal="right" vertical="center"/>
    </xf>
  </cellXfs>
  <cellStyles count="7">
    <cellStyle name="BodyStyle" xfId="5" xr:uid="{7325A00E-17E3-4522-BD41-14066B9686DB}"/>
    <cellStyle name="HeaderStyle" xfId="2" xr:uid="{2C702AC2-53FC-4BCB-9FA1-CDC94E6361C6}"/>
    <cellStyle name="Hipervínculo" xfId="6" builtinId="8"/>
    <cellStyle name="Moneda" xfId="1" builtinId="4"/>
    <cellStyle name="Moneda 2" xfId="4" xr:uid="{95D01ED2-AB82-42CE-AB9B-2E28E9EA45C3}"/>
    <cellStyle name="Normal" xfId="0" builtinId="0"/>
    <cellStyle name="Normal 2" xfId="3" xr:uid="{CCC8D24F-4DD5-434D-92D0-C033CFC4316D}"/>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1223962</xdr:colOff>
      <xdr:row>1</xdr:row>
      <xdr:rowOff>128588</xdr:rowOff>
    </xdr:from>
    <xdr:to>
      <xdr:col>3</xdr:col>
      <xdr:colOff>9524</xdr:colOff>
      <xdr:row>11</xdr:row>
      <xdr:rowOff>46125</xdr:rowOff>
    </xdr:to>
    <xdr:pic>
      <xdr:nvPicPr>
        <xdr:cNvPr id="2" name="Imagen 1" descr="Identidad Institucional - UPN - Educadora de Educadores">
          <a:extLst>
            <a:ext uri="{FF2B5EF4-FFF2-40B4-BE49-F238E27FC236}">
              <a16:creationId xmlns:a16="http://schemas.microsoft.com/office/drawing/2014/main" id="{15F90841-F83B-4EF8-8CFC-D019166A2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3512" y="290513"/>
          <a:ext cx="2119312" cy="1774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123825</xdr:colOff>
      <xdr:row>355</xdr:row>
      <xdr:rowOff>47626</xdr:rowOff>
    </xdr:from>
    <xdr:to>
      <xdr:col>2</xdr:col>
      <xdr:colOff>1139439</xdr:colOff>
      <xdr:row>356</xdr:row>
      <xdr:rowOff>485775</xdr:rowOff>
    </xdr:to>
    <xdr:pic>
      <xdr:nvPicPr>
        <xdr:cNvPr id="4" name="Imagen 3">
          <a:extLst>
            <a:ext uri="{FF2B5EF4-FFF2-40B4-BE49-F238E27FC236}">
              <a16:creationId xmlns:a16="http://schemas.microsoft.com/office/drawing/2014/main" id="{A371FC9C-1D8B-45B6-A88B-8C7BC2296BAD}"/>
            </a:ext>
          </a:extLst>
        </xdr:cNvPr>
        <xdr:cNvPicPr>
          <a:picLocks noChangeAspect="1"/>
        </xdr:cNvPicPr>
      </xdr:nvPicPr>
      <xdr:blipFill>
        <a:blip xmlns:r="http://schemas.openxmlformats.org/officeDocument/2006/relationships" r:embed="rId2"/>
        <a:stretch>
          <a:fillRect/>
        </a:stretch>
      </xdr:blipFill>
      <xdr:spPr>
        <a:xfrm>
          <a:off x="2085975" y="180927376"/>
          <a:ext cx="1015614" cy="7619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royectopresupuesto_2023\docuemntos%20finales%20para%20resolucion\Presupuesto_para_resoluc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pia%20171119\Copia%20060718\DATOS\MisDocumentos\Plan%20de%20Compras\Plan%20de%20Compras%202023\Formato%20PAA%20Funcionamient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V5"/>
      <sheetName val="Hoja3"/>
      <sheetName val="ingresos2022_12_sep"/>
      <sheetName val="escenario 2 sin equi"/>
      <sheetName val="Funcionamiento oca 44 SEMAN (2)"/>
      <sheetName val="Hoja4"/>
      <sheetName val="Pres inversión 2023"/>
      <sheetName val="Hoja2"/>
      <sheetName val="Hoja1"/>
      <sheetName val="12,5 %Compar Y y G (2)"/>
      <sheetName val="13,5 %Compar Y y G"/>
      <sheetName val="Recuros nación "/>
      <sheetName val="tabla dina inver"/>
      <sheetName val="historico nominas "/>
      <sheetName val="Funcionamiento oca 43 SEMANAS"/>
      <sheetName val="INGRESOS"/>
      <sheetName val="NOMINA HISTORICO"/>
      <sheetName val="gastos de personal "/>
      <sheetName val="Inversión"/>
      <sheetName val="LISTAS"/>
    </sheetNames>
    <sheetDataSet>
      <sheetData sheetId="0"/>
      <sheetData sheetId="1"/>
      <sheetData sheetId="2"/>
      <sheetData sheetId="3"/>
      <sheetData sheetId="4"/>
      <sheetData sheetId="5"/>
      <sheetData sheetId="6">
        <row r="90">
          <cell r="I90">
            <v>0</v>
          </cell>
        </row>
      </sheetData>
      <sheetData sheetId="7"/>
      <sheetData sheetId="8"/>
      <sheetData sheetId="9"/>
      <sheetData sheetId="10"/>
      <sheetData sheetId="11">
        <row r="13">
          <cell r="I13">
            <v>107164639730.46182</v>
          </cell>
        </row>
      </sheetData>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Funcionamiento"/>
      <sheetName val="Listas Funcionamiento"/>
      <sheetName val="Listas"/>
      <sheetName val="PAA Funcionamiento 2023"/>
      <sheetName val="Rubros"/>
      <sheetName val="Hoja1"/>
      <sheetName val="Resumen"/>
      <sheetName val="Hoja6"/>
      <sheetName val="Excel saida"/>
      <sheetName val="Observaciones"/>
      <sheetName val="Hoja2"/>
      <sheetName val="Hoja4"/>
      <sheetName val="Hoja3"/>
      <sheetName val="Fuen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5830D-B95A-4A5B-8683-79B45BFCAE70}">
  <sheetPr>
    <pageSetUpPr fitToPage="1"/>
  </sheetPr>
  <dimension ref="A1:XFA365"/>
  <sheetViews>
    <sheetView tabSelected="1" view="pageBreakPreview" topLeftCell="A356" zoomScaleNormal="100" zoomScaleSheetLayoutView="100" workbookViewId="0">
      <selection activeCell="E357" sqref="E357"/>
    </sheetView>
  </sheetViews>
  <sheetFormatPr baseColWidth="10" defaultColWidth="53.140625" defaultRowHeight="36" customHeight="1"/>
  <cols>
    <col min="1" max="1" width="3.140625" style="8" customWidth="1"/>
    <col min="2" max="2" width="26.28515625" style="2" customWidth="1"/>
    <col min="3" max="3" width="23.7109375" style="2" customWidth="1"/>
    <col min="4" max="4" width="16.85546875" style="2" bestFit="1" customWidth="1"/>
    <col min="5" max="5" width="22.28515625" style="41" bestFit="1" customWidth="1"/>
    <col min="6" max="6" width="60.140625" style="41" customWidth="1"/>
    <col min="7" max="7" width="57.5703125" style="41" customWidth="1"/>
    <col min="8" max="8" width="14.140625" style="49" customWidth="1"/>
    <col min="9" max="9" width="9.85546875" style="42" customWidth="1"/>
    <col min="10" max="10" width="12" style="42" customWidth="1"/>
    <col min="11" max="11" width="15.5703125" style="41" bestFit="1" customWidth="1"/>
    <col min="12" max="12" width="20.7109375" style="42" customWidth="1"/>
    <col min="13" max="13" width="43.85546875" style="41" customWidth="1"/>
    <col min="14" max="15" width="9.28515625" style="2" customWidth="1"/>
    <col min="16" max="16" width="11.140625" style="2" bestFit="1" customWidth="1"/>
    <col min="17" max="17" width="12.42578125" style="2" customWidth="1"/>
    <col min="18" max="18" width="15.5703125" style="2" bestFit="1" customWidth="1"/>
    <col min="19" max="19" width="13" style="101" bestFit="1" customWidth="1"/>
    <col min="20" max="20" width="15.42578125" style="51" customWidth="1"/>
    <col min="21" max="21" width="17" style="51" customWidth="1"/>
    <col min="22" max="23" width="11.28515625" style="41" customWidth="1"/>
    <col min="24" max="24" width="20.5703125" style="2" customWidth="1"/>
    <col min="25" max="25" width="12.85546875" style="2" bestFit="1" customWidth="1"/>
    <col min="26" max="26" width="29.5703125" style="2" customWidth="1"/>
    <col min="27" max="27" width="22.7109375" style="2" customWidth="1"/>
    <col min="28" max="28" width="25.42578125" style="2" customWidth="1"/>
    <col min="29" max="29" width="19.140625" style="2" customWidth="1"/>
    <col min="30" max="30" width="16.85546875" style="2" customWidth="1"/>
    <col min="31" max="31" width="11.7109375" style="2" bestFit="1" customWidth="1"/>
    <col min="32" max="32" width="17.7109375" style="2" bestFit="1" customWidth="1"/>
    <col min="33" max="33" width="24.28515625" style="2" bestFit="1" customWidth="1"/>
    <col min="34" max="34" width="11.7109375" style="2" bestFit="1" customWidth="1"/>
    <col min="35" max="35" width="13" style="2" bestFit="1" customWidth="1"/>
    <col min="36" max="36" width="15.42578125" style="2" bestFit="1" customWidth="1"/>
    <col min="37" max="39" width="15.42578125" style="2" hidden="1" customWidth="1"/>
    <col min="40" max="16384" width="53.140625" style="2"/>
  </cols>
  <sheetData>
    <row r="1" spans="1:39" ht="12.75" customHeight="1" thickTop="1">
      <c r="A1" s="53"/>
      <c r="B1" s="54"/>
      <c r="C1" s="55"/>
      <c r="D1" s="55"/>
      <c r="E1" s="56"/>
      <c r="F1" s="56"/>
      <c r="G1" s="56"/>
      <c r="H1" s="43"/>
      <c r="I1" s="1"/>
      <c r="J1" s="1"/>
      <c r="K1" s="1"/>
      <c r="L1" s="1"/>
      <c r="M1" s="1"/>
      <c r="N1" s="57"/>
      <c r="O1" s="57"/>
      <c r="P1" s="57"/>
      <c r="Q1" s="57"/>
      <c r="R1" s="57"/>
      <c r="S1" s="53"/>
      <c r="T1" s="58"/>
      <c r="U1" s="58"/>
      <c r="V1" s="1"/>
      <c r="W1" s="1"/>
      <c r="X1" s="57"/>
      <c r="Y1" s="57"/>
      <c r="Z1" s="57"/>
      <c r="AA1" s="57"/>
      <c r="AB1" s="57"/>
      <c r="AC1" s="57"/>
      <c r="AD1" s="57"/>
      <c r="AE1" s="57"/>
      <c r="AF1" s="57"/>
      <c r="AG1" s="57"/>
      <c r="AH1" s="57"/>
      <c r="AI1" s="57"/>
      <c r="AJ1" s="59"/>
      <c r="AK1" s="60"/>
      <c r="AL1" s="60"/>
      <c r="AM1" s="60"/>
    </row>
    <row r="2" spans="1:39" ht="12.75" customHeight="1">
      <c r="A2" s="53"/>
      <c r="B2" s="61"/>
      <c r="C2"/>
      <c r="D2" s="8"/>
      <c r="E2" s="9"/>
      <c r="F2" s="9"/>
      <c r="G2" s="9"/>
      <c r="H2" s="44"/>
      <c r="I2" s="3"/>
      <c r="J2" s="3"/>
      <c r="K2" s="3"/>
      <c r="L2" s="3"/>
      <c r="M2" s="3"/>
      <c r="N2" s="53"/>
      <c r="O2" s="53"/>
      <c r="P2" s="53"/>
      <c r="Q2" s="53"/>
      <c r="R2" s="53"/>
      <c r="S2" s="53"/>
      <c r="T2" s="62"/>
      <c r="U2" s="62"/>
      <c r="V2" s="3"/>
      <c r="W2" s="3"/>
      <c r="X2" s="53"/>
      <c r="Y2" s="53"/>
      <c r="Z2" s="53"/>
      <c r="AA2" s="53"/>
      <c r="AB2" s="53"/>
      <c r="AC2" s="53"/>
      <c r="AD2" s="53"/>
      <c r="AE2" s="53"/>
      <c r="AF2" s="53"/>
      <c r="AG2" s="53"/>
      <c r="AH2" s="53"/>
      <c r="AI2" s="53"/>
      <c r="AJ2" s="63"/>
      <c r="AK2" s="60"/>
      <c r="AL2" s="60"/>
      <c r="AM2" s="60"/>
    </row>
    <row r="3" spans="1:39" s="17" customFormat="1" ht="12.75" customHeight="1">
      <c r="A3" s="6"/>
      <c r="B3" s="176" t="s">
        <v>28</v>
      </c>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8"/>
      <c r="AK3" s="4"/>
      <c r="AL3" s="4"/>
      <c r="AM3" s="4"/>
    </row>
    <row r="4" spans="1:39" s="17" customFormat="1" ht="27.75" customHeight="1">
      <c r="A4" s="6"/>
      <c r="B4" s="176"/>
      <c r="C4" s="177"/>
      <c r="D4" s="177"/>
      <c r="E4" s="177"/>
      <c r="F4" s="177"/>
      <c r="G4" s="177"/>
      <c r="H4" s="177"/>
      <c r="I4" s="177"/>
      <c r="J4" s="177"/>
      <c r="K4" s="177"/>
      <c r="L4" s="177"/>
      <c r="M4" s="177"/>
      <c r="N4" s="177"/>
      <c r="O4" s="177"/>
      <c r="P4" s="177"/>
      <c r="Q4" s="177"/>
      <c r="R4" s="177"/>
      <c r="S4" s="177"/>
      <c r="T4" s="177"/>
      <c r="U4" s="177"/>
      <c r="V4" s="177"/>
      <c r="W4" s="177"/>
      <c r="X4" s="177"/>
      <c r="Y4" s="177"/>
      <c r="Z4" s="177"/>
      <c r="AA4" s="177"/>
      <c r="AB4" s="177"/>
      <c r="AC4" s="177"/>
      <c r="AD4" s="177"/>
      <c r="AE4" s="177"/>
      <c r="AF4" s="177"/>
      <c r="AG4" s="177"/>
      <c r="AH4" s="177"/>
      <c r="AI4" s="177"/>
      <c r="AJ4" s="178"/>
      <c r="AK4" s="103"/>
      <c r="AL4" s="103"/>
      <c r="AM4" s="103"/>
    </row>
    <row r="5" spans="1:39" s="15" customFormat="1" ht="12.75" customHeight="1">
      <c r="A5" s="6"/>
      <c r="B5" s="5"/>
      <c r="C5" s="6"/>
      <c r="D5" s="6"/>
      <c r="E5" s="7"/>
      <c r="F5" s="7"/>
      <c r="G5" s="7"/>
      <c r="H5" s="104"/>
      <c r="I5" s="7"/>
      <c r="J5" s="7"/>
      <c r="K5" s="7"/>
      <c r="L5" s="7"/>
      <c r="M5" s="7"/>
      <c r="N5" s="7"/>
      <c r="O5" s="7"/>
      <c r="S5" s="6"/>
      <c r="T5" s="50"/>
      <c r="U5" s="50"/>
      <c r="V5" s="16"/>
      <c r="W5" s="16"/>
      <c r="AD5" s="6"/>
      <c r="AE5" s="6"/>
      <c r="AF5" s="6"/>
      <c r="AG5" s="6"/>
      <c r="AH5" s="6"/>
      <c r="AI5" s="6"/>
      <c r="AJ5" s="10"/>
      <c r="AK5" s="11"/>
      <c r="AL5" s="11"/>
      <c r="AM5" s="11"/>
    </row>
    <row r="6" spans="1:39" s="15" customFormat="1" ht="12.75" customHeight="1">
      <c r="A6" s="6"/>
      <c r="B6" s="5"/>
      <c r="C6" s="6"/>
      <c r="D6" s="6"/>
      <c r="E6" s="7"/>
      <c r="F6" s="7"/>
      <c r="G6" s="7"/>
      <c r="H6" s="104"/>
      <c r="I6" s="7"/>
      <c r="J6" s="7"/>
      <c r="K6" s="7"/>
      <c r="L6" s="7"/>
      <c r="M6" s="7"/>
      <c r="S6" s="6"/>
      <c r="T6" s="50"/>
      <c r="U6" s="50"/>
      <c r="V6" s="16"/>
      <c r="W6" s="16"/>
      <c r="Z6" s="174" t="s">
        <v>29</v>
      </c>
      <c r="AA6" s="175"/>
      <c r="AB6" s="6"/>
      <c r="AC6" s="6"/>
      <c r="AD6" s="6"/>
      <c r="AE6" s="6"/>
      <c r="AF6" s="6"/>
      <c r="AG6" s="6"/>
      <c r="AH6" s="6"/>
      <c r="AI6" s="6"/>
      <c r="AJ6" s="10"/>
      <c r="AK6" s="11"/>
      <c r="AL6" s="11"/>
      <c r="AM6" s="11"/>
    </row>
    <row r="7" spans="1:39" s="15" customFormat="1" ht="12.75" customHeight="1">
      <c r="A7" s="6"/>
      <c r="B7" s="5"/>
      <c r="C7" s="6"/>
      <c r="D7" s="6"/>
      <c r="E7" s="7"/>
      <c r="F7" s="6"/>
      <c r="G7" s="7"/>
      <c r="H7" s="104"/>
      <c r="I7" s="7"/>
      <c r="J7" s="7"/>
      <c r="K7" s="7"/>
      <c r="L7" s="7"/>
      <c r="M7" s="7"/>
      <c r="N7" s="6"/>
      <c r="O7" s="6"/>
      <c r="P7" s="6"/>
      <c r="Q7" s="6"/>
      <c r="R7" s="6"/>
      <c r="S7" s="6"/>
      <c r="T7" s="50"/>
      <c r="U7" s="50"/>
      <c r="V7" s="7"/>
      <c r="W7" s="7"/>
      <c r="X7" s="6"/>
      <c r="Y7" s="6"/>
      <c r="Z7" s="12" t="s">
        <v>30</v>
      </c>
      <c r="AA7" s="13"/>
      <c r="AB7" s="6"/>
      <c r="AC7" s="6"/>
      <c r="AD7" s="6"/>
      <c r="AE7" s="6"/>
      <c r="AF7" s="6"/>
      <c r="AG7" s="6"/>
      <c r="AH7" s="6"/>
      <c r="AI7" s="6"/>
      <c r="AJ7" s="10"/>
      <c r="AK7" s="11"/>
      <c r="AL7" s="11"/>
      <c r="AM7" s="11"/>
    </row>
    <row r="8" spans="1:39" s="15" customFormat="1" ht="12.75" customHeight="1">
      <c r="A8" s="6"/>
      <c r="B8" s="5"/>
      <c r="C8" s="6"/>
      <c r="D8" s="6"/>
      <c r="E8" s="7"/>
      <c r="F8" s="6"/>
      <c r="G8" s="7"/>
      <c r="H8" s="104"/>
      <c r="I8" s="7"/>
      <c r="J8" s="7"/>
      <c r="K8" s="7"/>
      <c r="L8" s="7"/>
      <c r="M8" s="7"/>
      <c r="N8" s="6"/>
      <c r="O8" s="6"/>
      <c r="P8" s="6"/>
      <c r="Q8" s="6"/>
      <c r="R8" s="6"/>
      <c r="S8" s="6"/>
      <c r="T8" s="50"/>
      <c r="U8" s="50"/>
      <c r="V8" s="7"/>
      <c r="W8" s="7"/>
      <c r="X8" s="6"/>
      <c r="Y8" s="6"/>
      <c r="Z8" s="174" t="s">
        <v>31</v>
      </c>
      <c r="AA8" s="175"/>
      <c r="AB8" s="6"/>
      <c r="AC8" s="6"/>
      <c r="AD8" s="6"/>
      <c r="AE8" s="6"/>
      <c r="AF8" s="6"/>
      <c r="AG8" s="6"/>
      <c r="AH8" s="6"/>
      <c r="AI8" s="6"/>
      <c r="AJ8" s="10"/>
      <c r="AK8" s="11"/>
      <c r="AL8" s="11"/>
      <c r="AM8" s="11"/>
    </row>
    <row r="9" spans="1:39" s="15" customFormat="1" ht="12.75" customHeight="1">
      <c r="A9" s="6"/>
      <c r="B9" s="14"/>
      <c r="E9" s="16"/>
      <c r="F9" s="6"/>
      <c r="G9" s="7"/>
      <c r="H9" s="104"/>
      <c r="I9" s="7"/>
      <c r="J9" s="7"/>
      <c r="K9" s="7"/>
      <c r="L9" s="7"/>
      <c r="M9" s="7"/>
      <c r="N9" s="6"/>
      <c r="O9" s="6"/>
      <c r="P9" s="6"/>
      <c r="Q9" s="6"/>
      <c r="R9" s="6"/>
      <c r="S9" s="6"/>
      <c r="T9" s="50"/>
      <c r="U9" s="50"/>
      <c r="V9" s="7"/>
      <c r="W9" s="7"/>
      <c r="X9" s="6"/>
      <c r="Y9" s="6"/>
      <c r="Z9" s="105" t="s">
        <v>32</v>
      </c>
      <c r="AA9" s="13"/>
      <c r="AB9" s="6"/>
      <c r="AC9" s="6"/>
      <c r="AD9" s="6"/>
      <c r="AE9" s="6"/>
      <c r="AF9" s="6"/>
      <c r="AG9" s="6"/>
      <c r="AH9" s="6"/>
      <c r="AI9" s="6"/>
      <c r="AJ9" s="10"/>
      <c r="AK9" s="11"/>
      <c r="AL9" s="11"/>
      <c r="AM9" s="11"/>
    </row>
    <row r="10" spans="1:39" s="17" customFormat="1" ht="16.5" customHeight="1">
      <c r="A10" s="6"/>
      <c r="B10" s="14"/>
      <c r="C10" s="15"/>
      <c r="D10" s="15"/>
      <c r="E10" s="16"/>
      <c r="F10" s="6"/>
      <c r="G10" s="7"/>
      <c r="H10" s="104"/>
      <c r="I10" s="7"/>
      <c r="J10" s="7"/>
      <c r="K10" s="7"/>
      <c r="L10" s="7"/>
      <c r="M10" s="7"/>
      <c r="N10" s="6"/>
      <c r="O10" s="6"/>
      <c r="P10" s="6"/>
      <c r="Q10" s="6"/>
      <c r="R10" s="6"/>
      <c r="S10" s="6"/>
      <c r="T10" s="50"/>
      <c r="U10" s="50"/>
      <c r="V10" s="7"/>
      <c r="W10" s="7"/>
      <c r="X10" s="6"/>
      <c r="Y10" s="6"/>
      <c r="Z10" s="174" t="s">
        <v>33</v>
      </c>
      <c r="AA10" s="175"/>
      <c r="AB10" s="6"/>
      <c r="AC10" s="6"/>
      <c r="AD10" s="6"/>
      <c r="AE10" s="6"/>
      <c r="AF10" s="6"/>
      <c r="AG10" s="6"/>
      <c r="AH10" s="6"/>
      <c r="AI10" s="6"/>
      <c r="AJ10" s="10"/>
      <c r="AK10" s="11"/>
      <c r="AL10" s="11"/>
      <c r="AM10" s="11"/>
    </row>
    <row r="11" spans="1:39" s="17" customFormat="1" ht="12.75" customHeight="1">
      <c r="A11" s="6"/>
      <c r="B11" s="14"/>
      <c r="C11" s="15"/>
      <c r="D11" s="15"/>
      <c r="E11" s="16"/>
      <c r="F11" s="6"/>
      <c r="G11" s="7"/>
      <c r="H11" s="104"/>
      <c r="I11" s="7"/>
      <c r="J11" s="7"/>
      <c r="K11" s="7"/>
      <c r="L11" s="7"/>
      <c r="M11" s="7"/>
      <c r="N11" s="6"/>
      <c r="O11" s="6"/>
      <c r="P11" s="6"/>
      <c r="Q11" s="6"/>
      <c r="R11" s="6"/>
      <c r="S11" s="6"/>
      <c r="T11" s="50"/>
      <c r="U11" s="50"/>
      <c r="V11" s="7"/>
      <c r="W11" s="7"/>
      <c r="X11" s="6"/>
      <c r="Y11" s="6"/>
      <c r="Z11" s="174" t="s">
        <v>883</v>
      </c>
      <c r="AA11" s="175"/>
      <c r="AB11" s="6"/>
      <c r="AC11" s="6"/>
      <c r="AD11" s="6"/>
      <c r="AE11" s="6"/>
      <c r="AF11" s="6"/>
      <c r="AG11" s="6"/>
      <c r="AH11" s="6"/>
      <c r="AI11" s="6"/>
      <c r="AJ11" s="10"/>
      <c r="AK11" s="11"/>
      <c r="AL11" s="11"/>
      <c r="AM11" s="11"/>
    </row>
    <row r="12" spans="1:39" s="8" customFormat="1" ht="12.75" customHeight="1">
      <c r="A12" s="53"/>
      <c r="B12" s="61"/>
      <c r="E12" s="9"/>
      <c r="F12" s="53"/>
      <c r="G12" s="3"/>
      <c r="H12" s="45"/>
      <c r="I12" s="3"/>
      <c r="J12" s="3"/>
      <c r="K12" s="3"/>
      <c r="L12" s="3"/>
      <c r="M12" s="3"/>
      <c r="N12" s="53"/>
      <c r="O12" s="53"/>
      <c r="P12" s="53"/>
      <c r="Q12" s="53"/>
      <c r="R12" s="53"/>
      <c r="S12" s="53"/>
      <c r="T12" s="62"/>
      <c r="U12" s="62"/>
      <c r="V12" s="3"/>
      <c r="W12" s="3"/>
      <c r="X12" s="53"/>
      <c r="Y12" s="53"/>
      <c r="Z12" s="53"/>
      <c r="AA12" s="53"/>
      <c r="AB12" s="53"/>
      <c r="AC12" s="53"/>
      <c r="AD12" s="53"/>
      <c r="AE12" s="53"/>
      <c r="AF12" s="53"/>
      <c r="AG12" s="53"/>
      <c r="AH12" s="53"/>
      <c r="AI12" s="53"/>
      <c r="AJ12" s="63"/>
      <c r="AK12" s="60"/>
      <c r="AL12" s="60"/>
      <c r="AM12" s="60"/>
    </row>
    <row r="13" spans="1:39" s="8" customFormat="1" ht="12.75" customHeight="1" thickBot="1">
      <c r="A13" s="53"/>
      <c r="B13" s="61"/>
      <c r="E13" s="9"/>
      <c r="F13" s="53"/>
      <c r="G13" s="3"/>
      <c r="H13" s="45"/>
      <c r="I13" s="3"/>
      <c r="J13" s="64"/>
      <c r="K13" s="3"/>
      <c r="L13" s="3"/>
      <c r="M13" s="3"/>
      <c r="N13" s="53"/>
      <c r="O13" s="53"/>
      <c r="P13" s="53"/>
      <c r="Q13" s="53"/>
      <c r="R13" s="53"/>
      <c r="S13" s="53"/>
      <c r="T13" s="62"/>
      <c r="U13" s="62"/>
      <c r="V13" s="3"/>
      <c r="W13" s="3"/>
      <c r="X13" s="53"/>
      <c r="Y13" s="53"/>
      <c r="Z13" s="53"/>
      <c r="AA13" s="53"/>
      <c r="AB13" s="53"/>
      <c r="AC13" s="53"/>
      <c r="AD13" s="53"/>
      <c r="AE13" s="53"/>
      <c r="AF13" s="53"/>
      <c r="AG13" s="53"/>
      <c r="AH13" s="53"/>
      <c r="AI13" s="53"/>
      <c r="AJ13" s="63"/>
      <c r="AK13" s="60"/>
      <c r="AL13" s="60"/>
      <c r="AM13" s="60"/>
    </row>
    <row r="14" spans="1:39" ht="12.75" customHeight="1">
      <c r="A14" s="53"/>
      <c r="B14" s="61"/>
      <c r="C14" s="8"/>
      <c r="D14" s="8"/>
      <c r="E14" s="9"/>
      <c r="F14" s="53"/>
      <c r="G14" s="3"/>
      <c r="H14" s="45"/>
      <c r="I14" s="3"/>
      <c r="J14" s="3"/>
      <c r="K14" s="3"/>
      <c r="L14" s="3"/>
      <c r="M14" s="3"/>
      <c r="N14" s="53"/>
      <c r="O14" s="53"/>
      <c r="P14" s="53"/>
      <c r="Q14" s="53"/>
      <c r="R14" s="53"/>
      <c r="S14" s="53"/>
      <c r="T14" s="62"/>
      <c r="U14" s="62"/>
      <c r="V14" s="3"/>
      <c r="W14" s="3"/>
      <c r="X14" s="53"/>
      <c r="Y14" s="53"/>
      <c r="Z14" s="53"/>
      <c r="AA14" s="53"/>
      <c r="AB14" s="53"/>
      <c r="AC14" s="53"/>
      <c r="AD14" s="53"/>
      <c r="AE14" s="179" t="s">
        <v>35</v>
      </c>
      <c r="AF14" s="180"/>
      <c r="AG14" s="181"/>
      <c r="AH14" s="182" t="s">
        <v>36</v>
      </c>
      <c r="AI14" s="183"/>
      <c r="AJ14" s="184"/>
      <c r="AK14" s="65"/>
      <c r="AL14" s="65"/>
      <c r="AM14" s="65"/>
    </row>
    <row r="15" spans="1:39" ht="12.75" customHeight="1" thickBot="1">
      <c r="A15" s="53"/>
      <c r="B15" s="61"/>
      <c r="C15" s="8"/>
      <c r="D15" s="8"/>
      <c r="E15" s="9"/>
      <c r="F15" s="53"/>
      <c r="G15" s="3"/>
      <c r="H15" s="45"/>
      <c r="I15" s="18"/>
      <c r="J15" s="18"/>
      <c r="K15" s="3"/>
      <c r="L15" s="3"/>
      <c r="M15" s="3"/>
      <c r="N15" s="53"/>
      <c r="O15" s="53"/>
      <c r="P15" s="53"/>
      <c r="Q15" s="53"/>
      <c r="R15" s="53"/>
      <c r="S15" s="53"/>
      <c r="T15" s="62"/>
      <c r="U15" s="62"/>
      <c r="V15" s="3"/>
      <c r="W15" s="3"/>
      <c r="X15" s="53"/>
      <c r="Y15" s="53"/>
      <c r="Z15" s="53"/>
      <c r="AA15" s="53"/>
      <c r="AB15" s="53"/>
      <c r="AC15" s="53"/>
      <c r="AD15" s="53"/>
      <c r="AE15" s="66"/>
      <c r="AF15" s="67"/>
      <c r="AG15" s="67"/>
      <c r="AH15" s="68"/>
      <c r="AI15" s="69"/>
      <c r="AJ15" s="70"/>
      <c r="AK15" s="65"/>
      <c r="AL15" s="65"/>
      <c r="AM15" s="65"/>
    </row>
    <row r="16" spans="1:39" s="17" customFormat="1" ht="78.75" customHeight="1">
      <c r="A16" s="6"/>
      <c r="B16" s="19" t="s">
        <v>37</v>
      </c>
      <c r="C16" s="20" t="s">
        <v>38</v>
      </c>
      <c r="D16" s="20" t="s">
        <v>39</v>
      </c>
      <c r="E16" s="20" t="s">
        <v>40</v>
      </c>
      <c r="F16" s="20" t="s">
        <v>41</v>
      </c>
      <c r="G16" s="20" t="s">
        <v>42</v>
      </c>
      <c r="H16" s="46" t="s">
        <v>43</v>
      </c>
      <c r="I16" s="20" t="s">
        <v>44</v>
      </c>
      <c r="J16" s="20" t="s">
        <v>45</v>
      </c>
      <c r="K16" s="22" t="s">
        <v>46</v>
      </c>
      <c r="L16" s="22" t="s">
        <v>47</v>
      </c>
      <c r="M16" s="22" t="s">
        <v>48</v>
      </c>
      <c r="N16" s="22" t="s">
        <v>49</v>
      </c>
      <c r="O16" s="22" t="s">
        <v>50</v>
      </c>
      <c r="P16" s="22" t="s">
        <v>51</v>
      </c>
      <c r="Q16" s="22" t="s">
        <v>52</v>
      </c>
      <c r="R16" s="22" t="s">
        <v>53</v>
      </c>
      <c r="S16" s="102" t="s">
        <v>54</v>
      </c>
      <c r="T16" s="102" t="s">
        <v>55</v>
      </c>
      <c r="U16" s="102" t="s">
        <v>56</v>
      </c>
      <c r="V16" s="21" t="s">
        <v>57</v>
      </c>
      <c r="W16" s="22" t="s">
        <v>58</v>
      </c>
      <c r="X16" s="20" t="s">
        <v>59</v>
      </c>
      <c r="Y16" s="20" t="s">
        <v>60</v>
      </c>
      <c r="Z16" s="20" t="s">
        <v>61</v>
      </c>
      <c r="AA16" s="20" t="s">
        <v>62</v>
      </c>
      <c r="AB16" s="20" t="s">
        <v>63</v>
      </c>
      <c r="AC16" s="23" t="s">
        <v>64</v>
      </c>
      <c r="AD16" s="22" t="s">
        <v>65</v>
      </c>
      <c r="AE16" s="24" t="s">
        <v>66</v>
      </c>
      <c r="AF16" s="24" t="s">
        <v>67</v>
      </c>
      <c r="AG16" s="24" t="s">
        <v>68</v>
      </c>
      <c r="AH16" s="25" t="s">
        <v>66</v>
      </c>
      <c r="AI16" s="25" t="s">
        <v>69</v>
      </c>
      <c r="AJ16" s="26" t="s">
        <v>70</v>
      </c>
      <c r="AK16" s="27"/>
      <c r="AL16" s="27"/>
      <c r="AM16" s="27"/>
    </row>
    <row r="17" spans="1:39" ht="26.25" customHeight="1">
      <c r="A17" s="53"/>
      <c r="B17" s="28" t="s">
        <v>3</v>
      </c>
      <c r="C17" s="52" t="s">
        <v>71</v>
      </c>
      <c r="D17" s="52" t="s">
        <v>72</v>
      </c>
      <c r="E17" s="52" t="s">
        <v>73</v>
      </c>
      <c r="F17" s="52" t="s">
        <v>74</v>
      </c>
      <c r="G17" s="52" t="s">
        <v>75</v>
      </c>
      <c r="H17" s="47">
        <v>15000000</v>
      </c>
      <c r="I17" s="52" t="s">
        <v>76</v>
      </c>
      <c r="J17" s="29" t="s">
        <v>76</v>
      </c>
      <c r="K17" s="71" t="s">
        <v>77</v>
      </c>
      <c r="L17" s="72" t="s">
        <v>78</v>
      </c>
      <c r="M17" s="52" t="str">
        <f t="shared" ref="M17:M59" si="0">G17</f>
        <v>Gastos por Caja Menor</v>
      </c>
      <c r="N17" s="31">
        <v>1</v>
      </c>
      <c r="O17" s="31">
        <v>1</v>
      </c>
      <c r="P17" s="73">
        <v>11</v>
      </c>
      <c r="Q17" s="74" t="s">
        <v>79</v>
      </c>
      <c r="R17" s="74" t="s">
        <v>80</v>
      </c>
      <c r="S17" s="52" t="s">
        <v>1</v>
      </c>
      <c r="T17" s="75">
        <f>H17</f>
        <v>15000000</v>
      </c>
      <c r="U17" s="76">
        <f t="shared" ref="U17:U147" si="1">T17</f>
        <v>15000000</v>
      </c>
      <c r="V17" s="31" t="s">
        <v>76</v>
      </c>
      <c r="W17" s="31" t="s">
        <v>81</v>
      </c>
      <c r="X17" s="77" t="s">
        <v>82</v>
      </c>
      <c r="Y17" s="32" t="s">
        <v>83</v>
      </c>
      <c r="Z17" s="33" t="s">
        <v>3</v>
      </c>
      <c r="AA17" s="30" t="s">
        <v>84</v>
      </c>
      <c r="AB17" s="78" t="s">
        <v>85</v>
      </c>
      <c r="AC17" s="31" t="s">
        <v>76</v>
      </c>
      <c r="AD17" s="31" t="s">
        <v>86</v>
      </c>
      <c r="AE17" s="79" t="s">
        <v>87</v>
      </c>
      <c r="AF17" s="79" t="s">
        <v>88</v>
      </c>
      <c r="AG17" s="79" t="s">
        <v>89</v>
      </c>
      <c r="AH17" s="79" t="s">
        <v>90</v>
      </c>
      <c r="AI17" s="79" t="s">
        <v>90</v>
      </c>
      <c r="AJ17" s="79" t="s">
        <v>90</v>
      </c>
      <c r="AK17" s="80"/>
      <c r="AL17" s="80"/>
      <c r="AM17" s="80"/>
    </row>
    <row r="18" spans="1:39" ht="26.25" customHeight="1">
      <c r="A18" s="53"/>
      <c r="B18" s="28" t="s">
        <v>3</v>
      </c>
      <c r="C18" s="52" t="s">
        <v>71</v>
      </c>
      <c r="D18" s="52" t="s">
        <v>72</v>
      </c>
      <c r="E18" s="52" t="s">
        <v>91</v>
      </c>
      <c r="F18" s="52" t="s">
        <v>92</v>
      </c>
      <c r="G18" s="52" t="s">
        <v>75</v>
      </c>
      <c r="H18" s="47">
        <v>8000000</v>
      </c>
      <c r="I18" s="52" t="s">
        <v>76</v>
      </c>
      <c r="J18" s="29" t="s">
        <v>76</v>
      </c>
      <c r="K18" s="71" t="s">
        <v>77</v>
      </c>
      <c r="L18" s="72" t="s">
        <v>78</v>
      </c>
      <c r="M18" s="52" t="str">
        <f t="shared" si="0"/>
        <v>Gastos por Caja Menor</v>
      </c>
      <c r="N18" s="31">
        <v>1</v>
      </c>
      <c r="O18" s="31">
        <v>1</v>
      </c>
      <c r="P18" s="73">
        <v>11</v>
      </c>
      <c r="Q18" s="74" t="s">
        <v>79</v>
      </c>
      <c r="R18" s="74" t="s">
        <v>80</v>
      </c>
      <c r="S18" s="52" t="s">
        <v>1</v>
      </c>
      <c r="T18" s="75">
        <f>H18</f>
        <v>8000000</v>
      </c>
      <c r="U18" s="76">
        <f t="shared" si="1"/>
        <v>8000000</v>
      </c>
      <c r="V18" s="31" t="s">
        <v>76</v>
      </c>
      <c r="W18" s="31" t="s">
        <v>81</v>
      </c>
      <c r="X18" s="77" t="s">
        <v>82</v>
      </c>
      <c r="Y18" s="32" t="s">
        <v>83</v>
      </c>
      <c r="Z18" s="33" t="s">
        <v>3</v>
      </c>
      <c r="AA18" s="30" t="s">
        <v>84</v>
      </c>
      <c r="AB18" s="78" t="s">
        <v>85</v>
      </c>
      <c r="AC18" s="31" t="s">
        <v>76</v>
      </c>
      <c r="AD18" s="31" t="s">
        <v>86</v>
      </c>
      <c r="AE18" s="79" t="s">
        <v>87</v>
      </c>
      <c r="AF18" s="79" t="s">
        <v>88</v>
      </c>
      <c r="AG18" s="79" t="s">
        <v>89</v>
      </c>
      <c r="AH18" s="79" t="s">
        <v>90</v>
      </c>
      <c r="AI18" s="79" t="s">
        <v>90</v>
      </c>
      <c r="AJ18" s="79" t="s">
        <v>90</v>
      </c>
      <c r="AK18" s="80"/>
      <c r="AL18" s="80"/>
      <c r="AM18" s="80"/>
    </row>
    <row r="19" spans="1:39" ht="26.25" customHeight="1">
      <c r="A19" s="53"/>
      <c r="B19" s="28" t="s">
        <v>3</v>
      </c>
      <c r="C19" s="52" t="s">
        <v>71</v>
      </c>
      <c r="D19" s="52" t="s">
        <v>72</v>
      </c>
      <c r="E19" s="52" t="s">
        <v>93</v>
      </c>
      <c r="F19" s="52" t="s">
        <v>94</v>
      </c>
      <c r="G19" s="52" t="s">
        <v>75</v>
      </c>
      <c r="H19" s="47">
        <v>2000000</v>
      </c>
      <c r="I19" s="52" t="s">
        <v>76</v>
      </c>
      <c r="J19" s="29" t="s">
        <v>76</v>
      </c>
      <c r="K19" s="71" t="s">
        <v>77</v>
      </c>
      <c r="L19" s="72" t="s">
        <v>78</v>
      </c>
      <c r="M19" s="52" t="str">
        <f t="shared" si="0"/>
        <v>Gastos por Caja Menor</v>
      </c>
      <c r="N19" s="31">
        <v>1</v>
      </c>
      <c r="O19" s="31">
        <v>1</v>
      </c>
      <c r="P19" s="73">
        <v>11</v>
      </c>
      <c r="Q19" s="74" t="s">
        <v>79</v>
      </c>
      <c r="R19" s="74" t="s">
        <v>80</v>
      </c>
      <c r="S19" s="52" t="s">
        <v>1</v>
      </c>
      <c r="T19" s="75">
        <f t="shared" ref="T19:T51" si="2">H19</f>
        <v>2000000</v>
      </c>
      <c r="U19" s="76">
        <f t="shared" si="1"/>
        <v>2000000</v>
      </c>
      <c r="V19" s="31" t="s">
        <v>76</v>
      </c>
      <c r="W19" s="31" t="s">
        <v>81</v>
      </c>
      <c r="X19" s="77" t="s">
        <v>82</v>
      </c>
      <c r="Y19" s="32" t="s">
        <v>83</v>
      </c>
      <c r="Z19" s="33" t="s">
        <v>3</v>
      </c>
      <c r="AA19" s="30" t="s">
        <v>84</v>
      </c>
      <c r="AB19" s="78" t="s">
        <v>85</v>
      </c>
      <c r="AC19" s="31" t="s">
        <v>76</v>
      </c>
      <c r="AD19" s="31" t="s">
        <v>86</v>
      </c>
      <c r="AE19" s="79" t="s">
        <v>87</v>
      </c>
      <c r="AF19" s="79" t="s">
        <v>88</v>
      </c>
      <c r="AG19" s="79" t="s">
        <v>89</v>
      </c>
      <c r="AH19" s="79" t="s">
        <v>90</v>
      </c>
      <c r="AI19" s="79" t="s">
        <v>90</v>
      </c>
      <c r="AJ19" s="79" t="s">
        <v>90</v>
      </c>
      <c r="AK19" s="80"/>
      <c r="AL19" s="80"/>
      <c r="AM19" s="80"/>
    </row>
    <row r="20" spans="1:39" s="34" customFormat="1" ht="26.25" customHeight="1">
      <c r="A20" s="53"/>
      <c r="B20" s="28" t="s">
        <v>3</v>
      </c>
      <c r="C20" s="52" t="s">
        <v>71</v>
      </c>
      <c r="D20" s="52" t="s">
        <v>72</v>
      </c>
      <c r="E20" s="52" t="s">
        <v>95</v>
      </c>
      <c r="F20" s="52" t="s">
        <v>96</v>
      </c>
      <c r="G20" s="52" t="s">
        <v>75</v>
      </c>
      <c r="H20" s="47">
        <v>5260000</v>
      </c>
      <c r="I20" s="52" t="s">
        <v>76</v>
      </c>
      <c r="J20" s="29" t="s">
        <v>76</v>
      </c>
      <c r="K20" s="71" t="s">
        <v>77</v>
      </c>
      <c r="L20" s="72" t="s">
        <v>78</v>
      </c>
      <c r="M20" s="52" t="str">
        <f t="shared" si="0"/>
        <v>Gastos por Caja Menor</v>
      </c>
      <c r="N20" s="31">
        <v>1</v>
      </c>
      <c r="O20" s="31">
        <v>1</v>
      </c>
      <c r="P20" s="73">
        <v>11</v>
      </c>
      <c r="Q20" s="74" t="s">
        <v>79</v>
      </c>
      <c r="R20" s="74" t="s">
        <v>80</v>
      </c>
      <c r="S20" s="52" t="s">
        <v>1</v>
      </c>
      <c r="T20" s="75">
        <f t="shared" si="2"/>
        <v>5260000</v>
      </c>
      <c r="U20" s="76">
        <f t="shared" si="1"/>
        <v>5260000</v>
      </c>
      <c r="V20" s="31" t="s">
        <v>76</v>
      </c>
      <c r="W20" s="31" t="s">
        <v>81</v>
      </c>
      <c r="X20" s="77" t="s">
        <v>82</v>
      </c>
      <c r="Y20" s="32" t="s">
        <v>83</v>
      </c>
      <c r="Z20" s="33" t="s">
        <v>3</v>
      </c>
      <c r="AA20" s="30" t="s">
        <v>84</v>
      </c>
      <c r="AB20" s="78" t="s">
        <v>85</v>
      </c>
      <c r="AC20" s="31" t="s">
        <v>76</v>
      </c>
      <c r="AD20" s="31" t="s">
        <v>86</v>
      </c>
      <c r="AE20" s="79" t="s">
        <v>87</v>
      </c>
      <c r="AF20" s="79" t="s">
        <v>88</v>
      </c>
      <c r="AG20" s="79" t="s">
        <v>89</v>
      </c>
      <c r="AH20" s="79" t="s">
        <v>90</v>
      </c>
      <c r="AI20" s="79" t="s">
        <v>90</v>
      </c>
      <c r="AJ20" s="79" t="s">
        <v>90</v>
      </c>
      <c r="AK20" s="80"/>
      <c r="AL20" s="80"/>
      <c r="AM20" s="80"/>
    </row>
    <row r="21" spans="1:39" ht="26.25" customHeight="1">
      <c r="A21" s="53"/>
      <c r="B21" s="28" t="s">
        <v>3</v>
      </c>
      <c r="C21" s="52" t="s">
        <v>71</v>
      </c>
      <c r="D21" s="52" t="s">
        <v>72</v>
      </c>
      <c r="E21" s="52" t="s">
        <v>97</v>
      </c>
      <c r="F21" s="52" t="s">
        <v>98</v>
      </c>
      <c r="G21" s="52" t="s">
        <v>75</v>
      </c>
      <c r="H21" s="47">
        <v>4208000</v>
      </c>
      <c r="I21" s="52" t="s">
        <v>76</v>
      </c>
      <c r="J21" s="29" t="s">
        <v>76</v>
      </c>
      <c r="K21" s="71" t="s">
        <v>77</v>
      </c>
      <c r="L21" s="72" t="s">
        <v>78</v>
      </c>
      <c r="M21" s="52" t="str">
        <f t="shared" si="0"/>
        <v>Gastos por Caja Menor</v>
      </c>
      <c r="N21" s="31">
        <v>1</v>
      </c>
      <c r="O21" s="31">
        <v>1</v>
      </c>
      <c r="P21" s="73">
        <v>11</v>
      </c>
      <c r="Q21" s="74" t="s">
        <v>79</v>
      </c>
      <c r="R21" s="74" t="s">
        <v>80</v>
      </c>
      <c r="S21" s="52" t="s">
        <v>1</v>
      </c>
      <c r="T21" s="75">
        <f t="shared" si="2"/>
        <v>4208000</v>
      </c>
      <c r="U21" s="76">
        <f t="shared" si="1"/>
        <v>4208000</v>
      </c>
      <c r="V21" s="31" t="s">
        <v>76</v>
      </c>
      <c r="W21" s="31" t="s">
        <v>81</v>
      </c>
      <c r="X21" s="77" t="s">
        <v>82</v>
      </c>
      <c r="Y21" s="32" t="s">
        <v>83</v>
      </c>
      <c r="Z21" s="33" t="s">
        <v>3</v>
      </c>
      <c r="AA21" s="30" t="s">
        <v>84</v>
      </c>
      <c r="AB21" s="78" t="s">
        <v>85</v>
      </c>
      <c r="AC21" s="31" t="s">
        <v>76</v>
      </c>
      <c r="AD21" s="31" t="s">
        <v>86</v>
      </c>
      <c r="AE21" s="79" t="s">
        <v>87</v>
      </c>
      <c r="AF21" s="79" t="s">
        <v>88</v>
      </c>
      <c r="AG21" s="79" t="s">
        <v>89</v>
      </c>
      <c r="AH21" s="79" t="s">
        <v>90</v>
      </c>
      <c r="AI21" s="79" t="s">
        <v>90</v>
      </c>
      <c r="AJ21" s="79" t="s">
        <v>90</v>
      </c>
      <c r="AK21" s="80"/>
      <c r="AL21" s="80"/>
      <c r="AM21" s="80"/>
    </row>
    <row r="22" spans="1:39" ht="26.25" customHeight="1">
      <c r="A22" s="53"/>
      <c r="B22" s="28" t="s">
        <v>3</v>
      </c>
      <c r="C22" s="52" t="s">
        <v>71</v>
      </c>
      <c r="D22" s="52" t="s">
        <v>72</v>
      </c>
      <c r="E22" s="52" t="s">
        <v>99</v>
      </c>
      <c r="F22" s="52" t="s">
        <v>100</v>
      </c>
      <c r="G22" s="52" t="s">
        <v>75</v>
      </c>
      <c r="H22" s="47">
        <f>10000000+10000000 -1800000</f>
        <v>18200000</v>
      </c>
      <c r="I22" s="52" t="s">
        <v>76</v>
      </c>
      <c r="J22" s="29" t="s">
        <v>429</v>
      </c>
      <c r="K22" s="71" t="s">
        <v>77</v>
      </c>
      <c r="L22" s="72" t="s">
        <v>78</v>
      </c>
      <c r="M22" s="52" t="str">
        <f t="shared" si="0"/>
        <v>Gastos por Caja Menor</v>
      </c>
      <c r="N22" s="31">
        <v>1</v>
      </c>
      <c r="O22" s="31">
        <v>1</v>
      </c>
      <c r="P22" s="73">
        <v>11</v>
      </c>
      <c r="Q22" s="74" t="s">
        <v>79</v>
      </c>
      <c r="R22" s="74" t="s">
        <v>80</v>
      </c>
      <c r="S22" s="52" t="s">
        <v>1</v>
      </c>
      <c r="T22" s="75">
        <f t="shared" si="2"/>
        <v>18200000</v>
      </c>
      <c r="U22" s="76">
        <f t="shared" si="1"/>
        <v>18200000</v>
      </c>
      <c r="V22" s="31" t="s">
        <v>76</v>
      </c>
      <c r="W22" s="31" t="s">
        <v>81</v>
      </c>
      <c r="X22" s="77" t="s">
        <v>82</v>
      </c>
      <c r="Y22" s="32" t="s">
        <v>83</v>
      </c>
      <c r="Z22" s="33" t="s">
        <v>3</v>
      </c>
      <c r="AA22" s="30" t="s">
        <v>84</v>
      </c>
      <c r="AB22" s="78" t="s">
        <v>85</v>
      </c>
      <c r="AC22" s="31" t="s">
        <v>76</v>
      </c>
      <c r="AD22" s="31" t="s">
        <v>86</v>
      </c>
      <c r="AE22" s="79" t="s">
        <v>87</v>
      </c>
      <c r="AF22" s="79" t="s">
        <v>88</v>
      </c>
      <c r="AG22" s="79" t="s">
        <v>89</v>
      </c>
      <c r="AH22" s="79" t="s">
        <v>90</v>
      </c>
      <c r="AI22" s="79" t="s">
        <v>90</v>
      </c>
      <c r="AJ22" s="79" t="s">
        <v>90</v>
      </c>
      <c r="AK22" s="80"/>
      <c r="AL22" s="80"/>
      <c r="AM22" s="80"/>
    </row>
    <row r="23" spans="1:39" ht="26.25" customHeight="1">
      <c r="A23" s="53"/>
      <c r="B23" s="28" t="s">
        <v>3</v>
      </c>
      <c r="C23" s="52" t="s">
        <v>71</v>
      </c>
      <c r="D23" s="52" t="s">
        <v>72</v>
      </c>
      <c r="E23" s="52" t="s">
        <v>101</v>
      </c>
      <c r="F23" s="52" t="s">
        <v>102</v>
      </c>
      <c r="G23" s="52" t="s">
        <v>75</v>
      </c>
      <c r="H23" s="47">
        <v>3156000</v>
      </c>
      <c r="I23" s="52" t="s">
        <v>76</v>
      </c>
      <c r="J23" s="29" t="s">
        <v>76</v>
      </c>
      <c r="K23" s="71" t="s">
        <v>77</v>
      </c>
      <c r="L23" s="72" t="s">
        <v>78</v>
      </c>
      <c r="M23" s="52" t="str">
        <f t="shared" si="0"/>
        <v>Gastos por Caja Menor</v>
      </c>
      <c r="N23" s="31">
        <v>1</v>
      </c>
      <c r="O23" s="31">
        <v>1</v>
      </c>
      <c r="P23" s="73">
        <v>11</v>
      </c>
      <c r="Q23" s="74" t="s">
        <v>79</v>
      </c>
      <c r="R23" s="74" t="s">
        <v>80</v>
      </c>
      <c r="S23" s="52" t="s">
        <v>1</v>
      </c>
      <c r="T23" s="75">
        <f t="shared" si="2"/>
        <v>3156000</v>
      </c>
      <c r="U23" s="76">
        <f t="shared" si="1"/>
        <v>3156000</v>
      </c>
      <c r="V23" s="31" t="s">
        <v>76</v>
      </c>
      <c r="W23" s="31" t="s">
        <v>81</v>
      </c>
      <c r="X23" s="77" t="s">
        <v>82</v>
      </c>
      <c r="Y23" s="32" t="s">
        <v>83</v>
      </c>
      <c r="Z23" s="33" t="s">
        <v>3</v>
      </c>
      <c r="AA23" s="30" t="s">
        <v>84</v>
      </c>
      <c r="AB23" s="78" t="s">
        <v>85</v>
      </c>
      <c r="AC23" s="31" t="s">
        <v>76</v>
      </c>
      <c r="AD23" s="31" t="s">
        <v>86</v>
      </c>
      <c r="AE23" s="79" t="s">
        <v>87</v>
      </c>
      <c r="AF23" s="79" t="s">
        <v>88</v>
      </c>
      <c r="AG23" s="79" t="s">
        <v>89</v>
      </c>
      <c r="AH23" s="79" t="s">
        <v>90</v>
      </c>
      <c r="AI23" s="79" t="s">
        <v>90</v>
      </c>
      <c r="AJ23" s="79" t="s">
        <v>90</v>
      </c>
      <c r="AK23" s="80"/>
      <c r="AL23" s="80"/>
      <c r="AM23" s="80"/>
    </row>
    <row r="24" spans="1:39" ht="26.25" customHeight="1">
      <c r="A24" s="53"/>
      <c r="B24" s="28" t="s">
        <v>3</v>
      </c>
      <c r="C24" s="52" t="s">
        <v>71</v>
      </c>
      <c r="D24" s="52" t="s">
        <v>72</v>
      </c>
      <c r="E24" s="52" t="s">
        <v>103</v>
      </c>
      <c r="F24" s="52" t="s">
        <v>104</v>
      </c>
      <c r="G24" s="52" t="s">
        <v>75</v>
      </c>
      <c r="H24" s="47">
        <v>5260000</v>
      </c>
      <c r="I24" s="52" t="s">
        <v>76</v>
      </c>
      <c r="J24" s="29" t="s">
        <v>76</v>
      </c>
      <c r="K24" s="71" t="s">
        <v>77</v>
      </c>
      <c r="L24" s="72" t="s">
        <v>78</v>
      </c>
      <c r="M24" s="52" t="str">
        <f t="shared" si="0"/>
        <v>Gastos por Caja Menor</v>
      </c>
      <c r="N24" s="31">
        <v>1</v>
      </c>
      <c r="O24" s="31">
        <v>1</v>
      </c>
      <c r="P24" s="73">
        <v>11</v>
      </c>
      <c r="Q24" s="74" t="s">
        <v>79</v>
      </c>
      <c r="R24" s="74" t="s">
        <v>80</v>
      </c>
      <c r="S24" s="52" t="s">
        <v>1</v>
      </c>
      <c r="T24" s="75">
        <f t="shared" si="2"/>
        <v>5260000</v>
      </c>
      <c r="U24" s="76">
        <f t="shared" si="1"/>
        <v>5260000</v>
      </c>
      <c r="V24" s="31" t="s">
        <v>76</v>
      </c>
      <c r="W24" s="31" t="s">
        <v>81</v>
      </c>
      <c r="X24" s="77" t="s">
        <v>82</v>
      </c>
      <c r="Y24" s="32" t="s">
        <v>83</v>
      </c>
      <c r="Z24" s="33" t="s">
        <v>3</v>
      </c>
      <c r="AA24" s="30" t="s">
        <v>84</v>
      </c>
      <c r="AB24" s="78" t="s">
        <v>85</v>
      </c>
      <c r="AC24" s="31" t="s">
        <v>76</v>
      </c>
      <c r="AD24" s="31" t="s">
        <v>86</v>
      </c>
      <c r="AE24" s="79" t="s">
        <v>87</v>
      </c>
      <c r="AF24" s="79" t="s">
        <v>88</v>
      </c>
      <c r="AG24" s="79" t="s">
        <v>89</v>
      </c>
      <c r="AH24" s="79" t="s">
        <v>90</v>
      </c>
      <c r="AI24" s="79" t="s">
        <v>90</v>
      </c>
      <c r="AJ24" s="79" t="s">
        <v>90</v>
      </c>
      <c r="AK24" s="80"/>
      <c r="AL24" s="80"/>
      <c r="AM24" s="80"/>
    </row>
    <row r="25" spans="1:39" ht="26.25" customHeight="1">
      <c r="A25" s="53"/>
      <c r="B25" s="28" t="s">
        <v>3</v>
      </c>
      <c r="C25" s="52" t="s">
        <v>71</v>
      </c>
      <c r="D25" s="52" t="s">
        <v>72</v>
      </c>
      <c r="E25" s="52" t="s">
        <v>105</v>
      </c>
      <c r="F25" s="52" t="s">
        <v>106</v>
      </c>
      <c r="G25" s="52" t="s">
        <v>75</v>
      </c>
      <c r="H25" s="47">
        <v>6312000</v>
      </c>
      <c r="I25" s="52" t="s">
        <v>76</v>
      </c>
      <c r="J25" s="29" t="s">
        <v>76</v>
      </c>
      <c r="K25" s="71" t="s">
        <v>77</v>
      </c>
      <c r="L25" s="72" t="s">
        <v>78</v>
      </c>
      <c r="M25" s="52" t="str">
        <f t="shared" si="0"/>
        <v>Gastos por Caja Menor</v>
      </c>
      <c r="N25" s="31">
        <v>1</v>
      </c>
      <c r="O25" s="31">
        <v>1</v>
      </c>
      <c r="P25" s="73">
        <v>11</v>
      </c>
      <c r="Q25" s="74" t="s">
        <v>79</v>
      </c>
      <c r="R25" s="74" t="s">
        <v>80</v>
      </c>
      <c r="S25" s="52" t="s">
        <v>1</v>
      </c>
      <c r="T25" s="75">
        <f t="shared" si="2"/>
        <v>6312000</v>
      </c>
      <c r="U25" s="76">
        <f t="shared" si="1"/>
        <v>6312000</v>
      </c>
      <c r="V25" s="31" t="s">
        <v>76</v>
      </c>
      <c r="W25" s="31" t="s">
        <v>81</v>
      </c>
      <c r="X25" s="77" t="s">
        <v>82</v>
      </c>
      <c r="Y25" s="32" t="s">
        <v>83</v>
      </c>
      <c r="Z25" s="33" t="s">
        <v>3</v>
      </c>
      <c r="AA25" s="30" t="s">
        <v>84</v>
      </c>
      <c r="AB25" s="78" t="s">
        <v>85</v>
      </c>
      <c r="AC25" s="31" t="s">
        <v>76</v>
      </c>
      <c r="AD25" s="31" t="s">
        <v>86</v>
      </c>
      <c r="AE25" s="79" t="s">
        <v>87</v>
      </c>
      <c r="AF25" s="79" t="s">
        <v>88</v>
      </c>
      <c r="AG25" s="79" t="s">
        <v>89</v>
      </c>
      <c r="AH25" s="79" t="s">
        <v>90</v>
      </c>
      <c r="AI25" s="79" t="s">
        <v>90</v>
      </c>
      <c r="AJ25" s="79" t="s">
        <v>90</v>
      </c>
      <c r="AK25" s="80"/>
      <c r="AL25" s="80"/>
      <c r="AM25" s="80"/>
    </row>
    <row r="26" spans="1:39" s="34" customFormat="1" ht="26.25" customHeight="1">
      <c r="A26" s="53"/>
      <c r="B26" s="28" t="s">
        <v>3</v>
      </c>
      <c r="C26" s="52" t="s">
        <v>71</v>
      </c>
      <c r="D26" s="52" t="s">
        <v>72</v>
      </c>
      <c r="E26" s="52" t="s">
        <v>107</v>
      </c>
      <c r="F26" s="52" t="s">
        <v>108</v>
      </c>
      <c r="G26" s="52" t="s">
        <v>75</v>
      </c>
      <c r="H26" s="47">
        <v>4000000</v>
      </c>
      <c r="I26" s="52" t="s">
        <v>76</v>
      </c>
      <c r="J26" s="29" t="s">
        <v>76</v>
      </c>
      <c r="K26" s="71" t="s">
        <v>77</v>
      </c>
      <c r="L26" s="72" t="s">
        <v>78</v>
      </c>
      <c r="M26" s="52" t="str">
        <f t="shared" si="0"/>
        <v>Gastos por Caja Menor</v>
      </c>
      <c r="N26" s="31">
        <v>1</v>
      </c>
      <c r="O26" s="31">
        <v>1</v>
      </c>
      <c r="P26" s="73">
        <v>11</v>
      </c>
      <c r="Q26" s="74" t="s">
        <v>79</v>
      </c>
      <c r="R26" s="74" t="s">
        <v>80</v>
      </c>
      <c r="S26" s="52" t="s">
        <v>1</v>
      </c>
      <c r="T26" s="75">
        <f t="shared" si="2"/>
        <v>4000000</v>
      </c>
      <c r="U26" s="76">
        <f t="shared" si="1"/>
        <v>4000000</v>
      </c>
      <c r="V26" s="31" t="s">
        <v>76</v>
      </c>
      <c r="W26" s="31" t="s">
        <v>81</v>
      </c>
      <c r="X26" s="77" t="s">
        <v>82</v>
      </c>
      <c r="Y26" s="32" t="s">
        <v>83</v>
      </c>
      <c r="Z26" s="33" t="s">
        <v>3</v>
      </c>
      <c r="AA26" s="30" t="s">
        <v>84</v>
      </c>
      <c r="AB26" s="78" t="s">
        <v>85</v>
      </c>
      <c r="AC26" s="31" t="s">
        <v>76</v>
      </c>
      <c r="AD26" s="31" t="s">
        <v>86</v>
      </c>
      <c r="AE26" s="79" t="s">
        <v>87</v>
      </c>
      <c r="AF26" s="79" t="s">
        <v>88</v>
      </c>
      <c r="AG26" s="79" t="s">
        <v>89</v>
      </c>
      <c r="AH26" s="79" t="s">
        <v>90</v>
      </c>
      <c r="AI26" s="79" t="s">
        <v>90</v>
      </c>
      <c r="AJ26" s="79" t="s">
        <v>90</v>
      </c>
      <c r="AK26" s="80"/>
      <c r="AL26" s="80"/>
      <c r="AM26" s="80"/>
    </row>
    <row r="27" spans="1:39" ht="26.25" customHeight="1">
      <c r="A27" s="53"/>
      <c r="B27" s="28" t="s">
        <v>3</v>
      </c>
      <c r="C27" s="52" t="s">
        <v>71</v>
      </c>
      <c r="D27" s="52" t="s">
        <v>72</v>
      </c>
      <c r="E27" s="52" t="s">
        <v>109</v>
      </c>
      <c r="F27" s="52" t="s">
        <v>110</v>
      </c>
      <c r="G27" s="52" t="s">
        <v>75</v>
      </c>
      <c r="H27" s="47">
        <v>5260000</v>
      </c>
      <c r="I27" s="52" t="s">
        <v>76</v>
      </c>
      <c r="J27" s="29" t="s">
        <v>76</v>
      </c>
      <c r="K27" s="71" t="s">
        <v>77</v>
      </c>
      <c r="L27" s="72" t="s">
        <v>78</v>
      </c>
      <c r="M27" s="52" t="str">
        <f t="shared" si="0"/>
        <v>Gastos por Caja Menor</v>
      </c>
      <c r="N27" s="31">
        <v>1</v>
      </c>
      <c r="O27" s="31">
        <v>1</v>
      </c>
      <c r="P27" s="73">
        <v>11</v>
      </c>
      <c r="Q27" s="74" t="s">
        <v>79</v>
      </c>
      <c r="R27" s="74" t="s">
        <v>80</v>
      </c>
      <c r="S27" s="52" t="s">
        <v>1</v>
      </c>
      <c r="T27" s="75">
        <f t="shared" si="2"/>
        <v>5260000</v>
      </c>
      <c r="U27" s="76">
        <f t="shared" si="1"/>
        <v>5260000</v>
      </c>
      <c r="V27" s="31" t="s">
        <v>76</v>
      </c>
      <c r="W27" s="31" t="s">
        <v>81</v>
      </c>
      <c r="X27" s="77" t="s">
        <v>82</v>
      </c>
      <c r="Y27" s="32" t="s">
        <v>83</v>
      </c>
      <c r="Z27" s="33" t="s">
        <v>3</v>
      </c>
      <c r="AA27" s="30" t="s">
        <v>84</v>
      </c>
      <c r="AB27" s="78" t="s">
        <v>85</v>
      </c>
      <c r="AC27" s="31" t="s">
        <v>76</v>
      </c>
      <c r="AD27" s="31" t="s">
        <v>86</v>
      </c>
      <c r="AE27" s="79" t="s">
        <v>87</v>
      </c>
      <c r="AF27" s="79" t="s">
        <v>88</v>
      </c>
      <c r="AG27" s="79" t="s">
        <v>89</v>
      </c>
      <c r="AH27" s="79" t="s">
        <v>90</v>
      </c>
      <c r="AI27" s="79" t="s">
        <v>90</v>
      </c>
      <c r="AJ27" s="79" t="s">
        <v>90</v>
      </c>
      <c r="AK27" s="80"/>
      <c r="AL27" s="80"/>
      <c r="AM27" s="80"/>
    </row>
    <row r="28" spans="1:39" ht="38.25" customHeight="1">
      <c r="A28" s="53"/>
      <c r="B28" s="28" t="s">
        <v>3</v>
      </c>
      <c r="C28" s="52" t="s">
        <v>71</v>
      </c>
      <c r="D28" s="52" t="s">
        <v>72</v>
      </c>
      <c r="E28" s="52" t="s">
        <v>111</v>
      </c>
      <c r="F28" s="52" t="s">
        <v>112</v>
      </c>
      <c r="G28" s="52" t="s">
        <v>75</v>
      </c>
      <c r="H28" s="47">
        <v>5260000</v>
      </c>
      <c r="I28" s="52" t="s">
        <v>76</v>
      </c>
      <c r="J28" s="29" t="s">
        <v>76</v>
      </c>
      <c r="K28" s="71" t="s">
        <v>77</v>
      </c>
      <c r="L28" s="72" t="s">
        <v>78</v>
      </c>
      <c r="M28" s="52" t="str">
        <f t="shared" si="0"/>
        <v>Gastos por Caja Menor</v>
      </c>
      <c r="N28" s="31">
        <v>1</v>
      </c>
      <c r="O28" s="31">
        <v>1</v>
      </c>
      <c r="P28" s="73">
        <v>11</v>
      </c>
      <c r="Q28" s="74" t="s">
        <v>79</v>
      </c>
      <c r="R28" s="74" t="s">
        <v>80</v>
      </c>
      <c r="S28" s="52" t="s">
        <v>1</v>
      </c>
      <c r="T28" s="75">
        <f t="shared" si="2"/>
        <v>5260000</v>
      </c>
      <c r="U28" s="76">
        <f t="shared" si="1"/>
        <v>5260000</v>
      </c>
      <c r="V28" s="31" t="s">
        <v>76</v>
      </c>
      <c r="W28" s="31" t="s">
        <v>81</v>
      </c>
      <c r="X28" s="77" t="s">
        <v>82</v>
      </c>
      <c r="Y28" s="32" t="s">
        <v>83</v>
      </c>
      <c r="Z28" s="33" t="s">
        <v>3</v>
      </c>
      <c r="AA28" s="30" t="s">
        <v>84</v>
      </c>
      <c r="AB28" s="78" t="s">
        <v>85</v>
      </c>
      <c r="AC28" s="31" t="s">
        <v>76</v>
      </c>
      <c r="AD28" s="31" t="s">
        <v>86</v>
      </c>
      <c r="AE28" s="79" t="s">
        <v>87</v>
      </c>
      <c r="AF28" s="79" t="s">
        <v>88</v>
      </c>
      <c r="AG28" s="79" t="s">
        <v>89</v>
      </c>
      <c r="AH28" s="79" t="s">
        <v>90</v>
      </c>
      <c r="AI28" s="79" t="s">
        <v>90</v>
      </c>
      <c r="AJ28" s="79" t="s">
        <v>90</v>
      </c>
      <c r="AK28" s="80"/>
      <c r="AL28" s="80"/>
      <c r="AM28" s="80"/>
    </row>
    <row r="29" spans="1:39" ht="26.25" customHeight="1">
      <c r="A29" s="53"/>
      <c r="B29" s="28" t="s">
        <v>3</v>
      </c>
      <c r="C29" s="52" t="s">
        <v>71</v>
      </c>
      <c r="D29" s="52" t="s">
        <v>72</v>
      </c>
      <c r="E29" s="52" t="s">
        <v>113</v>
      </c>
      <c r="F29" s="52" t="s">
        <v>114</v>
      </c>
      <c r="G29" s="52" t="s">
        <v>75</v>
      </c>
      <c r="H29" s="47">
        <v>3000000</v>
      </c>
      <c r="I29" s="52" t="s">
        <v>76</v>
      </c>
      <c r="J29" s="29" t="s">
        <v>76</v>
      </c>
      <c r="K29" s="71" t="s">
        <v>77</v>
      </c>
      <c r="L29" s="72" t="s">
        <v>78</v>
      </c>
      <c r="M29" s="52" t="str">
        <f t="shared" si="0"/>
        <v>Gastos por Caja Menor</v>
      </c>
      <c r="N29" s="31">
        <v>1</v>
      </c>
      <c r="O29" s="31">
        <v>1</v>
      </c>
      <c r="P29" s="73">
        <v>11</v>
      </c>
      <c r="Q29" s="74" t="s">
        <v>79</v>
      </c>
      <c r="R29" s="74" t="s">
        <v>80</v>
      </c>
      <c r="S29" s="52" t="s">
        <v>1</v>
      </c>
      <c r="T29" s="75">
        <f t="shared" si="2"/>
        <v>3000000</v>
      </c>
      <c r="U29" s="76">
        <f t="shared" si="1"/>
        <v>3000000</v>
      </c>
      <c r="V29" s="31" t="s">
        <v>76</v>
      </c>
      <c r="W29" s="31" t="s">
        <v>81</v>
      </c>
      <c r="X29" s="77" t="s">
        <v>82</v>
      </c>
      <c r="Y29" s="32" t="s">
        <v>83</v>
      </c>
      <c r="Z29" s="33" t="s">
        <v>3</v>
      </c>
      <c r="AA29" s="30" t="s">
        <v>84</v>
      </c>
      <c r="AB29" s="78" t="s">
        <v>85</v>
      </c>
      <c r="AC29" s="31" t="s">
        <v>76</v>
      </c>
      <c r="AD29" s="31" t="s">
        <v>86</v>
      </c>
      <c r="AE29" s="79" t="s">
        <v>87</v>
      </c>
      <c r="AF29" s="79" t="s">
        <v>88</v>
      </c>
      <c r="AG29" s="79" t="s">
        <v>89</v>
      </c>
      <c r="AH29" s="79" t="s">
        <v>90</v>
      </c>
      <c r="AI29" s="79" t="s">
        <v>90</v>
      </c>
      <c r="AJ29" s="79" t="s">
        <v>90</v>
      </c>
      <c r="AK29" s="80"/>
      <c r="AL29" s="80"/>
      <c r="AM29" s="80"/>
    </row>
    <row r="30" spans="1:39" ht="26.25" customHeight="1">
      <c r="A30" s="53"/>
      <c r="B30" s="28" t="s">
        <v>3</v>
      </c>
      <c r="C30" s="52" t="s">
        <v>71</v>
      </c>
      <c r="D30" s="52" t="s">
        <v>72</v>
      </c>
      <c r="E30" s="52" t="s">
        <v>115</v>
      </c>
      <c r="F30" s="52" t="s">
        <v>116</v>
      </c>
      <c r="G30" s="52" t="s">
        <v>75</v>
      </c>
      <c r="H30" s="47">
        <v>5000000</v>
      </c>
      <c r="I30" s="52" t="s">
        <v>76</v>
      </c>
      <c r="J30" s="29" t="s">
        <v>76</v>
      </c>
      <c r="K30" s="71" t="s">
        <v>77</v>
      </c>
      <c r="L30" s="72" t="s">
        <v>78</v>
      </c>
      <c r="M30" s="52" t="str">
        <f t="shared" si="0"/>
        <v>Gastos por Caja Menor</v>
      </c>
      <c r="N30" s="31">
        <v>1</v>
      </c>
      <c r="O30" s="31">
        <v>1</v>
      </c>
      <c r="P30" s="73">
        <v>11</v>
      </c>
      <c r="Q30" s="74" t="s">
        <v>79</v>
      </c>
      <c r="R30" s="74" t="s">
        <v>80</v>
      </c>
      <c r="S30" s="52" t="s">
        <v>1</v>
      </c>
      <c r="T30" s="75">
        <f t="shared" si="2"/>
        <v>5000000</v>
      </c>
      <c r="U30" s="76">
        <f t="shared" si="1"/>
        <v>5000000</v>
      </c>
      <c r="V30" s="31" t="s">
        <v>76</v>
      </c>
      <c r="W30" s="31" t="s">
        <v>81</v>
      </c>
      <c r="X30" s="77" t="s">
        <v>82</v>
      </c>
      <c r="Y30" s="32" t="s">
        <v>83</v>
      </c>
      <c r="Z30" s="33" t="s">
        <v>3</v>
      </c>
      <c r="AA30" s="30" t="s">
        <v>84</v>
      </c>
      <c r="AB30" s="78" t="s">
        <v>85</v>
      </c>
      <c r="AC30" s="31" t="s">
        <v>76</v>
      </c>
      <c r="AD30" s="31" t="s">
        <v>86</v>
      </c>
      <c r="AE30" s="79" t="s">
        <v>87</v>
      </c>
      <c r="AF30" s="79" t="s">
        <v>88</v>
      </c>
      <c r="AG30" s="79" t="s">
        <v>89</v>
      </c>
      <c r="AH30" s="79" t="s">
        <v>90</v>
      </c>
      <c r="AI30" s="79" t="s">
        <v>90</v>
      </c>
      <c r="AJ30" s="79" t="s">
        <v>90</v>
      </c>
      <c r="AK30" s="80"/>
      <c r="AL30" s="80"/>
      <c r="AM30" s="80"/>
    </row>
    <row r="31" spans="1:39" ht="26.25" customHeight="1">
      <c r="A31" s="53"/>
      <c r="B31" s="28" t="s">
        <v>3</v>
      </c>
      <c r="C31" s="52" t="s">
        <v>71</v>
      </c>
      <c r="D31" s="52" t="s">
        <v>72</v>
      </c>
      <c r="E31" s="52" t="s">
        <v>117</v>
      </c>
      <c r="F31" s="52" t="s">
        <v>118</v>
      </c>
      <c r="G31" s="52" t="s">
        <v>75</v>
      </c>
      <c r="H31" s="47">
        <v>3000000</v>
      </c>
      <c r="I31" s="52" t="s">
        <v>76</v>
      </c>
      <c r="J31" s="29" t="s">
        <v>76</v>
      </c>
      <c r="K31" s="71" t="s">
        <v>77</v>
      </c>
      <c r="L31" s="72" t="s">
        <v>78</v>
      </c>
      <c r="M31" s="52" t="str">
        <f t="shared" si="0"/>
        <v>Gastos por Caja Menor</v>
      </c>
      <c r="N31" s="31">
        <v>1</v>
      </c>
      <c r="O31" s="31">
        <v>1</v>
      </c>
      <c r="P31" s="73">
        <v>11</v>
      </c>
      <c r="Q31" s="74" t="s">
        <v>79</v>
      </c>
      <c r="R31" s="74" t="s">
        <v>80</v>
      </c>
      <c r="S31" s="52" t="s">
        <v>1</v>
      </c>
      <c r="T31" s="75">
        <f t="shared" si="2"/>
        <v>3000000</v>
      </c>
      <c r="U31" s="76">
        <f t="shared" si="1"/>
        <v>3000000</v>
      </c>
      <c r="V31" s="31" t="s">
        <v>76</v>
      </c>
      <c r="W31" s="31" t="s">
        <v>81</v>
      </c>
      <c r="X31" s="77" t="s">
        <v>82</v>
      </c>
      <c r="Y31" s="32" t="s">
        <v>83</v>
      </c>
      <c r="Z31" s="33" t="s">
        <v>3</v>
      </c>
      <c r="AA31" s="30" t="s">
        <v>84</v>
      </c>
      <c r="AB31" s="78" t="s">
        <v>85</v>
      </c>
      <c r="AC31" s="31" t="s">
        <v>76</v>
      </c>
      <c r="AD31" s="31" t="s">
        <v>86</v>
      </c>
      <c r="AE31" s="79" t="s">
        <v>87</v>
      </c>
      <c r="AF31" s="79" t="s">
        <v>88</v>
      </c>
      <c r="AG31" s="79" t="s">
        <v>89</v>
      </c>
      <c r="AH31" s="79" t="s">
        <v>90</v>
      </c>
      <c r="AI31" s="79" t="s">
        <v>90</v>
      </c>
      <c r="AJ31" s="79" t="s">
        <v>90</v>
      </c>
      <c r="AK31" s="80"/>
      <c r="AL31" s="80"/>
      <c r="AM31" s="80"/>
    </row>
    <row r="32" spans="1:39" ht="26.25" customHeight="1">
      <c r="A32" s="53"/>
      <c r="B32" s="28" t="s">
        <v>3</v>
      </c>
      <c r="C32" s="52" t="s">
        <v>71</v>
      </c>
      <c r="D32" s="52" t="s">
        <v>72</v>
      </c>
      <c r="E32" s="52" t="s">
        <v>119</v>
      </c>
      <c r="F32" s="52" t="s">
        <v>120</v>
      </c>
      <c r="G32" s="52" t="s">
        <v>75</v>
      </c>
      <c r="H32" s="47">
        <v>3000000</v>
      </c>
      <c r="I32" s="52" t="s">
        <v>76</v>
      </c>
      <c r="J32" s="29" t="s">
        <v>76</v>
      </c>
      <c r="K32" s="71" t="s">
        <v>77</v>
      </c>
      <c r="L32" s="72" t="s">
        <v>78</v>
      </c>
      <c r="M32" s="52" t="str">
        <f t="shared" si="0"/>
        <v>Gastos por Caja Menor</v>
      </c>
      <c r="N32" s="31">
        <v>1</v>
      </c>
      <c r="O32" s="31">
        <v>1</v>
      </c>
      <c r="P32" s="73">
        <v>11</v>
      </c>
      <c r="Q32" s="74" t="s">
        <v>79</v>
      </c>
      <c r="R32" s="74" t="s">
        <v>80</v>
      </c>
      <c r="S32" s="52" t="s">
        <v>1</v>
      </c>
      <c r="T32" s="75">
        <f t="shared" si="2"/>
        <v>3000000</v>
      </c>
      <c r="U32" s="76">
        <f t="shared" si="1"/>
        <v>3000000</v>
      </c>
      <c r="V32" s="31" t="s">
        <v>76</v>
      </c>
      <c r="W32" s="31" t="s">
        <v>81</v>
      </c>
      <c r="X32" s="77" t="s">
        <v>82</v>
      </c>
      <c r="Y32" s="32" t="s">
        <v>83</v>
      </c>
      <c r="Z32" s="33" t="s">
        <v>3</v>
      </c>
      <c r="AA32" s="30" t="s">
        <v>84</v>
      </c>
      <c r="AB32" s="78" t="s">
        <v>85</v>
      </c>
      <c r="AC32" s="31" t="s">
        <v>76</v>
      </c>
      <c r="AD32" s="31" t="s">
        <v>86</v>
      </c>
      <c r="AE32" s="79" t="s">
        <v>87</v>
      </c>
      <c r="AF32" s="79" t="s">
        <v>88</v>
      </c>
      <c r="AG32" s="79" t="s">
        <v>89</v>
      </c>
      <c r="AH32" s="79" t="s">
        <v>90</v>
      </c>
      <c r="AI32" s="79" t="s">
        <v>90</v>
      </c>
      <c r="AJ32" s="79" t="s">
        <v>90</v>
      </c>
      <c r="AK32" s="80"/>
      <c r="AL32" s="80"/>
      <c r="AM32" s="80"/>
    </row>
    <row r="33" spans="1:39" ht="26.25" customHeight="1">
      <c r="A33" s="53"/>
      <c r="B33" s="28" t="s">
        <v>3</v>
      </c>
      <c r="C33" s="52" t="s">
        <v>71</v>
      </c>
      <c r="D33" s="52" t="s">
        <v>72</v>
      </c>
      <c r="E33" s="52" t="s">
        <v>121</v>
      </c>
      <c r="F33" s="52" t="s">
        <v>122</v>
      </c>
      <c r="G33" s="52" t="s">
        <v>75</v>
      </c>
      <c r="H33" s="47">
        <f>17000000-2400000</f>
        <v>14600000</v>
      </c>
      <c r="I33" s="52" t="s">
        <v>76</v>
      </c>
      <c r="J33" s="29" t="s">
        <v>76</v>
      </c>
      <c r="K33" s="71" t="s">
        <v>77</v>
      </c>
      <c r="L33" s="72" t="s">
        <v>78</v>
      </c>
      <c r="M33" s="52" t="str">
        <f t="shared" si="0"/>
        <v>Gastos por Caja Menor</v>
      </c>
      <c r="N33" s="31">
        <v>1</v>
      </c>
      <c r="O33" s="31">
        <v>1</v>
      </c>
      <c r="P33" s="73">
        <v>11</v>
      </c>
      <c r="Q33" s="74" t="s">
        <v>79</v>
      </c>
      <c r="R33" s="74" t="s">
        <v>80</v>
      </c>
      <c r="S33" s="52" t="s">
        <v>1</v>
      </c>
      <c r="T33" s="75">
        <f t="shared" si="2"/>
        <v>14600000</v>
      </c>
      <c r="U33" s="76">
        <f t="shared" si="1"/>
        <v>14600000</v>
      </c>
      <c r="V33" s="31" t="s">
        <v>76</v>
      </c>
      <c r="W33" s="31" t="s">
        <v>81</v>
      </c>
      <c r="X33" s="77" t="s">
        <v>82</v>
      </c>
      <c r="Y33" s="32" t="s">
        <v>83</v>
      </c>
      <c r="Z33" s="33" t="s">
        <v>3</v>
      </c>
      <c r="AA33" s="30" t="s">
        <v>84</v>
      </c>
      <c r="AB33" s="78" t="s">
        <v>85</v>
      </c>
      <c r="AC33" s="31" t="s">
        <v>76</v>
      </c>
      <c r="AD33" s="31" t="s">
        <v>86</v>
      </c>
      <c r="AE33" s="79" t="s">
        <v>87</v>
      </c>
      <c r="AF33" s="79" t="s">
        <v>88</v>
      </c>
      <c r="AG33" s="79" t="s">
        <v>89</v>
      </c>
      <c r="AH33" s="79" t="s">
        <v>90</v>
      </c>
      <c r="AI33" s="79" t="s">
        <v>90</v>
      </c>
      <c r="AJ33" s="79" t="s">
        <v>90</v>
      </c>
      <c r="AK33" s="80"/>
      <c r="AL33" s="80"/>
      <c r="AM33" s="80"/>
    </row>
    <row r="34" spans="1:39" s="34" customFormat="1" ht="26.25" customHeight="1">
      <c r="A34" s="53"/>
      <c r="B34" s="28" t="s">
        <v>3</v>
      </c>
      <c r="C34" s="52" t="s">
        <v>71</v>
      </c>
      <c r="D34" s="52" t="s">
        <v>72</v>
      </c>
      <c r="E34" s="52" t="s">
        <v>123</v>
      </c>
      <c r="F34" s="52" t="s">
        <v>124</v>
      </c>
      <c r="G34" s="52" t="s">
        <v>75</v>
      </c>
      <c r="H34" s="47">
        <f>6000000-900000</f>
        <v>5100000</v>
      </c>
      <c r="I34" s="52" t="s">
        <v>76</v>
      </c>
      <c r="J34" s="29" t="s">
        <v>76</v>
      </c>
      <c r="K34" s="71" t="s">
        <v>77</v>
      </c>
      <c r="L34" s="72" t="s">
        <v>78</v>
      </c>
      <c r="M34" s="52" t="str">
        <f t="shared" si="0"/>
        <v>Gastos por Caja Menor</v>
      </c>
      <c r="N34" s="31">
        <v>1</v>
      </c>
      <c r="O34" s="31">
        <v>1</v>
      </c>
      <c r="P34" s="73">
        <v>11</v>
      </c>
      <c r="Q34" s="74" t="s">
        <v>79</v>
      </c>
      <c r="R34" s="74" t="s">
        <v>80</v>
      </c>
      <c r="S34" s="52" t="s">
        <v>1</v>
      </c>
      <c r="T34" s="75">
        <f t="shared" si="2"/>
        <v>5100000</v>
      </c>
      <c r="U34" s="76">
        <f t="shared" si="1"/>
        <v>5100000</v>
      </c>
      <c r="V34" s="31" t="s">
        <v>76</v>
      </c>
      <c r="W34" s="31" t="s">
        <v>81</v>
      </c>
      <c r="X34" s="77" t="s">
        <v>82</v>
      </c>
      <c r="Y34" s="32" t="s">
        <v>83</v>
      </c>
      <c r="Z34" s="33" t="s">
        <v>3</v>
      </c>
      <c r="AA34" s="30" t="s">
        <v>84</v>
      </c>
      <c r="AB34" s="78" t="s">
        <v>85</v>
      </c>
      <c r="AC34" s="31" t="s">
        <v>76</v>
      </c>
      <c r="AD34" s="31" t="s">
        <v>86</v>
      </c>
      <c r="AE34" s="79" t="s">
        <v>87</v>
      </c>
      <c r="AF34" s="79" t="s">
        <v>88</v>
      </c>
      <c r="AG34" s="79" t="s">
        <v>89</v>
      </c>
      <c r="AH34" s="79" t="s">
        <v>90</v>
      </c>
      <c r="AI34" s="79" t="s">
        <v>90</v>
      </c>
      <c r="AJ34" s="79" t="s">
        <v>90</v>
      </c>
      <c r="AK34" s="80"/>
      <c r="AL34" s="80"/>
      <c r="AM34" s="80"/>
    </row>
    <row r="35" spans="1:39" s="35" customFormat="1" ht="26.25" customHeight="1">
      <c r="A35" s="53"/>
      <c r="B35" s="28" t="s">
        <v>3</v>
      </c>
      <c r="C35" s="52" t="s">
        <v>71</v>
      </c>
      <c r="D35" s="52" t="s">
        <v>72</v>
      </c>
      <c r="E35" s="52" t="s">
        <v>125</v>
      </c>
      <c r="F35" s="52" t="s">
        <v>126</v>
      </c>
      <c r="G35" s="52" t="s">
        <v>75</v>
      </c>
      <c r="H35" s="47">
        <f>26300000+15000000-(7500000)</f>
        <v>33800000</v>
      </c>
      <c r="I35" s="52" t="s">
        <v>76</v>
      </c>
      <c r="J35" s="29" t="s">
        <v>876</v>
      </c>
      <c r="K35" s="71" t="s">
        <v>77</v>
      </c>
      <c r="L35" s="72" t="s">
        <v>78</v>
      </c>
      <c r="M35" s="52" t="str">
        <f t="shared" si="0"/>
        <v>Gastos por Caja Menor</v>
      </c>
      <c r="N35" s="31">
        <v>1</v>
      </c>
      <c r="O35" s="31">
        <v>1</v>
      </c>
      <c r="P35" s="73">
        <v>11</v>
      </c>
      <c r="Q35" s="74" t="s">
        <v>79</v>
      </c>
      <c r="R35" s="74" t="s">
        <v>80</v>
      </c>
      <c r="S35" s="52" t="s">
        <v>1</v>
      </c>
      <c r="T35" s="75">
        <f t="shared" si="2"/>
        <v>33800000</v>
      </c>
      <c r="U35" s="76">
        <f t="shared" si="1"/>
        <v>33800000</v>
      </c>
      <c r="V35" s="31" t="s">
        <v>76</v>
      </c>
      <c r="W35" s="31" t="s">
        <v>81</v>
      </c>
      <c r="X35" s="77" t="s">
        <v>82</v>
      </c>
      <c r="Y35" s="32" t="s">
        <v>83</v>
      </c>
      <c r="Z35" s="33" t="s">
        <v>3</v>
      </c>
      <c r="AA35" s="30" t="s">
        <v>84</v>
      </c>
      <c r="AB35" s="78" t="s">
        <v>85</v>
      </c>
      <c r="AC35" s="31" t="s">
        <v>76</v>
      </c>
      <c r="AD35" s="31" t="s">
        <v>86</v>
      </c>
      <c r="AE35" s="79" t="s">
        <v>87</v>
      </c>
      <c r="AF35" s="79" t="s">
        <v>88</v>
      </c>
      <c r="AG35" s="79" t="s">
        <v>89</v>
      </c>
      <c r="AH35" s="79" t="s">
        <v>90</v>
      </c>
      <c r="AI35" s="79" t="s">
        <v>90</v>
      </c>
      <c r="AJ35" s="79" t="s">
        <v>90</v>
      </c>
      <c r="AK35" s="80"/>
      <c r="AL35" s="80"/>
      <c r="AM35" s="80"/>
    </row>
    <row r="36" spans="1:39" s="35" customFormat="1" ht="26.25" customHeight="1">
      <c r="A36" s="53"/>
      <c r="B36" s="28" t="s">
        <v>3</v>
      </c>
      <c r="C36" s="52" t="s">
        <v>127</v>
      </c>
      <c r="D36" s="52" t="s">
        <v>128</v>
      </c>
      <c r="E36" s="52" t="s">
        <v>125</v>
      </c>
      <c r="F36" s="52" t="s">
        <v>126</v>
      </c>
      <c r="G36" s="52" t="s">
        <v>75</v>
      </c>
      <c r="H36" s="47">
        <v>1000000</v>
      </c>
      <c r="I36" s="52" t="s">
        <v>76</v>
      </c>
      <c r="J36" s="29" t="s">
        <v>429</v>
      </c>
      <c r="K36" s="71" t="s">
        <v>77</v>
      </c>
      <c r="L36" s="72" t="s">
        <v>78</v>
      </c>
      <c r="M36" s="52" t="str">
        <f t="shared" si="0"/>
        <v>Gastos por Caja Menor</v>
      </c>
      <c r="N36" s="31">
        <v>1</v>
      </c>
      <c r="O36" s="31">
        <v>1</v>
      </c>
      <c r="P36" s="73">
        <v>11</v>
      </c>
      <c r="Q36" s="74" t="s">
        <v>79</v>
      </c>
      <c r="R36" s="74" t="s">
        <v>80</v>
      </c>
      <c r="S36" s="81" t="s">
        <v>1</v>
      </c>
      <c r="T36" s="75">
        <f t="shared" si="2"/>
        <v>1000000</v>
      </c>
      <c r="U36" s="76">
        <f>T36</f>
        <v>1000000</v>
      </c>
      <c r="V36" s="31" t="s">
        <v>76</v>
      </c>
      <c r="W36" s="31" t="s">
        <v>81</v>
      </c>
      <c r="X36" s="77" t="s">
        <v>82</v>
      </c>
      <c r="Y36" s="32" t="s">
        <v>83</v>
      </c>
      <c r="Z36" s="33" t="s">
        <v>3</v>
      </c>
      <c r="AA36" s="30" t="s">
        <v>84</v>
      </c>
      <c r="AB36" s="78" t="s">
        <v>85</v>
      </c>
      <c r="AC36" s="31" t="s">
        <v>76</v>
      </c>
      <c r="AD36" s="31" t="s">
        <v>86</v>
      </c>
      <c r="AE36" s="79" t="s">
        <v>87</v>
      </c>
      <c r="AF36" s="79" t="s">
        <v>88</v>
      </c>
      <c r="AG36" s="79" t="s">
        <v>89</v>
      </c>
      <c r="AH36" s="79" t="s">
        <v>90</v>
      </c>
      <c r="AI36" s="79" t="s">
        <v>90</v>
      </c>
      <c r="AJ36" s="79" t="s">
        <v>90</v>
      </c>
      <c r="AK36" s="80"/>
      <c r="AL36" s="80"/>
      <c r="AM36" s="80"/>
    </row>
    <row r="37" spans="1:39" s="35" customFormat="1" ht="26.25" customHeight="1">
      <c r="A37" s="53"/>
      <c r="B37" s="28" t="s">
        <v>3</v>
      </c>
      <c r="C37" s="52" t="s">
        <v>71</v>
      </c>
      <c r="D37" s="52" t="s">
        <v>72</v>
      </c>
      <c r="E37" s="52" t="s">
        <v>26</v>
      </c>
      <c r="F37" s="52" t="s">
        <v>18</v>
      </c>
      <c r="G37" s="52" t="s">
        <v>75</v>
      </c>
      <c r="H37" s="47">
        <f>105200000+30000000-(13500000)</f>
        <v>121700000</v>
      </c>
      <c r="I37" s="52" t="s">
        <v>76</v>
      </c>
      <c r="J37" s="29" t="s">
        <v>876</v>
      </c>
      <c r="K37" s="71" t="s">
        <v>77</v>
      </c>
      <c r="L37" s="72" t="s">
        <v>78</v>
      </c>
      <c r="M37" s="52" t="str">
        <f t="shared" si="0"/>
        <v>Gastos por Caja Menor</v>
      </c>
      <c r="N37" s="31">
        <v>1</v>
      </c>
      <c r="O37" s="31">
        <v>1</v>
      </c>
      <c r="P37" s="73">
        <v>11</v>
      </c>
      <c r="Q37" s="74" t="s">
        <v>79</v>
      </c>
      <c r="R37" s="74" t="s">
        <v>80</v>
      </c>
      <c r="S37" s="52" t="s">
        <v>1</v>
      </c>
      <c r="T37" s="75">
        <f t="shared" si="2"/>
        <v>121700000</v>
      </c>
      <c r="U37" s="76">
        <f t="shared" si="1"/>
        <v>121700000</v>
      </c>
      <c r="V37" s="31" t="s">
        <v>76</v>
      </c>
      <c r="W37" s="31" t="s">
        <v>81</v>
      </c>
      <c r="X37" s="77" t="s">
        <v>82</v>
      </c>
      <c r="Y37" s="32" t="s">
        <v>83</v>
      </c>
      <c r="Z37" s="33" t="s">
        <v>3</v>
      </c>
      <c r="AA37" s="30" t="s">
        <v>84</v>
      </c>
      <c r="AB37" s="78" t="s">
        <v>85</v>
      </c>
      <c r="AC37" s="31" t="s">
        <v>76</v>
      </c>
      <c r="AD37" s="31" t="s">
        <v>86</v>
      </c>
      <c r="AE37" s="79" t="s">
        <v>87</v>
      </c>
      <c r="AF37" s="79" t="s">
        <v>88</v>
      </c>
      <c r="AG37" s="79" t="s">
        <v>89</v>
      </c>
      <c r="AH37" s="79" t="s">
        <v>90</v>
      </c>
      <c r="AI37" s="79" t="s">
        <v>90</v>
      </c>
      <c r="AJ37" s="79" t="s">
        <v>90</v>
      </c>
      <c r="AK37" s="80"/>
      <c r="AL37" s="80"/>
      <c r="AM37" s="80"/>
    </row>
    <row r="38" spans="1:39" s="35" customFormat="1" ht="26.25" customHeight="1">
      <c r="A38" s="53"/>
      <c r="B38" s="28" t="s">
        <v>3</v>
      </c>
      <c r="C38" s="52" t="s">
        <v>127</v>
      </c>
      <c r="D38" s="52" t="s">
        <v>128</v>
      </c>
      <c r="E38" s="52" t="s">
        <v>26</v>
      </c>
      <c r="F38" s="52" t="s">
        <v>18</v>
      </c>
      <c r="G38" s="52" t="s">
        <v>75</v>
      </c>
      <c r="H38" s="47">
        <v>3156000</v>
      </c>
      <c r="I38" s="52" t="s">
        <v>76</v>
      </c>
      <c r="J38" s="29" t="s">
        <v>76</v>
      </c>
      <c r="K38" s="71" t="s">
        <v>77</v>
      </c>
      <c r="L38" s="72" t="s">
        <v>78</v>
      </c>
      <c r="M38" s="52" t="str">
        <f t="shared" si="0"/>
        <v>Gastos por Caja Menor</v>
      </c>
      <c r="N38" s="31">
        <v>1</v>
      </c>
      <c r="O38" s="31">
        <v>1</v>
      </c>
      <c r="P38" s="73">
        <v>11</v>
      </c>
      <c r="Q38" s="74" t="s">
        <v>79</v>
      </c>
      <c r="R38" s="74" t="s">
        <v>80</v>
      </c>
      <c r="S38" s="81" t="s">
        <v>1</v>
      </c>
      <c r="T38" s="75">
        <f t="shared" si="2"/>
        <v>3156000</v>
      </c>
      <c r="U38" s="76">
        <f>T38</f>
        <v>3156000</v>
      </c>
      <c r="V38" s="31" t="s">
        <v>76</v>
      </c>
      <c r="W38" s="31" t="s">
        <v>81</v>
      </c>
      <c r="X38" s="77" t="s">
        <v>82</v>
      </c>
      <c r="Y38" s="32" t="s">
        <v>83</v>
      </c>
      <c r="Z38" s="33" t="s">
        <v>3</v>
      </c>
      <c r="AA38" s="30" t="s">
        <v>84</v>
      </c>
      <c r="AB38" s="78" t="s">
        <v>85</v>
      </c>
      <c r="AC38" s="31" t="s">
        <v>76</v>
      </c>
      <c r="AD38" s="31" t="s">
        <v>86</v>
      </c>
      <c r="AE38" s="79" t="s">
        <v>87</v>
      </c>
      <c r="AF38" s="79" t="s">
        <v>88</v>
      </c>
      <c r="AG38" s="79" t="s">
        <v>89</v>
      </c>
      <c r="AH38" s="79" t="s">
        <v>90</v>
      </c>
      <c r="AI38" s="79" t="s">
        <v>90</v>
      </c>
      <c r="AJ38" s="79" t="s">
        <v>90</v>
      </c>
      <c r="AK38" s="80"/>
      <c r="AL38" s="80"/>
      <c r="AM38" s="80"/>
    </row>
    <row r="39" spans="1:39" s="35" customFormat="1" ht="26.25" customHeight="1">
      <c r="A39" s="53"/>
      <c r="B39" s="28" t="s">
        <v>3</v>
      </c>
      <c r="C39" s="52" t="s">
        <v>71</v>
      </c>
      <c r="D39" s="52" t="s">
        <v>72</v>
      </c>
      <c r="E39" s="52" t="s">
        <v>129</v>
      </c>
      <c r="F39" s="52" t="s">
        <v>130</v>
      </c>
      <c r="G39" s="52" t="s">
        <v>75</v>
      </c>
      <c r="H39" s="47">
        <f>74490000+20000000-(13500000)</f>
        <v>80990000</v>
      </c>
      <c r="I39" s="52" t="s">
        <v>76</v>
      </c>
      <c r="J39" s="29" t="s">
        <v>876</v>
      </c>
      <c r="K39" s="71" t="s">
        <v>77</v>
      </c>
      <c r="L39" s="72" t="s">
        <v>78</v>
      </c>
      <c r="M39" s="52" t="str">
        <f t="shared" si="0"/>
        <v>Gastos por Caja Menor</v>
      </c>
      <c r="N39" s="31">
        <v>1</v>
      </c>
      <c r="O39" s="31">
        <v>1</v>
      </c>
      <c r="P39" s="73">
        <v>11</v>
      </c>
      <c r="Q39" s="74" t="s">
        <v>79</v>
      </c>
      <c r="R39" s="74" t="s">
        <v>80</v>
      </c>
      <c r="S39" s="52" t="s">
        <v>1</v>
      </c>
      <c r="T39" s="75">
        <f t="shared" si="2"/>
        <v>80990000</v>
      </c>
      <c r="U39" s="76">
        <f t="shared" si="1"/>
        <v>80990000</v>
      </c>
      <c r="V39" s="31" t="s">
        <v>76</v>
      </c>
      <c r="W39" s="31" t="s">
        <v>81</v>
      </c>
      <c r="X39" s="77" t="s">
        <v>82</v>
      </c>
      <c r="Y39" s="32" t="s">
        <v>83</v>
      </c>
      <c r="Z39" s="33" t="s">
        <v>3</v>
      </c>
      <c r="AA39" s="30" t="s">
        <v>84</v>
      </c>
      <c r="AB39" s="78" t="s">
        <v>85</v>
      </c>
      <c r="AC39" s="31" t="s">
        <v>76</v>
      </c>
      <c r="AD39" s="31" t="s">
        <v>86</v>
      </c>
      <c r="AE39" s="79" t="s">
        <v>87</v>
      </c>
      <c r="AF39" s="79" t="s">
        <v>88</v>
      </c>
      <c r="AG39" s="79" t="s">
        <v>89</v>
      </c>
      <c r="AH39" s="79" t="s">
        <v>90</v>
      </c>
      <c r="AI39" s="79" t="s">
        <v>90</v>
      </c>
      <c r="AJ39" s="79" t="s">
        <v>90</v>
      </c>
      <c r="AK39" s="80"/>
      <c r="AL39" s="80"/>
      <c r="AM39" s="80"/>
    </row>
    <row r="40" spans="1:39" ht="26.25" customHeight="1">
      <c r="A40" s="53"/>
      <c r="B40" s="28" t="s">
        <v>3</v>
      </c>
      <c r="C40" s="52" t="s">
        <v>127</v>
      </c>
      <c r="D40" s="52" t="s">
        <v>128</v>
      </c>
      <c r="E40" s="52" t="s">
        <v>129</v>
      </c>
      <c r="F40" s="52" t="s">
        <v>130</v>
      </c>
      <c r="G40" s="52" t="s">
        <v>75</v>
      </c>
      <c r="H40" s="47">
        <v>1000000</v>
      </c>
      <c r="I40" s="52" t="s">
        <v>76</v>
      </c>
      <c r="J40" s="29" t="s">
        <v>76</v>
      </c>
      <c r="K40" s="71" t="s">
        <v>77</v>
      </c>
      <c r="L40" s="72" t="s">
        <v>78</v>
      </c>
      <c r="M40" s="52" t="str">
        <f t="shared" si="0"/>
        <v>Gastos por Caja Menor</v>
      </c>
      <c r="N40" s="31">
        <v>1</v>
      </c>
      <c r="O40" s="31">
        <v>1</v>
      </c>
      <c r="P40" s="73">
        <v>11</v>
      </c>
      <c r="Q40" s="74" t="s">
        <v>79</v>
      </c>
      <c r="R40" s="74" t="s">
        <v>80</v>
      </c>
      <c r="S40" s="81" t="s">
        <v>1</v>
      </c>
      <c r="T40" s="75">
        <f t="shared" si="2"/>
        <v>1000000</v>
      </c>
      <c r="U40" s="76">
        <f t="shared" si="1"/>
        <v>1000000</v>
      </c>
      <c r="V40" s="31" t="s">
        <v>76</v>
      </c>
      <c r="W40" s="31" t="s">
        <v>81</v>
      </c>
      <c r="X40" s="77" t="s">
        <v>82</v>
      </c>
      <c r="Y40" s="32" t="s">
        <v>83</v>
      </c>
      <c r="Z40" s="33" t="s">
        <v>3</v>
      </c>
      <c r="AA40" s="30" t="s">
        <v>84</v>
      </c>
      <c r="AB40" s="78" t="s">
        <v>85</v>
      </c>
      <c r="AC40" s="31" t="s">
        <v>76</v>
      </c>
      <c r="AD40" s="31" t="s">
        <v>86</v>
      </c>
      <c r="AE40" s="79" t="s">
        <v>87</v>
      </c>
      <c r="AF40" s="79" t="s">
        <v>88</v>
      </c>
      <c r="AG40" s="79" t="s">
        <v>89</v>
      </c>
      <c r="AH40" s="79" t="s">
        <v>90</v>
      </c>
      <c r="AI40" s="79" t="s">
        <v>90</v>
      </c>
      <c r="AJ40" s="79" t="s">
        <v>90</v>
      </c>
      <c r="AK40" s="80"/>
      <c r="AL40" s="80"/>
      <c r="AM40" s="80"/>
    </row>
    <row r="41" spans="1:39" ht="26.25" customHeight="1">
      <c r="A41" s="53"/>
      <c r="B41" s="28" t="s">
        <v>3</v>
      </c>
      <c r="C41" s="52" t="s">
        <v>71</v>
      </c>
      <c r="D41" s="52" t="s">
        <v>72</v>
      </c>
      <c r="E41" s="52" t="s">
        <v>131</v>
      </c>
      <c r="F41" s="52" t="s">
        <v>132</v>
      </c>
      <c r="G41" s="52" t="s">
        <v>75</v>
      </c>
      <c r="H41" s="47">
        <v>10520000</v>
      </c>
      <c r="I41" s="52" t="s">
        <v>76</v>
      </c>
      <c r="J41" s="29" t="s">
        <v>76</v>
      </c>
      <c r="K41" s="71" t="s">
        <v>77</v>
      </c>
      <c r="L41" s="72" t="s">
        <v>78</v>
      </c>
      <c r="M41" s="52" t="str">
        <f t="shared" si="0"/>
        <v>Gastos por Caja Menor</v>
      </c>
      <c r="N41" s="31">
        <v>1</v>
      </c>
      <c r="O41" s="31">
        <v>1</v>
      </c>
      <c r="P41" s="73">
        <v>11</v>
      </c>
      <c r="Q41" s="74" t="s">
        <v>79</v>
      </c>
      <c r="R41" s="74" t="s">
        <v>80</v>
      </c>
      <c r="S41" s="52" t="s">
        <v>1</v>
      </c>
      <c r="T41" s="75">
        <f t="shared" si="2"/>
        <v>10520000</v>
      </c>
      <c r="U41" s="76">
        <f t="shared" si="1"/>
        <v>10520000</v>
      </c>
      <c r="V41" s="31" t="s">
        <v>76</v>
      </c>
      <c r="W41" s="31" t="s">
        <v>81</v>
      </c>
      <c r="X41" s="77" t="s">
        <v>82</v>
      </c>
      <c r="Y41" s="32" t="s">
        <v>83</v>
      </c>
      <c r="Z41" s="33" t="s">
        <v>3</v>
      </c>
      <c r="AA41" s="30" t="s">
        <v>84</v>
      </c>
      <c r="AB41" s="78" t="s">
        <v>85</v>
      </c>
      <c r="AC41" s="31" t="s">
        <v>76</v>
      </c>
      <c r="AD41" s="31" t="s">
        <v>86</v>
      </c>
      <c r="AE41" s="79" t="s">
        <v>87</v>
      </c>
      <c r="AF41" s="79" t="s">
        <v>88</v>
      </c>
      <c r="AG41" s="79" t="s">
        <v>89</v>
      </c>
      <c r="AH41" s="79" t="s">
        <v>90</v>
      </c>
      <c r="AI41" s="79" t="s">
        <v>90</v>
      </c>
      <c r="AJ41" s="79" t="s">
        <v>90</v>
      </c>
      <c r="AK41" s="80"/>
      <c r="AL41" s="80"/>
      <c r="AM41" s="80"/>
    </row>
    <row r="42" spans="1:39" ht="26.25" customHeight="1">
      <c r="A42" s="53"/>
      <c r="B42" s="28" t="s">
        <v>3</v>
      </c>
      <c r="C42" s="52" t="s">
        <v>71</v>
      </c>
      <c r="D42" s="52" t="s">
        <v>72</v>
      </c>
      <c r="E42" s="52" t="s">
        <v>4</v>
      </c>
      <c r="F42" s="52" t="s">
        <v>6</v>
      </c>
      <c r="G42" s="52" t="s">
        <v>75</v>
      </c>
      <c r="H42" s="47">
        <f>190072651-12000000</f>
        <v>178072651</v>
      </c>
      <c r="I42" s="52" t="s">
        <v>76</v>
      </c>
      <c r="J42" s="29" t="s">
        <v>76</v>
      </c>
      <c r="K42" s="71" t="s">
        <v>77</v>
      </c>
      <c r="L42" s="72" t="s">
        <v>78</v>
      </c>
      <c r="M42" s="52" t="str">
        <f t="shared" si="0"/>
        <v>Gastos por Caja Menor</v>
      </c>
      <c r="N42" s="31">
        <v>1</v>
      </c>
      <c r="O42" s="31">
        <v>1</v>
      </c>
      <c r="P42" s="73">
        <v>11</v>
      </c>
      <c r="Q42" s="74" t="s">
        <v>79</v>
      </c>
      <c r="R42" s="74" t="s">
        <v>80</v>
      </c>
      <c r="S42" s="52" t="s">
        <v>1</v>
      </c>
      <c r="T42" s="75">
        <f t="shared" si="2"/>
        <v>178072651</v>
      </c>
      <c r="U42" s="76">
        <f t="shared" si="1"/>
        <v>178072651</v>
      </c>
      <c r="V42" s="31" t="s">
        <v>76</v>
      </c>
      <c r="W42" s="31" t="s">
        <v>81</v>
      </c>
      <c r="X42" s="77" t="s">
        <v>82</v>
      </c>
      <c r="Y42" s="32" t="s">
        <v>83</v>
      </c>
      <c r="Z42" s="33" t="s">
        <v>3</v>
      </c>
      <c r="AA42" s="30" t="s">
        <v>84</v>
      </c>
      <c r="AB42" s="78" t="s">
        <v>85</v>
      </c>
      <c r="AC42" s="31" t="s">
        <v>76</v>
      </c>
      <c r="AD42" s="31" t="s">
        <v>86</v>
      </c>
      <c r="AE42" s="79" t="s">
        <v>87</v>
      </c>
      <c r="AF42" s="79" t="s">
        <v>88</v>
      </c>
      <c r="AG42" s="79" t="s">
        <v>89</v>
      </c>
      <c r="AH42" s="79" t="s">
        <v>90</v>
      </c>
      <c r="AI42" s="79" t="s">
        <v>90</v>
      </c>
      <c r="AJ42" s="79" t="s">
        <v>90</v>
      </c>
      <c r="AK42" s="80"/>
      <c r="AL42" s="80"/>
      <c r="AM42" s="80"/>
    </row>
    <row r="43" spans="1:39" s="35" customFormat="1" ht="26.25" customHeight="1">
      <c r="A43" s="53"/>
      <c r="B43" s="28" t="s">
        <v>3</v>
      </c>
      <c r="C43" s="52" t="s">
        <v>71</v>
      </c>
      <c r="D43" s="52" t="s">
        <v>72</v>
      </c>
      <c r="E43" s="52" t="s">
        <v>7</v>
      </c>
      <c r="F43" s="52" t="s">
        <v>8</v>
      </c>
      <c r="G43" s="52" t="s">
        <v>75</v>
      </c>
      <c r="H43" s="47">
        <v>32846398</v>
      </c>
      <c r="I43" s="52" t="s">
        <v>76</v>
      </c>
      <c r="J43" s="29" t="s">
        <v>76</v>
      </c>
      <c r="K43" s="71" t="s">
        <v>77</v>
      </c>
      <c r="L43" s="72" t="s">
        <v>78</v>
      </c>
      <c r="M43" s="52" t="str">
        <f t="shared" si="0"/>
        <v>Gastos por Caja Menor</v>
      </c>
      <c r="N43" s="31">
        <v>1</v>
      </c>
      <c r="O43" s="31">
        <v>1</v>
      </c>
      <c r="P43" s="73">
        <v>11</v>
      </c>
      <c r="Q43" s="74" t="s">
        <v>79</v>
      </c>
      <c r="R43" s="74" t="s">
        <v>80</v>
      </c>
      <c r="S43" s="52" t="s">
        <v>1</v>
      </c>
      <c r="T43" s="75">
        <f t="shared" si="2"/>
        <v>32846398</v>
      </c>
      <c r="U43" s="76">
        <f t="shared" si="1"/>
        <v>32846398</v>
      </c>
      <c r="V43" s="31" t="s">
        <v>76</v>
      </c>
      <c r="W43" s="31" t="s">
        <v>81</v>
      </c>
      <c r="X43" s="77" t="s">
        <v>82</v>
      </c>
      <c r="Y43" s="32" t="s">
        <v>83</v>
      </c>
      <c r="Z43" s="33" t="s">
        <v>3</v>
      </c>
      <c r="AA43" s="30" t="s">
        <v>84</v>
      </c>
      <c r="AB43" s="78" t="s">
        <v>85</v>
      </c>
      <c r="AC43" s="31" t="s">
        <v>76</v>
      </c>
      <c r="AD43" s="31" t="s">
        <v>86</v>
      </c>
      <c r="AE43" s="79" t="s">
        <v>87</v>
      </c>
      <c r="AF43" s="79" t="s">
        <v>88</v>
      </c>
      <c r="AG43" s="79" t="s">
        <v>89</v>
      </c>
      <c r="AH43" s="79" t="s">
        <v>90</v>
      </c>
      <c r="AI43" s="79" t="s">
        <v>90</v>
      </c>
      <c r="AJ43" s="79" t="s">
        <v>90</v>
      </c>
      <c r="AK43" s="80"/>
      <c r="AL43" s="80"/>
      <c r="AM43" s="80"/>
    </row>
    <row r="44" spans="1:39" s="35" customFormat="1" ht="26.25" customHeight="1">
      <c r="A44" s="53"/>
      <c r="B44" s="28" t="s">
        <v>3</v>
      </c>
      <c r="C44" s="52" t="s">
        <v>71</v>
      </c>
      <c r="D44" s="52" t="s">
        <v>72</v>
      </c>
      <c r="E44" s="52" t="s">
        <v>9</v>
      </c>
      <c r="F44" s="52" t="s">
        <v>133</v>
      </c>
      <c r="G44" s="52" t="s">
        <v>75</v>
      </c>
      <c r="H44" s="47">
        <f>87172330-16500000</f>
        <v>70672330</v>
      </c>
      <c r="I44" s="52" t="s">
        <v>76</v>
      </c>
      <c r="J44" s="29" t="s">
        <v>76</v>
      </c>
      <c r="K44" s="71" t="s">
        <v>77</v>
      </c>
      <c r="L44" s="72" t="s">
        <v>78</v>
      </c>
      <c r="M44" s="52" t="str">
        <f t="shared" si="0"/>
        <v>Gastos por Caja Menor</v>
      </c>
      <c r="N44" s="31">
        <v>1</v>
      </c>
      <c r="O44" s="31">
        <v>1</v>
      </c>
      <c r="P44" s="73">
        <v>11</v>
      </c>
      <c r="Q44" s="74" t="s">
        <v>79</v>
      </c>
      <c r="R44" s="74" t="s">
        <v>80</v>
      </c>
      <c r="S44" s="52" t="s">
        <v>1</v>
      </c>
      <c r="T44" s="75">
        <f t="shared" si="2"/>
        <v>70672330</v>
      </c>
      <c r="U44" s="76">
        <f>T44</f>
        <v>70672330</v>
      </c>
      <c r="V44" s="31" t="s">
        <v>76</v>
      </c>
      <c r="W44" s="31" t="s">
        <v>81</v>
      </c>
      <c r="X44" s="77" t="s">
        <v>82</v>
      </c>
      <c r="Y44" s="32" t="s">
        <v>83</v>
      </c>
      <c r="Z44" s="33" t="s">
        <v>3</v>
      </c>
      <c r="AA44" s="30" t="s">
        <v>84</v>
      </c>
      <c r="AB44" s="78" t="s">
        <v>85</v>
      </c>
      <c r="AC44" s="31" t="s">
        <v>76</v>
      </c>
      <c r="AD44" s="31" t="s">
        <v>86</v>
      </c>
      <c r="AE44" s="79" t="s">
        <v>87</v>
      </c>
      <c r="AF44" s="79" t="s">
        <v>88</v>
      </c>
      <c r="AG44" s="79" t="s">
        <v>89</v>
      </c>
      <c r="AH44" s="79" t="s">
        <v>90</v>
      </c>
      <c r="AI44" s="79" t="s">
        <v>90</v>
      </c>
      <c r="AJ44" s="79" t="s">
        <v>90</v>
      </c>
      <c r="AK44" s="80"/>
      <c r="AL44" s="80"/>
      <c r="AM44" s="80"/>
    </row>
    <row r="45" spans="1:39" s="35" customFormat="1" ht="26.25" customHeight="1">
      <c r="A45" s="53"/>
      <c r="B45" s="28" t="s">
        <v>3</v>
      </c>
      <c r="C45" s="52" t="s">
        <v>71</v>
      </c>
      <c r="D45" s="52" t="s">
        <v>72</v>
      </c>
      <c r="E45" s="52" t="s">
        <v>11</v>
      </c>
      <c r="F45" s="52" t="s">
        <v>12</v>
      </c>
      <c r="G45" s="52" t="s">
        <v>75</v>
      </c>
      <c r="H45" s="47">
        <v>10520000</v>
      </c>
      <c r="I45" s="52" t="s">
        <v>76</v>
      </c>
      <c r="J45" s="29" t="s">
        <v>76</v>
      </c>
      <c r="K45" s="71" t="s">
        <v>77</v>
      </c>
      <c r="L45" s="72" t="s">
        <v>78</v>
      </c>
      <c r="M45" s="52" t="str">
        <f t="shared" si="0"/>
        <v>Gastos por Caja Menor</v>
      </c>
      <c r="N45" s="31">
        <v>1</v>
      </c>
      <c r="O45" s="31">
        <v>1</v>
      </c>
      <c r="P45" s="73">
        <v>11</v>
      </c>
      <c r="Q45" s="74" t="s">
        <v>79</v>
      </c>
      <c r="R45" s="74" t="s">
        <v>80</v>
      </c>
      <c r="S45" s="52" t="s">
        <v>1</v>
      </c>
      <c r="T45" s="75">
        <f t="shared" si="2"/>
        <v>10520000</v>
      </c>
      <c r="U45" s="76">
        <f t="shared" si="1"/>
        <v>10520000</v>
      </c>
      <c r="V45" s="31" t="s">
        <v>76</v>
      </c>
      <c r="W45" s="31" t="s">
        <v>81</v>
      </c>
      <c r="X45" s="77" t="s">
        <v>82</v>
      </c>
      <c r="Y45" s="32" t="s">
        <v>83</v>
      </c>
      <c r="Z45" s="33" t="s">
        <v>3</v>
      </c>
      <c r="AA45" s="30" t="s">
        <v>84</v>
      </c>
      <c r="AB45" s="78" t="s">
        <v>85</v>
      </c>
      <c r="AC45" s="31" t="s">
        <v>76</v>
      </c>
      <c r="AD45" s="31" t="s">
        <v>86</v>
      </c>
      <c r="AE45" s="79" t="s">
        <v>87</v>
      </c>
      <c r="AF45" s="79" t="s">
        <v>88</v>
      </c>
      <c r="AG45" s="79" t="s">
        <v>89</v>
      </c>
      <c r="AH45" s="79" t="s">
        <v>90</v>
      </c>
      <c r="AI45" s="79" t="s">
        <v>90</v>
      </c>
      <c r="AJ45" s="79" t="s">
        <v>90</v>
      </c>
      <c r="AK45" s="80"/>
      <c r="AL45" s="80"/>
      <c r="AM45" s="80"/>
    </row>
    <row r="46" spans="1:39" s="35" customFormat="1" ht="26.25" customHeight="1">
      <c r="A46" s="53"/>
      <c r="B46" s="28" t="s">
        <v>3</v>
      </c>
      <c r="C46" s="52" t="s">
        <v>134</v>
      </c>
      <c r="D46" s="52" t="s">
        <v>135</v>
      </c>
      <c r="E46" s="52" t="s">
        <v>11</v>
      </c>
      <c r="F46" s="52" t="s">
        <v>12</v>
      </c>
      <c r="G46" s="52" t="s">
        <v>75</v>
      </c>
      <c r="H46" s="47">
        <v>7000000</v>
      </c>
      <c r="I46" s="52" t="s">
        <v>76</v>
      </c>
      <c r="J46" s="29" t="s">
        <v>76</v>
      </c>
      <c r="K46" s="71" t="s">
        <v>77</v>
      </c>
      <c r="L46" s="72" t="s">
        <v>78</v>
      </c>
      <c r="M46" s="52" t="str">
        <f t="shared" si="0"/>
        <v>Gastos por Caja Menor</v>
      </c>
      <c r="N46" s="31">
        <v>1</v>
      </c>
      <c r="O46" s="31">
        <v>1</v>
      </c>
      <c r="P46" s="73">
        <v>11</v>
      </c>
      <c r="Q46" s="74" t="s">
        <v>79</v>
      </c>
      <c r="R46" s="74" t="s">
        <v>80</v>
      </c>
      <c r="S46" s="52" t="s">
        <v>1</v>
      </c>
      <c r="T46" s="75">
        <f t="shared" si="2"/>
        <v>7000000</v>
      </c>
      <c r="U46" s="76">
        <f t="shared" si="1"/>
        <v>7000000</v>
      </c>
      <c r="V46" s="31" t="s">
        <v>76</v>
      </c>
      <c r="W46" s="31" t="s">
        <v>81</v>
      </c>
      <c r="X46" s="77" t="s">
        <v>82</v>
      </c>
      <c r="Y46" s="32" t="s">
        <v>83</v>
      </c>
      <c r="Z46" s="33" t="s">
        <v>3</v>
      </c>
      <c r="AA46" s="30" t="s">
        <v>84</v>
      </c>
      <c r="AB46" s="78" t="s">
        <v>85</v>
      </c>
      <c r="AC46" s="31" t="s">
        <v>76</v>
      </c>
      <c r="AD46" s="31" t="s">
        <v>86</v>
      </c>
      <c r="AE46" s="79" t="s">
        <v>87</v>
      </c>
      <c r="AF46" s="79" t="s">
        <v>88</v>
      </c>
      <c r="AG46" s="79" t="s">
        <v>89</v>
      </c>
      <c r="AH46" s="79" t="s">
        <v>90</v>
      </c>
      <c r="AI46" s="79" t="s">
        <v>90</v>
      </c>
      <c r="AJ46" s="79" t="s">
        <v>90</v>
      </c>
      <c r="AK46" s="80"/>
      <c r="AL46" s="80"/>
      <c r="AM46" s="80"/>
    </row>
    <row r="47" spans="1:39" s="35" customFormat="1" ht="26.25" customHeight="1">
      <c r="A47" s="53"/>
      <c r="B47" s="28" t="s">
        <v>3</v>
      </c>
      <c r="C47" s="52" t="s">
        <v>71</v>
      </c>
      <c r="D47" s="52" t="s">
        <v>72</v>
      </c>
      <c r="E47" s="52" t="s">
        <v>136</v>
      </c>
      <c r="F47" s="52" t="s">
        <v>137</v>
      </c>
      <c r="G47" s="52" t="s">
        <v>75</v>
      </c>
      <c r="H47" s="47">
        <v>950000000</v>
      </c>
      <c r="I47" s="52" t="s">
        <v>76</v>
      </c>
      <c r="J47" s="29" t="s">
        <v>76</v>
      </c>
      <c r="K47" s="71" t="s">
        <v>138</v>
      </c>
      <c r="L47" s="72" t="s">
        <v>78</v>
      </c>
      <c r="M47" s="52" t="str">
        <f t="shared" si="0"/>
        <v>Gastos por Caja Menor</v>
      </c>
      <c r="N47" s="31">
        <v>1</v>
      </c>
      <c r="O47" s="31">
        <v>1</v>
      </c>
      <c r="P47" s="73">
        <v>11</v>
      </c>
      <c r="Q47" s="74" t="s">
        <v>79</v>
      </c>
      <c r="R47" s="74" t="s">
        <v>80</v>
      </c>
      <c r="S47" s="52" t="s">
        <v>1</v>
      </c>
      <c r="T47" s="75">
        <f t="shared" si="2"/>
        <v>950000000</v>
      </c>
      <c r="U47" s="76">
        <f t="shared" si="1"/>
        <v>950000000</v>
      </c>
      <c r="V47" s="31" t="s">
        <v>76</v>
      </c>
      <c r="W47" s="31" t="s">
        <v>81</v>
      </c>
      <c r="X47" s="77" t="s">
        <v>82</v>
      </c>
      <c r="Y47" s="32" t="s">
        <v>83</v>
      </c>
      <c r="Z47" s="33" t="s">
        <v>3</v>
      </c>
      <c r="AA47" s="30" t="s">
        <v>84</v>
      </c>
      <c r="AB47" s="78" t="s">
        <v>85</v>
      </c>
      <c r="AC47" s="31" t="s">
        <v>76</v>
      </c>
      <c r="AD47" s="31" t="s">
        <v>86</v>
      </c>
      <c r="AE47" s="79" t="s">
        <v>87</v>
      </c>
      <c r="AF47" s="79" t="s">
        <v>88</v>
      </c>
      <c r="AG47" s="79" t="s">
        <v>89</v>
      </c>
      <c r="AH47" s="79" t="s">
        <v>90</v>
      </c>
      <c r="AI47" s="79" t="s">
        <v>90</v>
      </c>
      <c r="AJ47" s="79" t="s">
        <v>90</v>
      </c>
      <c r="AK47" s="80"/>
      <c r="AL47" s="80"/>
      <c r="AM47" s="80"/>
    </row>
    <row r="48" spans="1:39" s="35" customFormat="1" ht="26.25" customHeight="1">
      <c r="A48" s="53"/>
      <c r="B48" s="28" t="s">
        <v>3</v>
      </c>
      <c r="C48" s="52" t="s">
        <v>139</v>
      </c>
      <c r="D48" s="52" t="s">
        <v>128</v>
      </c>
      <c r="E48" s="52" t="s">
        <v>13</v>
      </c>
      <c r="F48" s="52" t="s">
        <v>140</v>
      </c>
      <c r="G48" s="52" t="s">
        <v>141</v>
      </c>
      <c r="H48" s="47">
        <v>15000000</v>
      </c>
      <c r="I48" s="52" t="s">
        <v>76</v>
      </c>
      <c r="J48" s="29" t="s">
        <v>76</v>
      </c>
      <c r="K48" s="71" t="s">
        <v>77</v>
      </c>
      <c r="L48" s="72" t="s">
        <v>78</v>
      </c>
      <c r="M48" s="52" t="str">
        <f t="shared" si="0"/>
        <v xml:space="preserve">Amparar los apoyos económicos  </v>
      </c>
      <c r="N48" s="31">
        <v>1</v>
      </c>
      <c r="O48" s="31">
        <v>1</v>
      </c>
      <c r="P48" s="73">
        <v>11</v>
      </c>
      <c r="Q48" s="74" t="s">
        <v>79</v>
      </c>
      <c r="R48" s="74" t="s">
        <v>80</v>
      </c>
      <c r="S48" s="52" t="s">
        <v>14</v>
      </c>
      <c r="T48" s="75">
        <f t="shared" si="2"/>
        <v>15000000</v>
      </c>
      <c r="U48" s="76">
        <f t="shared" si="1"/>
        <v>15000000</v>
      </c>
      <c r="V48" s="31" t="s">
        <v>76</v>
      </c>
      <c r="W48" s="31" t="s">
        <v>81</v>
      </c>
      <c r="X48" s="77" t="s">
        <v>82</v>
      </c>
      <c r="Y48" s="32" t="s">
        <v>83</v>
      </c>
      <c r="Z48" s="33" t="s">
        <v>3</v>
      </c>
      <c r="AA48" s="30" t="s">
        <v>84</v>
      </c>
      <c r="AB48" s="78" t="s">
        <v>85</v>
      </c>
      <c r="AC48" s="31" t="s">
        <v>76</v>
      </c>
      <c r="AD48" s="31" t="s">
        <v>86</v>
      </c>
      <c r="AE48" s="79" t="s">
        <v>87</v>
      </c>
      <c r="AF48" s="79" t="s">
        <v>88</v>
      </c>
      <c r="AG48" s="79" t="s">
        <v>89</v>
      </c>
      <c r="AH48" s="79" t="s">
        <v>90</v>
      </c>
      <c r="AI48" s="79" t="s">
        <v>90</v>
      </c>
      <c r="AJ48" s="79" t="s">
        <v>90</v>
      </c>
      <c r="AK48" s="80"/>
      <c r="AL48" s="80"/>
      <c r="AM48" s="80"/>
    </row>
    <row r="49" spans="1:39" s="35" customFormat="1" ht="26.25" customHeight="1">
      <c r="A49" s="53"/>
      <c r="B49" s="28" t="s">
        <v>3</v>
      </c>
      <c r="C49" s="52" t="s">
        <v>142</v>
      </c>
      <c r="D49" s="52" t="s">
        <v>72</v>
      </c>
      <c r="E49" s="52" t="s">
        <v>13</v>
      </c>
      <c r="F49" s="52" t="s">
        <v>140</v>
      </c>
      <c r="G49" s="52" t="s">
        <v>143</v>
      </c>
      <c r="H49" s="47">
        <f>30000000-740220</f>
        <v>29259780</v>
      </c>
      <c r="I49" s="52" t="s">
        <v>76</v>
      </c>
      <c r="J49" s="29" t="s">
        <v>429</v>
      </c>
      <c r="K49" s="119" t="s">
        <v>144</v>
      </c>
      <c r="L49" s="72" t="s">
        <v>78</v>
      </c>
      <c r="M49" s="52" t="str">
        <f t="shared" si="0"/>
        <v xml:space="preserve">Amparar los apoyos económicos </v>
      </c>
      <c r="N49" s="31">
        <v>1</v>
      </c>
      <c r="O49" s="31">
        <v>1</v>
      </c>
      <c r="P49" s="73">
        <v>11</v>
      </c>
      <c r="Q49" s="74" t="s">
        <v>79</v>
      </c>
      <c r="R49" s="74" t="s">
        <v>80</v>
      </c>
      <c r="S49" s="52" t="s">
        <v>14</v>
      </c>
      <c r="T49" s="75">
        <f t="shared" si="2"/>
        <v>29259780</v>
      </c>
      <c r="U49" s="76">
        <f t="shared" si="1"/>
        <v>29259780</v>
      </c>
      <c r="V49" s="31" t="s">
        <v>76</v>
      </c>
      <c r="W49" s="31" t="s">
        <v>81</v>
      </c>
      <c r="X49" s="77" t="s">
        <v>82</v>
      </c>
      <c r="Y49" s="32" t="s">
        <v>83</v>
      </c>
      <c r="Z49" s="33" t="s">
        <v>3</v>
      </c>
      <c r="AA49" s="30" t="s">
        <v>84</v>
      </c>
      <c r="AB49" s="78" t="s">
        <v>85</v>
      </c>
      <c r="AC49" s="31" t="s">
        <v>76</v>
      </c>
      <c r="AD49" s="31" t="s">
        <v>86</v>
      </c>
      <c r="AE49" s="79" t="s">
        <v>87</v>
      </c>
      <c r="AF49" s="79" t="s">
        <v>88</v>
      </c>
      <c r="AG49" s="79" t="s">
        <v>89</v>
      </c>
      <c r="AH49" s="79" t="s">
        <v>90</v>
      </c>
      <c r="AI49" s="79" t="s">
        <v>90</v>
      </c>
      <c r="AJ49" s="79" t="s">
        <v>90</v>
      </c>
      <c r="AK49" s="80"/>
      <c r="AL49" s="80"/>
      <c r="AM49" s="80"/>
    </row>
    <row r="50" spans="1:39" s="35" customFormat="1" ht="26.25" customHeight="1">
      <c r="A50" s="53"/>
      <c r="B50" s="28" t="s">
        <v>3</v>
      </c>
      <c r="C50" s="52" t="s">
        <v>142</v>
      </c>
      <c r="D50" s="52" t="s">
        <v>72</v>
      </c>
      <c r="E50" s="52" t="s">
        <v>7</v>
      </c>
      <c r="F50" s="52" t="s">
        <v>8</v>
      </c>
      <c r="G50" s="52" t="s">
        <v>145</v>
      </c>
      <c r="H50" s="47">
        <v>2500000</v>
      </c>
      <c r="I50" s="52" t="s">
        <v>76</v>
      </c>
      <c r="J50" s="29" t="s">
        <v>76</v>
      </c>
      <c r="K50" s="71" t="s">
        <v>77</v>
      </c>
      <c r="L50" s="72" t="s">
        <v>78</v>
      </c>
      <c r="M50" s="52" t="str">
        <f t="shared" si="0"/>
        <v>Afiliación servicios pagos pse - ach</v>
      </c>
      <c r="N50" s="31">
        <v>1</v>
      </c>
      <c r="O50" s="31">
        <v>1</v>
      </c>
      <c r="P50" s="73">
        <v>11</v>
      </c>
      <c r="Q50" s="74" t="s">
        <v>79</v>
      </c>
      <c r="R50" s="74" t="s">
        <v>80</v>
      </c>
      <c r="S50" s="52" t="s">
        <v>1</v>
      </c>
      <c r="T50" s="75">
        <f t="shared" si="2"/>
        <v>2500000</v>
      </c>
      <c r="U50" s="76">
        <f t="shared" si="1"/>
        <v>2500000</v>
      </c>
      <c r="V50" s="31" t="s">
        <v>76</v>
      </c>
      <c r="W50" s="31" t="s">
        <v>81</v>
      </c>
      <c r="X50" s="77" t="s">
        <v>82</v>
      </c>
      <c r="Y50" s="32" t="s">
        <v>83</v>
      </c>
      <c r="Z50" s="33" t="s">
        <v>3</v>
      </c>
      <c r="AA50" s="30" t="s">
        <v>84</v>
      </c>
      <c r="AB50" s="78" t="s">
        <v>85</v>
      </c>
      <c r="AC50" s="31" t="s">
        <v>76</v>
      </c>
      <c r="AD50" s="31" t="s">
        <v>86</v>
      </c>
      <c r="AE50" s="79" t="s">
        <v>87</v>
      </c>
      <c r="AF50" s="79" t="s">
        <v>88</v>
      </c>
      <c r="AG50" s="79" t="s">
        <v>89</v>
      </c>
      <c r="AH50" s="79" t="s">
        <v>90</v>
      </c>
      <c r="AI50" s="79" t="s">
        <v>90</v>
      </c>
      <c r="AJ50" s="79" t="s">
        <v>90</v>
      </c>
      <c r="AK50" s="79" t="s">
        <v>90</v>
      </c>
      <c r="AL50" s="79" t="s">
        <v>90</v>
      </c>
      <c r="AM50" s="80"/>
    </row>
    <row r="51" spans="1:39" s="35" customFormat="1" ht="26.25" customHeight="1">
      <c r="A51" s="53"/>
      <c r="B51" s="28" t="s">
        <v>3</v>
      </c>
      <c r="C51" s="52" t="s">
        <v>71</v>
      </c>
      <c r="D51" s="52" t="s">
        <v>72</v>
      </c>
      <c r="E51" s="52" t="s">
        <v>146</v>
      </c>
      <c r="F51" s="52" t="s">
        <v>147</v>
      </c>
      <c r="G51" s="52" t="s">
        <v>75</v>
      </c>
      <c r="H51" s="47">
        <v>6000000</v>
      </c>
      <c r="I51" s="52" t="s">
        <v>76</v>
      </c>
      <c r="J51" s="29" t="s">
        <v>76</v>
      </c>
      <c r="K51" s="71" t="s">
        <v>77</v>
      </c>
      <c r="L51" s="72" t="s">
        <v>78</v>
      </c>
      <c r="M51" s="52" t="str">
        <f t="shared" si="0"/>
        <v>Gastos por Caja Menor</v>
      </c>
      <c r="N51" s="31">
        <v>1</v>
      </c>
      <c r="O51" s="31">
        <v>1</v>
      </c>
      <c r="P51" s="73">
        <v>11</v>
      </c>
      <c r="Q51" s="74" t="s">
        <v>79</v>
      </c>
      <c r="R51" s="74" t="s">
        <v>80</v>
      </c>
      <c r="S51" s="52" t="s">
        <v>1</v>
      </c>
      <c r="T51" s="75">
        <f t="shared" si="2"/>
        <v>6000000</v>
      </c>
      <c r="U51" s="76">
        <f t="shared" si="1"/>
        <v>6000000</v>
      </c>
      <c r="V51" s="31" t="s">
        <v>76</v>
      </c>
      <c r="W51" s="31" t="s">
        <v>81</v>
      </c>
      <c r="X51" s="77" t="s">
        <v>82</v>
      </c>
      <c r="Y51" s="32" t="s">
        <v>83</v>
      </c>
      <c r="Z51" s="33" t="s">
        <v>3</v>
      </c>
      <c r="AA51" s="30" t="s">
        <v>84</v>
      </c>
      <c r="AB51" s="78" t="s">
        <v>85</v>
      </c>
      <c r="AC51" s="31" t="s">
        <v>76</v>
      </c>
      <c r="AD51" s="31" t="s">
        <v>86</v>
      </c>
      <c r="AE51" s="79" t="s">
        <v>87</v>
      </c>
      <c r="AF51" s="79" t="s">
        <v>88</v>
      </c>
      <c r="AG51" s="79" t="s">
        <v>89</v>
      </c>
      <c r="AH51" s="79" t="s">
        <v>90</v>
      </c>
      <c r="AI51" s="79" t="s">
        <v>90</v>
      </c>
      <c r="AJ51" s="79" t="s">
        <v>90</v>
      </c>
      <c r="AK51" s="80"/>
      <c r="AL51" s="80"/>
      <c r="AM51" s="80"/>
    </row>
    <row r="52" spans="1:39" s="35" customFormat="1" ht="26.25" customHeight="1">
      <c r="A52" s="53"/>
      <c r="B52" s="28" t="s">
        <v>3</v>
      </c>
      <c r="C52" s="52" t="s">
        <v>142</v>
      </c>
      <c r="D52" s="52" t="s">
        <v>72</v>
      </c>
      <c r="E52" s="52" t="s">
        <v>7</v>
      </c>
      <c r="F52" s="52" t="s">
        <v>8</v>
      </c>
      <c r="G52" s="52" t="s">
        <v>148</v>
      </c>
      <c r="H52" s="47">
        <v>20000000</v>
      </c>
      <c r="I52" s="52" t="s">
        <v>76</v>
      </c>
      <c r="J52" s="29" t="s">
        <v>76</v>
      </c>
      <c r="K52" s="71" t="s">
        <v>149</v>
      </c>
      <c r="L52" s="72" t="s">
        <v>78</v>
      </c>
      <c r="M52" s="52" t="str">
        <f t="shared" si="0"/>
        <v xml:space="preserve">Amparar el pago de las pólizas del convenio 314-2023 suscrito con ATENEA "Programa Jóvenes a la U"  </v>
      </c>
      <c r="N52" s="31">
        <v>1</v>
      </c>
      <c r="O52" s="31">
        <v>1</v>
      </c>
      <c r="P52" s="73">
        <v>11</v>
      </c>
      <c r="Q52" s="74" t="s">
        <v>79</v>
      </c>
      <c r="R52" s="74" t="s">
        <v>80</v>
      </c>
      <c r="S52" s="81" t="s">
        <v>1</v>
      </c>
      <c r="T52" s="75">
        <f>H52</f>
        <v>20000000</v>
      </c>
      <c r="U52" s="76">
        <f t="shared" si="1"/>
        <v>20000000</v>
      </c>
      <c r="V52" s="31" t="s">
        <v>86</v>
      </c>
      <c r="W52" s="31"/>
      <c r="X52" s="77" t="s">
        <v>82</v>
      </c>
      <c r="Y52" s="32" t="s">
        <v>83</v>
      </c>
      <c r="Z52" s="33" t="s">
        <v>3</v>
      </c>
      <c r="AA52" s="30" t="s">
        <v>84</v>
      </c>
      <c r="AB52" s="78" t="s">
        <v>85</v>
      </c>
      <c r="AC52" s="31" t="s">
        <v>76</v>
      </c>
      <c r="AD52" s="31" t="s">
        <v>86</v>
      </c>
      <c r="AE52" s="79" t="s">
        <v>87</v>
      </c>
      <c r="AF52" s="79" t="s">
        <v>88</v>
      </c>
      <c r="AG52" s="79" t="s">
        <v>89</v>
      </c>
      <c r="AH52" s="79" t="s">
        <v>90</v>
      </c>
      <c r="AI52" s="79" t="s">
        <v>90</v>
      </c>
      <c r="AJ52" s="79" t="s">
        <v>90</v>
      </c>
      <c r="AK52" s="80"/>
      <c r="AL52" s="80"/>
      <c r="AM52" s="80"/>
    </row>
    <row r="53" spans="1:39" s="35" customFormat="1" ht="26.25" customHeight="1">
      <c r="A53" s="53"/>
      <c r="B53" s="28" t="s">
        <v>3</v>
      </c>
      <c r="C53" s="52" t="s">
        <v>142</v>
      </c>
      <c r="D53" s="52" t="s">
        <v>72</v>
      </c>
      <c r="E53" s="52" t="s">
        <v>9</v>
      </c>
      <c r="F53" s="52" t="s">
        <v>133</v>
      </c>
      <c r="G53" s="52" t="s">
        <v>150</v>
      </c>
      <c r="H53" s="47">
        <v>3718182321</v>
      </c>
      <c r="I53" s="52" t="s">
        <v>76</v>
      </c>
      <c r="J53" s="29" t="s">
        <v>76</v>
      </c>
      <c r="K53" s="71" t="s">
        <v>149</v>
      </c>
      <c r="L53" s="72" t="s">
        <v>78</v>
      </c>
      <c r="M53" s="52" t="str">
        <f t="shared" si="0"/>
        <v>Amparar la prestación del servicio de aseo  de la Universidad Pedagógica Nacional</v>
      </c>
      <c r="N53" s="31">
        <v>1</v>
      </c>
      <c r="O53" s="31">
        <v>1</v>
      </c>
      <c r="P53" s="73">
        <v>11</v>
      </c>
      <c r="Q53" s="74" t="s">
        <v>79</v>
      </c>
      <c r="R53" s="74" t="s">
        <v>80</v>
      </c>
      <c r="S53" s="81" t="s">
        <v>5</v>
      </c>
      <c r="T53" s="75">
        <f>H53</f>
        <v>3718182321</v>
      </c>
      <c r="U53" s="82">
        <f t="shared" si="1"/>
        <v>3718182321</v>
      </c>
      <c r="V53" s="31" t="s">
        <v>86</v>
      </c>
      <c r="W53" s="31"/>
      <c r="X53" s="77" t="s">
        <v>82</v>
      </c>
      <c r="Y53" s="32" t="s">
        <v>83</v>
      </c>
      <c r="Z53" s="33" t="s">
        <v>3</v>
      </c>
      <c r="AA53" s="30" t="s">
        <v>84</v>
      </c>
      <c r="AB53" s="78" t="s">
        <v>85</v>
      </c>
      <c r="AC53" s="31" t="s">
        <v>76</v>
      </c>
      <c r="AD53" s="31" t="s">
        <v>86</v>
      </c>
      <c r="AE53" s="79" t="s">
        <v>87</v>
      </c>
      <c r="AF53" s="79" t="s">
        <v>88</v>
      </c>
      <c r="AG53" s="79" t="s">
        <v>89</v>
      </c>
      <c r="AH53" s="79" t="s">
        <v>90</v>
      </c>
      <c r="AI53" s="79" t="s">
        <v>90</v>
      </c>
      <c r="AJ53" s="79" t="s">
        <v>90</v>
      </c>
      <c r="AK53" s="80"/>
      <c r="AL53" s="80"/>
      <c r="AM53" s="80"/>
    </row>
    <row r="54" spans="1:39" s="35" customFormat="1" ht="26.25" customHeight="1">
      <c r="A54" s="53"/>
      <c r="B54" s="28" t="s">
        <v>3</v>
      </c>
      <c r="C54" s="52" t="s">
        <v>151</v>
      </c>
      <c r="D54" s="52" t="s">
        <v>128</v>
      </c>
      <c r="E54" s="52" t="s">
        <v>9</v>
      </c>
      <c r="F54" s="52" t="s">
        <v>133</v>
      </c>
      <c r="G54" s="52" t="s">
        <v>152</v>
      </c>
      <c r="H54" s="47">
        <f>2494206905-2317251446</f>
        <v>176955459</v>
      </c>
      <c r="I54" s="52" t="s">
        <v>76</v>
      </c>
      <c r="J54" s="29" t="s">
        <v>429</v>
      </c>
      <c r="K54" s="71" t="s">
        <v>149</v>
      </c>
      <c r="L54" s="72" t="s">
        <v>78</v>
      </c>
      <c r="M54" s="52" t="str">
        <f t="shared" si="0"/>
        <v xml:space="preserve">Suministro de insumos para la operación del restaurante y cafetería de la Universidad Pedagógica Nacional. </v>
      </c>
      <c r="N54" s="31">
        <v>1</v>
      </c>
      <c r="O54" s="31">
        <v>1</v>
      </c>
      <c r="P54" s="73">
        <v>11</v>
      </c>
      <c r="Q54" s="74" t="s">
        <v>79</v>
      </c>
      <c r="R54" s="74" t="s">
        <v>80</v>
      </c>
      <c r="S54" s="81" t="s">
        <v>1</v>
      </c>
      <c r="T54" s="75">
        <f>H54</f>
        <v>176955459</v>
      </c>
      <c r="U54" s="82">
        <f t="shared" si="1"/>
        <v>176955459</v>
      </c>
      <c r="V54" s="31" t="s">
        <v>86</v>
      </c>
      <c r="W54" s="31"/>
      <c r="X54" s="77" t="s">
        <v>82</v>
      </c>
      <c r="Y54" s="32" t="s">
        <v>83</v>
      </c>
      <c r="Z54" s="33" t="s">
        <v>3</v>
      </c>
      <c r="AA54" s="30" t="s">
        <v>84</v>
      </c>
      <c r="AB54" s="78" t="s">
        <v>85</v>
      </c>
      <c r="AC54" s="31" t="s">
        <v>76</v>
      </c>
      <c r="AD54" s="31" t="s">
        <v>86</v>
      </c>
      <c r="AE54" s="79" t="s">
        <v>87</v>
      </c>
      <c r="AF54" s="79" t="s">
        <v>88</v>
      </c>
      <c r="AG54" s="79" t="s">
        <v>89</v>
      </c>
      <c r="AH54" s="79" t="s">
        <v>90</v>
      </c>
      <c r="AI54" s="79" t="s">
        <v>90</v>
      </c>
      <c r="AJ54" s="79" t="s">
        <v>90</v>
      </c>
      <c r="AK54" s="80"/>
      <c r="AL54" s="80"/>
      <c r="AM54" s="80"/>
    </row>
    <row r="55" spans="1:39" s="35" customFormat="1" ht="51" customHeight="1">
      <c r="A55" s="53"/>
      <c r="B55" s="28" t="s">
        <v>3</v>
      </c>
      <c r="C55" s="52" t="s">
        <v>142</v>
      </c>
      <c r="D55" s="52" t="s">
        <v>72</v>
      </c>
      <c r="E55" s="52" t="s">
        <v>7</v>
      </c>
      <c r="F55" s="52" t="s">
        <v>8</v>
      </c>
      <c r="G55" s="52" t="s">
        <v>153</v>
      </c>
      <c r="H55" s="47">
        <v>424697020</v>
      </c>
      <c r="I55" s="52" t="s">
        <v>76</v>
      </c>
      <c r="J55" s="29" t="s">
        <v>76</v>
      </c>
      <c r="K55" s="71" t="s">
        <v>149</v>
      </c>
      <c r="L55" s="72" t="s">
        <v>78</v>
      </c>
      <c r="M55" s="52" t="str">
        <f t="shared" si="0"/>
        <v>Amparar el Pago del grupo de pólizas de la Universidad Pedagógica Nacional: Póliza Todo Riesgo Daño Material, Póliza Manejo Global, Póliza Transporte de Valores, Póliza Responsabilidad Civil Extracontractual, Póliza de Automóviles y Responsabilidad Civil Servidores Públicos.</v>
      </c>
      <c r="N55" s="31">
        <v>1</v>
      </c>
      <c r="O55" s="31">
        <v>1</v>
      </c>
      <c r="P55" s="73">
        <v>11</v>
      </c>
      <c r="Q55" s="74" t="s">
        <v>79</v>
      </c>
      <c r="R55" s="74" t="s">
        <v>80</v>
      </c>
      <c r="S55" s="81" t="s">
        <v>1</v>
      </c>
      <c r="T55" s="75">
        <f t="shared" ref="T55:T120" si="3">H55</f>
        <v>424697020</v>
      </c>
      <c r="U55" s="76">
        <f t="shared" si="1"/>
        <v>424697020</v>
      </c>
      <c r="V55" s="31" t="s">
        <v>86</v>
      </c>
      <c r="W55" s="31"/>
      <c r="X55" s="77" t="s">
        <v>82</v>
      </c>
      <c r="Y55" s="32" t="s">
        <v>83</v>
      </c>
      <c r="Z55" s="33" t="s">
        <v>3</v>
      </c>
      <c r="AA55" s="30" t="s">
        <v>84</v>
      </c>
      <c r="AB55" s="78" t="s">
        <v>85</v>
      </c>
      <c r="AC55" s="31" t="s">
        <v>76</v>
      </c>
      <c r="AD55" s="31" t="s">
        <v>86</v>
      </c>
      <c r="AE55" s="79" t="s">
        <v>87</v>
      </c>
      <c r="AF55" s="79" t="s">
        <v>88</v>
      </c>
      <c r="AG55" s="79" t="s">
        <v>89</v>
      </c>
      <c r="AH55" s="79" t="s">
        <v>90</v>
      </c>
      <c r="AI55" s="79" t="s">
        <v>90</v>
      </c>
      <c r="AJ55" s="79" t="s">
        <v>90</v>
      </c>
      <c r="AK55" s="80"/>
      <c r="AL55" s="80"/>
      <c r="AM55" s="80"/>
    </row>
    <row r="56" spans="1:39" s="35" customFormat="1" ht="45" customHeight="1">
      <c r="A56" s="53"/>
      <c r="B56" s="28" t="s">
        <v>3</v>
      </c>
      <c r="C56" s="52" t="s">
        <v>142</v>
      </c>
      <c r="D56" s="52" t="s">
        <v>72</v>
      </c>
      <c r="E56" s="52" t="s">
        <v>7</v>
      </c>
      <c r="F56" s="52" t="s">
        <v>8</v>
      </c>
      <c r="G56" s="52" t="s">
        <v>154</v>
      </c>
      <c r="H56" s="47">
        <v>77081278</v>
      </c>
      <c r="I56" s="52" t="s">
        <v>76</v>
      </c>
      <c r="J56" s="29" t="s">
        <v>76</v>
      </c>
      <c r="K56" s="71" t="s">
        <v>149</v>
      </c>
      <c r="L56" s="72" t="s">
        <v>78</v>
      </c>
      <c r="M56"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6" s="31">
        <v>1</v>
      </c>
      <c r="O56" s="31">
        <v>1</v>
      </c>
      <c r="P56" s="73">
        <v>11</v>
      </c>
      <c r="Q56" s="74" t="s">
        <v>79</v>
      </c>
      <c r="R56" s="74" t="s">
        <v>80</v>
      </c>
      <c r="S56" s="81" t="s">
        <v>5</v>
      </c>
      <c r="T56" s="75">
        <f t="shared" si="3"/>
        <v>77081278</v>
      </c>
      <c r="U56" s="76">
        <f t="shared" si="1"/>
        <v>77081278</v>
      </c>
      <c r="V56" s="31" t="s">
        <v>86</v>
      </c>
      <c r="W56" s="31"/>
      <c r="X56" s="77" t="s">
        <v>82</v>
      </c>
      <c r="Y56" s="32" t="s">
        <v>83</v>
      </c>
      <c r="Z56" s="33" t="s">
        <v>3</v>
      </c>
      <c r="AA56" s="30" t="s">
        <v>84</v>
      </c>
      <c r="AB56" s="78" t="s">
        <v>85</v>
      </c>
      <c r="AC56" s="31" t="s">
        <v>76</v>
      </c>
      <c r="AD56" s="31" t="s">
        <v>86</v>
      </c>
      <c r="AE56" s="79" t="s">
        <v>87</v>
      </c>
      <c r="AF56" s="79" t="s">
        <v>88</v>
      </c>
      <c r="AG56" s="79" t="s">
        <v>89</v>
      </c>
      <c r="AH56" s="79" t="s">
        <v>90</v>
      </c>
      <c r="AI56" s="79" t="s">
        <v>90</v>
      </c>
      <c r="AJ56" s="79" t="s">
        <v>90</v>
      </c>
      <c r="AK56" s="80"/>
      <c r="AL56" s="80"/>
      <c r="AM56" s="80"/>
    </row>
    <row r="57" spans="1:39" s="35" customFormat="1" ht="45" customHeight="1">
      <c r="A57" s="53"/>
      <c r="B57" s="28" t="s">
        <v>3</v>
      </c>
      <c r="C57" s="52" t="s">
        <v>142</v>
      </c>
      <c r="D57" s="52" t="s">
        <v>72</v>
      </c>
      <c r="E57" s="52" t="s">
        <v>7</v>
      </c>
      <c r="F57" s="52" t="s">
        <v>8</v>
      </c>
      <c r="G57" s="52" t="s">
        <v>154</v>
      </c>
      <c r="H57" s="47">
        <v>2752322</v>
      </c>
      <c r="I57" s="52" t="s">
        <v>76</v>
      </c>
      <c r="J57" s="29" t="s">
        <v>76</v>
      </c>
      <c r="K57" s="71" t="s">
        <v>149</v>
      </c>
      <c r="L57" s="72" t="s">
        <v>78</v>
      </c>
      <c r="M57"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7" s="31">
        <v>1</v>
      </c>
      <c r="O57" s="31">
        <v>1</v>
      </c>
      <c r="P57" s="73">
        <v>11</v>
      </c>
      <c r="Q57" s="74" t="s">
        <v>79</v>
      </c>
      <c r="R57" s="74" t="s">
        <v>80</v>
      </c>
      <c r="S57" s="81" t="s">
        <v>1</v>
      </c>
      <c r="T57" s="75">
        <f t="shared" si="3"/>
        <v>2752322</v>
      </c>
      <c r="U57" s="76">
        <f t="shared" si="1"/>
        <v>2752322</v>
      </c>
      <c r="V57" s="31" t="s">
        <v>86</v>
      </c>
      <c r="W57" s="31"/>
      <c r="X57" s="77" t="s">
        <v>82</v>
      </c>
      <c r="Y57" s="32" t="s">
        <v>83</v>
      </c>
      <c r="Z57" s="33" t="s">
        <v>3</v>
      </c>
      <c r="AA57" s="30" t="s">
        <v>84</v>
      </c>
      <c r="AB57" s="78" t="s">
        <v>85</v>
      </c>
      <c r="AC57" s="31" t="s">
        <v>76</v>
      </c>
      <c r="AD57" s="31" t="s">
        <v>86</v>
      </c>
      <c r="AE57" s="79" t="s">
        <v>87</v>
      </c>
      <c r="AF57" s="79" t="s">
        <v>88</v>
      </c>
      <c r="AG57" s="79" t="s">
        <v>89</v>
      </c>
      <c r="AH57" s="79" t="s">
        <v>90</v>
      </c>
      <c r="AI57" s="79" t="s">
        <v>90</v>
      </c>
      <c r="AJ57" s="79" t="s">
        <v>90</v>
      </c>
      <c r="AK57" s="80"/>
      <c r="AL57" s="80"/>
      <c r="AM57" s="80"/>
    </row>
    <row r="58" spans="1:39" ht="47.25" customHeight="1">
      <c r="B58" s="28" t="s">
        <v>3</v>
      </c>
      <c r="C58" s="52" t="s">
        <v>142</v>
      </c>
      <c r="D58" s="52" t="s">
        <v>72</v>
      </c>
      <c r="E58" s="52" t="s">
        <v>7</v>
      </c>
      <c r="F58" s="52" t="s">
        <v>8</v>
      </c>
      <c r="G58" s="52" t="s">
        <v>155</v>
      </c>
      <c r="H58" s="47">
        <v>55000000</v>
      </c>
      <c r="I58" s="52" t="s">
        <v>76</v>
      </c>
      <c r="J58" s="29" t="s">
        <v>76</v>
      </c>
      <c r="K58" s="71" t="s">
        <v>149</v>
      </c>
      <c r="L58" s="72" t="s">
        <v>78</v>
      </c>
      <c r="M58" s="52" t="str">
        <f t="shared" si="0"/>
        <v xml:space="preserve">Amparar el Pago de las pólizas correspondientes a los contratos y convenios que se tramitan desde la Rectoría, Vicerrectoría Académica y Vicerrectoría Administrativa y Financiera de la Universidad Pedagógica Nacional </v>
      </c>
      <c r="N58" s="31">
        <v>1</v>
      </c>
      <c r="O58" s="31">
        <v>1</v>
      </c>
      <c r="P58" s="73">
        <v>11</v>
      </c>
      <c r="Q58" s="74" t="s">
        <v>79</v>
      </c>
      <c r="R58" s="74" t="s">
        <v>80</v>
      </c>
      <c r="S58" s="81" t="s">
        <v>1</v>
      </c>
      <c r="T58" s="75">
        <f t="shared" si="3"/>
        <v>55000000</v>
      </c>
      <c r="U58" s="76">
        <f t="shared" si="1"/>
        <v>55000000</v>
      </c>
      <c r="V58" s="31" t="s">
        <v>86</v>
      </c>
      <c r="W58" s="31"/>
      <c r="X58" s="77" t="s">
        <v>82</v>
      </c>
      <c r="Y58" s="32" t="s">
        <v>83</v>
      </c>
      <c r="Z58" s="33" t="s">
        <v>3</v>
      </c>
      <c r="AA58" s="30" t="s">
        <v>84</v>
      </c>
      <c r="AB58" s="78" t="s">
        <v>85</v>
      </c>
      <c r="AC58" s="31" t="s">
        <v>76</v>
      </c>
      <c r="AD58" s="31" t="s">
        <v>86</v>
      </c>
      <c r="AE58" s="79" t="s">
        <v>87</v>
      </c>
      <c r="AF58" s="79" t="s">
        <v>88</v>
      </c>
      <c r="AG58" s="79" t="s">
        <v>89</v>
      </c>
      <c r="AH58" s="79" t="s">
        <v>90</v>
      </c>
      <c r="AI58" s="79" t="s">
        <v>90</v>
      </c>
      <c r="AJ58" s="79" t="s">
        <v>90</v>
      </c>
      <c r="AK58" s="80"/>
      <c r="AL58" s="80"/>
      <c r="AM58" s="80"/>
    </row>
    <row r="59" spans="1:39" ht="26.25" customHeight="1">
      <c r="B59" s="106" t="s">
        <v>3</v>
      </c>
      <c r="C59" s="107" t="s">
        <v>142</v>
      </c>
      <c r="D59" s="107" t="s">
        <v>72</v>
      </c>
      <c r="E59" s="107" t="s">
        <v>9</v>
      </c>
      <c r="F59" s="107" t="s">
        <v>133</v>
      </c>
      <c r="G59" s="107" t="s">
        <v>156</v>
      </c>
      <c r="H59" s="47">
        <v>4672034552</v>
      </c>
      <c r="I59" s="52" t="s">
        <v>76</v>
      </c>
      <c r="J59" s="29" t="s">
        <v>76</v>
      </c>
      <c r="K59" s="71" t="s">
        <v>149</v>
      </c>
      <c r="L59" s="194" t="s">
        <v>78</v>
      </c>
      <c r="M59" s="205" t="str">
        <f t="shared" si="0"/>
        <v>Amparar la prestación del servicio de vigilancia y seguridad privada para las personas y bienes muebles e inmuebles de la Universidad Pedagógica Nacional”</v>
      </c>
      <c r="N59" s="185">
        <v>1</v>
      </c>
      <c r="O59" s="185">
        <v>1</v>
      </c>
      <c r="P59" s="188">
        <v>11</v>
      </c>
      <c r="Q59" s="191" t="s">
        <v>79</v>
      </c>
      <c r="R59" s="191" t="s">
        <v>157</v>
      </c>
      <c r="S59" s="81" t="s">
        <v>5</v>
      </c>
      <c r="T59" s="75">
        <v>4672034552</v>
      </c>
      <c r="U59" s="75">
        <v>4672034552</v>
      </c>
      <c r="V59" s="185" t="s">
        <v>86</v>
      </c>
      <c r="W59" s="185" t="s">
        <v>81</v>
      </c>
      <c r="X59" s="211" t="s">
        <v>82</v>
      </c>
      <c r="Y59" s="214" t="s">
        <v>83</v>
      </c>
      <c r="Z59" s="217" t="s">
        <v>3</v>
      </c>
      <c r="AA59" s="220" t="s">
        <v>84</v>
      </c>
      <c r="AB59" s="202" t="s">
        <v>85</v>
      </c>
      <c r="AC59" s="185" t="s">
        <v>76</v>
      </c>
      <c r="AD59" s="185" t="s">
        <v>86</v>
      </c>
      <c r="AE59" s="197" t="s">
        <v>87</v>
      </c>
      <c r="AF59" s="197" t="s">
        <v>88</v>
      </c>
      <c r="AG59" s="197" t="s">
        <v>89</v>
      </c>
      <c r="AH59" s="197" t="s">
        <v>90</v>
      </c>
      <c r="AI59" s="197" t="s">
        <v>90</v>
      </c>
      <c r="AJ59" s="197" t="s">
        <v>90</v>
      </c>
      <c r="AK59" s="80"/>
      <c r="AL59" s="80"/>
      <c r="AM59" s="80"/>
    </row>
    <row r="60" spans="1:39" ht="26.25" customHeight="1">
      <c r="B60" s="106" t="s">
        <v>3</v>
      </c>
      <c r="C60" s="107" t="s">
        <v>142</v>
      </c>
      <c r="D60" s="107" t="s">
        <v>72</v>
      </c>
      <c r="E60" s="107" t="s">
        <v>9</v>
      </c>
      <c r="F60" s="107" t="s">
        <v>133</v>
      </c>
      <c r="G60" s="107" t="s">
        <v>156</v>
      </c>
      <c r="H60" s="47">
        <v>229421298</v>
      </c>
      <c r="I60" s="52" t="s">
        <v>76</v>
      </c>
      <c r="J60" s="29" t="s">
        <v>76</v>
      </c>
      <c r="K60" s="71" t="s">
        <v>149</v>
      </c>
      <c r="L60" s="195"/>
      <c r="M60" s="206"/>
      <c r="N60" s="186"/>
      <c r="O60" s="186"/>
      <c r="P60" s="189"/>
      <c r="Q60" s="192"/>
      <c r="R60" s="192"/>
      <c r="S60" s="81" t="s">
        <v>14</v>
      </c>
      <c r="T60" s="75">
        <v>229421298</v>
      </c>
      <c r="U60" s="75">
        <v>229421298</v>
      </c>
      <c r="V60" s="186"/>
      <c r="W60" s="186"/>
      <c r="X60" s="212"/>
      <c r="Y60" s="215"/>
      <c r="Z60" s="218"/>
      <c r="AA60" s="221"/>
      <c r="AB60" s="203"/>
      <c r="AC60" s="186"/>
      <c r="AD60" s="186"/>
      <c r="AE60" s="198"/>
      <c r="AF60" s="198"/>
      <c r="AG60" s="198"/>
      <c r="AH60" s="198"/>
      <c r="AI60" s="198"/>
      <c r="AJ60" s="198"/>
      <c r="AK60" s="80"/>
      <c r="AL60" s="80"/>
      <c r="AM60" s="80"/>
    </row>
    <row r="61" spans="1:39" s="35" customFormat="1" ht="26.25" customHeight="1">
      <c r="A61" s="53"/>
      <c r="B61" s="106" t="s">
        <v>3</v>
      </c>
      <c r="C61" s="107" t="s">
        <v>142</v>
      </c>
      <c r="D61" s="107" t="s">
        <v>72</v>
      </c>
      <c r="E61" s="107" t="s">
        <v>9</v>
      </c>
      <c r="F61" s="107" t="s">
        <v>133</v>
      </c>
      <c r="G61" s="107" t="s">
        <v>156</v>
      </c>
      <c r="H61" s="47">
        <v>1935876768</v>
      </c>
      <c r="I61" s="52" t="s">
        <v>76</v>
      </c>
      <c r="J61" s="29" t="s">
        <v>76</v>
      </c>
      <c r="K61" s="71" t="s">
        <v>149</v>
      </c>
      <c r="L61" s="196"/>
      <c r="M61" s="207"/>
      <c r="N61" s="187"/>
      <c r="O61" s="187"/>
      <c r="P61" s="190"/>
      <c r="Q61" s="193"/>
      <c r="R61" s="193"/>
      <c r="S61" s="81" t="s">
        <v>158</v>
      </c>
      <c r="T61" s="75">
        <v>1935876768</v>
      </c>
      <c r="U61" s="75">
        <v>1935876768</v>
      </c>
      <c r="V61" s="187"/>
      <c r="W61" s="187"/>
      <c r="X61" s="213"/>
      <c r="Y61" s="216"/>
      <c r="Z61" s="219"/>
      <c r="AA61" s="222"/>
      <c r="AB61" s="204"/>
      <c r="AC61" s="187"/>
      <c r="AD61" s="187"/>
      <c r="AE61" s="199"/>
      <c r="AF61" s="199"/>
      <c r="AG61" s="199"/>
      <c r="AH61" s="199"/>
      <c r="AI61" s="199"/>
      <c r="AJ61" s="199"/>
      <c r="AK61" s="80"/>
      <c r="AL61" s="80"/>
      <c r="AM61" s="80"/>
    </row>
    <row r="62" spans="1:39" s="35" customFormat="1" ht="26.25" customHeight="1">
      <c r="A62" s="53"/>
      <c r="B62" s="28" t="s">
        <v>3</v>
      </c>
      <c r="C62" s="52" t="s">
        <v>159</v>
      </c>
      <c r="D62" s="52" t="s">
        <v>160</v>
      </c>
      <c r="E62" s="52" t="s">
        <v>161</v>
      </c>
      <c r="F62" s="52" t="s">
        <v>133</v>
      </c>
      <c r="G62" s="52" t="s">
        <v>162</v>
      </c>
      <c r="H62" s="47">
        <v>692403520</v>
      </c>
      <c r="I62" s="52" t="s">
        <v>76</v>
      </c>
      <c r="J62" s="29" t="s">
        <v>76</v>
      </c>
      <c r="K62" s="71" t="s">
        <v>149</v>
      </c>
      <c r="L62" s="52" t="s">
        <v>78</v>
      </c>
      <c r="M62" s="52" t="str">
        <f>G62</f>
        <v xml:space="preserve">Prestar el servicio integral de conectividad (Canal de Datos, Internet y Wifi dedicado) con los equipos necesarios instalados y configurados sobre la plataforma tecnológica de la Universidad Pedagógica Nacional. </v>
      </c>
      <c r="N62" s="31">
        <v>1</v>
      </c>
      <c r="O62" s="31">
        <v>1</v>
      </c>
      <c r="P62" s="73">
        <v>11</v>
      </c>
      <c r="Q62" s="74" t="s">
        <v>79</v>
      </c>
      <c r="R62" s="74" t="s">
        <v>80</v>
      </c>
      <c r="S62" s="52" t="s">
        <v>1</v>
      </c>
      <c r="T62" s="76">
        <f t="shared" si="3"/>
        <v>692403520</v>
      </c>
      <c r="U62" s="76">
        <f t="shared" si="1"/>
        <v>692403520</v>
      </c>
      <c r="V62" s="31" t="s">
        <v>86</v>
      </c>
      <c r="W62" s="31"/>
      <c r="X62" s="77" t="s">
        <v>82</v>
      </c>
      <c r="Y62" s="32" t="s">
        <v>83</v>
      </c>
      <c r="Z62" s="33" t="s">
        <v>3</v>
      </c>
      <c r="AA62" s="30" t="s">
        <v>84</v>
      </c>
      <c r="AB62" s="78" t="s">
        <v>85</v>
      </c>
      <c r="AC62" s="31" t="s">
        <v>76</v>
      </c>
      <c r="AD62" s="31" t="s">
        <v>86</v>
      </c>
      <c r="AE62" s="79" t="s">
        <v>87</v>
      </c>
      <c r="AF62" s="79" t="s">
        <v>88</v>
      </c>
      <c r="AG62" s="79" t="s">
        <v>89</v>
      </c>
      <c r="AH62" s="79" t="s">
        <v>90</v>
      </c>
      <c r="AI62" s="79" t="s">
        <v>90</v>
      </c>
      <c r="AJ62" s="79" t="s">
        <v>90</v>
      </c>
      <c r="AK62" s="2"/>
      <c r="AL62" s="2"/>
    </row>
    <row r="63" spans="1:39" s="35" customFormat="1" ht="26.25" customHeight="1">
      <c r="A63" s="53"/>
      <c r="B63" s="28" t="s">
        <v>3</v>
      </c>
      <c r="C63" s="52" t="s">
        <v>163</v>
      </c>
      <c r="D63" s="52" t="s">
        <v>72</v>
      </c>
      <c r="E63" s="52" t="s">
        <v>7</v>
      </c>
      <c r="F63" s="52" t="s">
        <v>164</v>
      </c>
      <c r="G63" s="52" t="s">
        <v>683</v>
      </c>
      <c r="H63" s="47">
        <f>196232190+1126692</f>
        <v>197358882</v>
      </c>
      <c r="I63" s="52" t="s">
        <v>76</v>
      </c>
      <c r="J63" s="29" t="s">
        <v>429</v>
      </c>
      <c r="K63" s="71" t="s">
        <v>165</v>
      </c>
      <c r="L63" s="72" t="s">
        <v>78</v>
      </c>
      <c r="M63" s="52" t="str">
        <f>G63</f>
        <v>Amparar el canon de arrendamiento al Contrato No. 542 de 2024 - inmueble ubicado en la CALLE 73 No. 14 - 21/27/29 INTERIORES 1 y 2  de la ciudad de Bogotá D.C</v>
      </c>
      <c r="N63" s="31">
        <v>1</v>
      </c>
      <c r="O63" s="31">
        <v>1</v>
      </c>
      <c r="P63" s="73">
        <v>11</v>
      </c>
      <c r="Q63" s="74" t="s">
        <v>79</v>
      </c>
      <c r="R63" s="74" t="s">
        <v>80</v>
      </c>
      <c r="S63" s="52" t="s">
        <v>5</v>
      </c>
      <c r="T63" s="75">
        <f t="shared" si="3"/>
        <v>197358882</v>
      </c>
      <c r="U63" s="76">
        <f t="shared" si="1"/>
        <v>197358882</v>
      </c>
      <c r="V63" s="31" t="s">
        <v>76</v>
      </c>
      <c r="W63" s="31" t="s">
        <v>81</v>
      </c>
      <c r="X63" s="77" t="s">
        <v>82</v>
      </c>
      <c r="Y63" s="32" t="s">
        <v>83</v>
      </c>
      <c r="Z63" s="33" t="s">
        <v>3</v>
      </c>
      <c r="AA63" s="30" t="s">
        <v>84</v>
      </c>
      <c r="AB63" s="78" t="s">
        <v>85</v>
      </c>
      <c r="AC63" s="31" t="s">
        <v>76</v>
      </c>
      <c r="AD63" s="31" t="s">
        <v>86</v>
      </c>
      <c r="AE63" s="79" t="s">
        <v>87</v>
      </c>
      <c r="AF63" s="79" t="s">
        <v>88</v>
      </c>
      <c r="AG63" s="79" t="s">
        <v>89</v>
      </c>
      <c r="AH63" s="79" t="s">
        <v>90</v>
      </c>
      <c r="AI63" s="79" t="s">
        <v>90</v>
      </c>
      <c r="AJ63" s="79" t="s">
        <v>90</v>
      </c>
      <c r="AK63" s="80"/>
      <c r="AL63" s="80"/>
      <c r="AM63" s="80"/>
    </row>
    <row r="64" spans="1:39" s="35" customFormat="1" ht="26.25" customHeight="1">
      <c r="A64" s="53"/>
      <c r="B64" s="28" t="s">
        <v>3</v>
      </c>
      <c r="C64" s="52" t="s">
        <v>163</v>
      </c>
      <c r="D64" s="52" t="s">
        <v>72</v>
      </c>
      <c r="E64" s="52" t="s">
        <v>7</v>
      </c>
      <c r="F64" s="52" t="s">
        <v>8</v>
      </c>
      <c r="G64" s="52" t="s">
        <v>166</v>
      </c>
      <c r="H64" s="47">
        <f>65705648+377258</f>
        <v>66082906</v>
      </c>
      <c r="I64" s="52" t="s">
        <v>76</v>
      </c>
      <c r="J64" s="29" t="s">
        <v>429</v>
      </c>
      <c r="K64" s="71" t="s">
        <v>165</v>
      </c>
      <c r="L64" s="72" t="s">
        <v>78</v>
      </c>
      <c r="M64" s="52" t="s">
        <v>167</v>
      </c>
      <c r="N64" s="31">
        <v>1</v>
      </c>
      <c r="O64" s="31">
        <v>1</v>
      </c>
      <c r="P64" s="73">
        <v>11</v>
      </c>
      <c r="Q64" s="74" t="s">
        <v>79</v>
      </c>
      <c r="R64" s="74" t="s">
        <v>80</v>
      </c>
      <c r="S64" s="52" t="s">
        <v>5</v>
      </c>
      <c r="T64" s="75">
        <f t="shared" si="3"/>
        <v>66082906</v>
      </c>
      <c r="U64" s="76">
        <f t="shared" si="1"/>
        <v>66082906</v>
      </c>
      <c r="V64" s="31" t="s">
        <v>76</v>
      </c>
      <c r="W64" s="31" t="s">
        <v>81</v>
      </c>
      <c r="X64" s="77" t="s">
        <v>82</v>
      </c>
      <c r="Y64" s="32" t="s">
        <v>83</v>
      </c>
      <c r="Z64" s="33" t="s">
        <v>3</v>
      </c>
      <c r="AA64" s="30" t="s">
        <v>84</v>
      </c>
      <c r="AB64" s="78" t="s">
        <v>85</v>
      </c>
      <c r="AC64" s="31" t="s">
        <v>76</v>
      </c>
      <c r="AD64" s="31" t="s">
        <v>86</v>
      </c>
      <c r="AE64" s="79" t="s">
        <v>87</v>
      </c>
      <c r="AF64" s="79" t="s">
        <v>88</v>
      </c>
      <c r="AG64" s="79" t="s">
        <v>89</v>
      </c>
      <c r="AH64" s="79" t="s">
        <v>90</v>
      </c>
      <c r="AI64" s="79" t="s">
        <v>90</v>
      </c>
      <c r="AJ64" s="79" t="s">
        <v>90</v>
      </c>
      <c r="AK64" s="80"/>
      <c r="AL64" s="80"/>
      <c r="AM64" s="80"/>
    </row>
    <row r="65" spans="1:39" s="35" customFormat="1" ht="26.25" customHeight="1">
      <c r="A65" s="53"/>
      <c r="B65" s="28" t="s">
        <v>3</v>
      </c>
      <c r="C65" s="52" t="s">
        <v>163</v>
      </c>
      <c r="D65" s="52" t="s">
        <v>72</v>
      </c>
      <c r="E65" s="52" t="s">
        <v>7</v>
      </c>
      <c r="F65" s="52" t="s">
        <v>8</v>
      </c>
      <c r="G65" s="52" t="s">
        <v>168</v>
      </c>
      <c r="H65" s="47">
        <f>65705648+377258</f>
        <v>66082906</v>
      </c>
      <c r="I65" s="52" t="s">
        <v>76</v>
      </c>
      <c r="J65" s="29" t="s">
        <v>429</v>
      </c>
      <c r="K65" s="71" t="s">
        <v>165</v>
      </c>
      <c r="L65" s="72" t="s">
        <v>78</v>
      </c>
      <c r="M65" s="52" t="str">
        <f>G65</f>
        <v xml:space="preserve">Amparar el canon de arrendamiento del Contrato No. 898 de 2003 - ubicado en la Cra 22#73-31 (Sección Educación Inicial del Instituto Pedagógico Nacional). </v>
      </c>
      <c r="N65" s="31">
        <v>1</v>
      </c>
      <c r="O65" s="31">
        <v>1</v>
      </c>
      <c r="P65" s="73">
        <v>11</v>
      </c>
      <c r="Q65" s="74" t="s">
        <v>79</v>
      </c>
      <c r="R65" s="74" t="s">
        <v>80</v>
      </c>
      <c r="S65" s="52" t="s">
        <v>5</v>
      </c>
      <c r="T65" s="75">
        <f t="shared" si="3"/>
        <v>66082906</v>
      </c>
      <c r="U65" s="76">
        <f t="shared" si="1"/>
        <v>66082906</v>
      </c>
      <c r="V65" s="31" t="s">
        <v>76</v>
      </c>
      <c r="W65" s="31" t="s">
        <v>81</v>
      </c>
      <c r="X65" s="77" t="s">
        <v>82</v>
      </c>
      <c r="Y65" s="32" t="s">
        <v>83</v>
      </c>
      <c r="Z65" s="33" t="s">
        <v>3</v>
      </c>
      <c r="AA65" s="30" t="s">
        <v>84</v>
      </c>
      <c r="AB65" s="78" t="s">
        <v>85</v>
      </c>
      <c r="AC65" s="31" t="s">
        <v>76</v>
      </c>
      <c r="AD65" s="31" t="s">
        <v>86</v>
      </c>
      <c r="AE65" s="79" t="s">
        <v>87</v>
      </c>
      <c r="AF65" s="79" t="s">
        <v>88</v>
      </c>
      <c r="AG65" s="79" t="s">
        <v>89</v>
      </c>
      <c r="AH65" s="79" t="s">
        <v>90</v>
      </c>
      <c r="AI65" s="79" t="s">
        <v>90</v>
      </c>
      <c r="AJ65" s="79" t="s">
        <v>90</v>
      </c>
      <c r="AK65" s="80"/>
      <c r="AL65" s="80"/>
      <c r="AM65" s="80"/>
    </row>
    <row r="66" spans="1:39" s="35" customFormat="1" ht="26.25" customHeight="1">
      <c r="A66" s="53"/>
      <c r="B66" s="28" t="s">
        <v>3</v>
      </c>
      <c r="C66" s="52" t="s">
        <v>163</v>
      </c>
      <c r="D66" s="52" t="s">
        <v>72</v>
      </c>
      <c r="E66" s="52" t="s">
        <v>7</v>
      </c>
      <c r="F66" s="52" t="s">
        <v>8</v>
      </c>
      <c r="G66" s="52" t="s">
        <v>169</v>
      </c>
      <c r="H66" s="47">
        <f>400000000-(1126692+377258+377258+1285200+312359892+5000000)</f>
        <v>79473700</v>
      </c>
      <c r="I66" s="52" t="s">
        <v>76</v>
      </c>
      <c r="J66" s="29" t="s">
        <v>76</v>
      </c>
      <c r="K66" s="71" t="s">
        <v>165</v>
      </c>
      <c r="L66" s="72" t="s">
        <v>78</v>
      </c>
      <c r="M66" s="52" t="str">
        <f>+G66</f>
        <v xml:space="preserve">Amparar el canon de arrendamiento de los inmuebles de la UPN  </v>
      </c>
      <c r="N66" s="31">
        <v>1</v>
      </c>
      <c r="O66" s="31">
        <v>1</v>
      </c>
      <c r="P66" s="73">
        <v>11</v>
      </c>
      <c r="Q66" s="74" t="s">
        <v>79</v>
      </c>
      <c r="R66" s="74" t="s">
        <v>80</v>
      </c>
      <c r="S66" s="52" t="s">
        <v>5</v>
      </c>
      <c r="T66" s="75">
        <f t="shared" si="3"/>
        <v>79473700</v>
      </c>
      <c r="U66" s="76">
        <f t="shared" si="1"/>
        <v>79473700</v>
      </c>
      <c r="V66" s="31" t="s">
        <v>76</v>
      </c>
      <c r="W66" s="31" t="s">
        <v>81</v>
      </c>
      <c r="X66" s="77" t="s">
        <v>82</v>
      </c>
      <c r="Y66" s="32" t="s">
        <v>83</v>
      </c>
      <c r="Z66" s="33" t="s">
        <v>3</v>
      </c>
      <c r="AA66" s="30" t="s">
        <v>84</v>
      </c>
      <c r="AB66" s="78" t="s">
        <v>85</v>
      </c>
      <c r="AC66" s="31" t="s">
        <v>76</v>
      </c>
      <c r="AD66" s="31" t="s">
        <v>86</v>
      </c>
      <c r="AE66" s="79" t="s">
        <v>87</v>
      </c>
      <c r="AF66" s="79" t="s">
        <v>88</v>
      </c>
      <c r="AG66" s="79" t="s">
        <v>89</v>
      </c>
      <c r="AH66" s="79" t="s">
        <v>90</v>
      </c>
      <c r="AI66" s="79" t="s">
        <v>90</v>
      </c>
      <c r="AJ66" s="79" t="s">
        <v>90</v>
      </c>
      <c r="AK66" s="80"/>
      <c r="AL66" s="80"/>
      <c r="AM66" s="80"/>
    </row>
    <row r="67" spans="1:39" s="35" customFormat="1" ht="26.25" customHeight="1">
      <c r="A67" s="53"/>
      <c r="B67" s="28" t="s">
        <v>3</v>
      </c>
      <c r="C67" s="160" t="s">
        <v>877</v>
      </c>
      <c r="D67" s="160" t="s">
        <v>72</v>
      </c>
      <c r="E67" s="160" t="s">
        <v>7</v>
      </c>
      <c r="F67" s="160" t="s">
        <v>8</v>
      </c>
      <c r="G67" s="160" t="s">
        <v>169</v>
      </c>
      <c r="H67" s="47">
        <v>4600000</v>
      </c>
      <c r="I67" s="160" t="s">
        <v>76</v>
      </c>
      <c r="J67" s="29" t="s">
        <v>876</v>
      </c>
      <c r="K67" s="71" t="s">
        <v>165</v>
      </c>
      <c r="L67" s="163" t="s">
        <v>78</v>
      </c>
      <c r="M67" s="160" t="str">
        <f>+G67</f>
        <v xml:space="preserve">Amparar el canon de arrendamiento de los inmuebles de la UPN  </v>
      </c>
      <c r="N67" s="31">
        <v>1</v>
      </c>
      <c r="O67" s="31">
        <v>1</v>
      </c>
      <c r="P67" s="73">
        <v>11</v>
      </c>
      <c r="Q67" s="74" t="s">
        <v>79</v>
      </c>
      <c r="R67" s="74" t="s">
        <v>80</v>
      </c>
      <c r="S67" s="160" t="s">
        <v>14</v>
      </c>
      <c r="T67" s="161">
        <f t="shared" ref="T67" si="4">H67</f>
        <v>4600000</v>
      </c>
      <c r="U67" s="162">
        <f t="shared" ref="U67" si="5">T67</f>
        <v>4600000</v>
      </c>
      <c r="V67" s="31" t="s">
        <v>76</v>
      </c>
      <c r="W67" s="31" t="s">
        <v>81</v>
      </c>
      <c r="X67" s="77" t="s">
        <v>82</v>
      </c>
      <c r="Y67" s="32" t="s">
        <v>83</v>
      </c>
      <c r="Z67" s="33" t="s">
        <v>3</v>
      </c>
      <c r="AA67" s="30" t="s">
        <v>84</v>
      </c>
      <c r="AB67" s="78" t="s">
        <v>85</v>
      </c>
      <c r="AC67" s="31" t="s">
        <v>76</v>
      </c>
      <c r="AD67" s="31" t="s">
        <v>86</v>
      </c>
      <c r="AE67" s="79" t="s">
        <v>87</v>
      </c>
      <c r="AF67" s="79" t="s">
        <v>88</v>
      </c>
      <c r="AG67" s="79" t="s">
        <v>89</v>
      </c>
      <c r="AH67" s="79" t="s">
        <v>90</v>
      </c>
      <c r="AI67" s="79" t="s">
        <v>90</v>
      </c>
      <c r="AJ67" s="79" t="s">
        <v>90</v>
      </c>
      <c r="AK67" s="80"/>
      <c r="AL67" s="80"/>
      <c r="AM67" s="80"/>
    </row>
    <row r="68" spans="1:39" ht="26.25" customHeight="1">
      <c r="A68" s="3"/>
      <c r="B68" s="28" t="s">
        <v>3</v>
      </c>
      <c r="C68" s="52" t="s">
        <v>163</v>
      </c>
      <c r="D68" s="52" t="s">
        <v>72</v>
      </c>
      <c r="E68" s="52" t="s">
        <v>24</v>
      </c>
      <c r="F68" s="52" t="s">
        <v>164</v>
      </c>
      <c r="G68" s="52" t="s">
        <v>170</v>
      </c>
      <c r="H68" s="47">
        <f>459419699</f>
        <v>459419699</v>
      </c>
      <c r="I68" s="52" t="s">
        <v>76</v>
      </c>
      <c r="J68" s="29" t="s">
        <v>76</v>
      </c>
      <c r="K68" s="71" t="s">
        <v>165</v>
      </c>
      <c r="L68" s="72" t="s">
        <v>78</v>
      </c>
      <c r="M68" s="205" t="str">
        <f>G68</f>
        <v>Amparar el canon de arrendamiento del Contrato Arriendo No. 002 de  AK 15 No. 80- 52- CENTRO DE LENGUAS</v>
      </c>
      <c r="N68" s="31">
        <v>1</v>
      </c>
      <c r="O68" s="31">
        <v>1</v>
      </c>
      <c r="P68" s="73">
        <v>11</v>
      </c>
      <c r="Q68" s="74" t="s">
        <v>79</v>
      </c>
      <c r="R68" s="74" t="s">
        <v>80</v>
      </c>
      <c r="S68" s="52" t="s">
        <v>5</v>
      </c>
      <c r="T68" s="75">
        <f t="shared" si="3"/>
        <v>459419699</v>
      </c>
      <c r="U68" s="76">
        <f t="shared" si="1"/>
        <v>459419699</v>
      </c>
      <c r="V68" s="31" t="s">
        <v>76</v>
      </c>
      <c r="W68" s="31" t="s">
        <v>81</v>
      </c>
      <c r="X68" s="77" t="s">
        <v>82</v>
      </c>
      <c r="Y68" s="32" t="s">
        <v>83</v>
      </c>
      <c r="Z68" s="33" t="s">
        <v>15</v>
      </c>
      <c r="AA68" s="30" t="s">
        <v>84</v>
      </c>
      <c r="AB68" s="78" t="s">
        <v>85</v>
      </c>
      <c r="AC68" s="31" t="s">
        <v>76</v>
      </c>
      <c r="AD68" s="31" t="s">
        <v>86</v>
      </c>
      <c r="AE68" s="79" t="s">
        <v>87</v>
      </c>
      <c r="AF68" s="79" t="s">
        <v>88</v>
      </c>
      <c r="AG68" s="79" t="s">
        <v>89</v>
      </c>
      <c r="AH68" s="79" t="s">
        <v>90</v>
      </c>
      <c r="AI68" s="79" t="s">
        <v>90</v>
      </c>
      <c r="AJ68" s="79" t="s">
        <v>90</v>
      </c>
      <c r="AK68" s="3"/>
      <c r="AL68" s="3"/>
      <c r="AM68" s="3"/>
    </row>
    <row r="69" spans="1:39" ht="26.25" customHeight="1">
      <c r="A69" s="3"/>
      <c r="B69" s="28" t="s">
        <v>3</v>
      </c>
      <c r="C69" s="52" t="s">
        <v>163</v>
      </c>
      <c r="D69" s="52" t="s">
        <v>72</v>
      </c>
      <c r="E69" s="52" t="s">
        <v>24</v>
      </c>
      <c r="F69" s="52" t="s">
        <v>164</v>
      </c>
      <c r="G69" s="52" t="s">
        <v>170</v>
      </c>
      <c r="H69" s="47">
        <v>2637817</v>
      </c>
      <c r="I69" s="52" t="s">
        <v>76</v>
      </c>
      <c r="J69" s="29" t="s">
        <v>76</v>
      </c>
      <c r="K69" s="71" t="s">
        <v>165</v>
      </c>
      <c r="L69" s="72" t="s">
        <v>78</v>
      </c>
      <c r="M69" s="207"/>
      <c r="N69" s="31">
        <v>1</v>
      </c>
      <c r="O69" s="31">
        <v>1</v>
      </c>
      <c r="P69" s="73">
        <v>11</v>
      </c>
      <c r="Q69" s="74" t="s">
        <v>79</v>
      </c>
      <c r="R69" s="74" t="s">
        <v>80</v>
      </c>
      <c r="S69" s="52" t="s">
        <v>1</v>
      </c>
      <c r="T69" s="75">
        <f>H69</f>
        <v>2637817</v>
      </c>
      <c r="U69" s="76">
        <f>T69</f>
        <v>2637817</v>
      </c>
      <c r="V69" s="31" t="s">
        <v>76</v>
      </c>
      <c r="W69" s="31" t="s">
        <v>81</v>
      </c>
      <c r="X69" s="77" t="s">
        <v>82</v>
      </c>
      <c r="Y69" s="32" t="s">
        <v>83</v>
      </c>
      <c r="Z69" s="33" t="s">
        <v>15</v>
      </c>
      <c r="AA69" s="30" t="s">
        <v>84</v>
      </c>
      <c r="AB69" s="78" t="s">
        <v>85</v>
      </c>
      <c r="AC69" s="31" t="s">
        <v>76</v>
      </c>
      <c r="AD69" s="31" t="s">
        <v>86</v>
      </c>
      <c r="AE69" s="79" t="s">
        <v>87</v>
      </c>
      <c r="AF69" s="79" t="s">
        <v>88</v>
      </c>
      <c r="AG69" s="79" t="s">
        <v>89</v>
      </c>
      <c r="AH69" s="79" t="s">
        <v>90</v>
      </c>
      <c r="AI69" s="79" t="s">
        <v>90</v>
      </c>
      <c r="AJ69" s="79" t="s">
        <v>90</v>
      </c>
      <c r="AK69" s="3"/>
      <c r="AL69" s="3"/>
      <c r="AM69" s="3"/>
    </row>
    <row r="70" spans="1:39" s="8" customFormat="1" ht="26.25" customHeight="1">
      <c r="A70" s="53"/>
      <c r="B70" s="28" t="s">
        <v>3</v>
      </c>
      <c r="C70" s="52" t="s">
        <v>163</v>
      </c>
      <c r="D70" s="52" t="s">
        <v>72</v>
      </c>
      <c r="E70" s="52" t="s">
        <v>7</v>
      </c>
      <c r="F70" s="52" t="s">
        <v>164</v>
      </c>
      <c r="G70" s="52" t="s">
        <v>171</v>
      </c>
      <c r="H70" s="47">
        <f>223839000+1285200</f>
        <v>225124200</v>
      </c>
      <c r="I70" s="52" t="s">
        <v>76</v>
      </c>
      <c r="J70" s="29" t="s">
        <v>429</v>
      </c>
      <c r="K70" s="71" t="s">
        <v>165</v>
      </c>
      <c r="L70" s="72" t="s">
        <v>78</v>
      </c>
      <c r="M70" s="52" t="str">
        <f>G70</f>
        <v>Amparar el canon de arrendamiento del Contrato de Arriendo No 536 del 2021, ubicado en la carrera 9 No 70-69 de la ciudad de Bogotá D.C </v>
      </c>
      <c r="N70" s="31">
        <v>1</v>
      </c>
      <c r="O70" s="31">
        <v>1</v>
      </c>
      <c r="P70" s="73">
        <v>11</v>
      </c>
      <c r="Q70" s="74" t="s">
        <v>79</v>
      </c>
      <c r="R70" s="74" t="s">
        <v>80</v>
      </c>
      <c r="S70" s="52" t="s">
        <v>5</v>
      </c>
      <c r="T70" s="75">
        <f t="shared" si="3"/>
        <v>225124200</v>
      </c>
      <c r="U70" s="76">
        <f t="shared" si="1"/>
        <v>225124200</v>
      </c>
      <c r="V70" s="31" t="s">
        <v>76</v>
      </c>
      <c r="W70" s="31" t="s">
        <v>81</v>
      </c>
      <c r="X70" s="77" t="s">
        <v>82</v>
      </c>
      <c r="Y70" s="32" t="s">
        <v>83</v>
      </c>
      <c r="Z70" s="33" t="s">
        <v>3</v>
      </c>
      <c r="AA70" s="30" t="s">
        <v>84</v>
      </c>
      <c r="AB70" s="78" t="s">
        <v>85</v>
      </c>
      <c r="AC70" s="31" t="s">
        <v>76</v>
      </c>
      <c r="AD70" s="31" t="s">
        <v>86</v>
      </c>
      <c r="AE70" s="79" t="s">
        <v>87</v>
      </c>
      <c r="AF70" s="79" t="s">
        <v>88</v>
      </c>
      <c r="AG70" s="79" t="s">
        <v>89</v>
      </c>
      <c r="AH70" s="79" t="s">
        <v>90</v>
      </c>
      <c r="AI70" s="79" t="s">
        <v>90</v>
      </c>
      <c r="AJ70" s="79" t="s">
        <v>90</v>
      </c>
    </row>
    <row r="71" spans="1:39" s="8" customFormat="1" ht="26.25" customHeight="1">
      <c r="A71" s="53"/>
      <c r="B71" s="28" t="s">
        <v>3</v>
      </c>
      <c r="C71" s="52" t="s">
        <v>142</v>
      </c>
      <c r="D71" s="52" t="s">
        <v>72</v>
      </c>
      <c r="E71" s="52" t="s">
        <v>7</v>
      </c>
      <c r="F71" s="52" t="s">
        <v>8</v>
      </c>
      <c r="G71" s="52" t="s">
        <v>172</v>
      </c>
      <c r="H71" s="47">
        <v>18000000</v>
      </c>
      <c r="I71" s="52" t="s">
        <v>76</v>
      </c>
      <c r="J71" s="29" t="s">
        <v>76</v>
      </c>
      <c r="K71" s="71" t="s">
        <v>173</v>
      </c>
      <c r="L71" s="72" t="s">
        <v>78</v>
      </c>
      <c r="M71" s="52" t="str">
        <f>G71</f>
        <v>Amparar el pago de los SOAT "Seguro Obligatorio De Automóviles" de los vehículos de  propiedad de la Universidad Pedagógica Nacional</v>
      </c>
      <c r="N71" s="31">
        <v>1</v>
      </c>
      <c r="O71" s="31">
        <v>1</v>
      </c>
      <c r="P71" s="73">
        <v>11</v>
      </c>
      <c r="Q71" s="74" t="s">
        <v>79</v>
      </c>
      <c r="R71" s="74" t="s">
        <v>80</v>
      </c>
      <c r="S71" s="81" t="s">
        <v>1</v>
      </c>
      <c r="T71" s="75">
        <f t="shared" si="3"/>
        <v>18000000</v>
      </c>
      <c r="U71" s="76">
        <f t="shared" si="1"/>
        <v>18000000</v>
      </c>
      <c r="V71" s="31" t="s">
        <v>76</v>
      </c>
      <c r="W71" s="31" t="s">
        <v>81</v>
      </c>
      <c r="X71" s="77" t="s">
        <v>82</v>
      </c>
      <c r="Y71" s="32" t="s">
        <v>83</v>
      </c>
      <c r="Z71" s="33" t="s">
        <v>3</v>
      </c>
      <c r="AA71" s="30" t="s">
        <v>84</v>
      </c>
      <c r="AB71" s="78" t="s">
        <v>85</v>
      </c>
      <c r="AC71" s="31" t="s">
        <v>76</v>
      </c>
      <c r="AD71" s="31" t="s">
        <v>86</v>
      </c>
      <c r="AE71" s="79" t="s">
        <v>87</v>
      </c>
      <c r="AF71" s="79" t="s">
        <v>88</v>
      </c>
      <c r="AG71" s="79" t="s">
        <v>89</v>
      </c>
      <c r="AH71" s="79" t="s">
        <v>90</v>
      </c>
      <c r="AI71" s="79" t="s">
        <v>90</v>
      </c>
      <c r="AJ71" s="79" t="s">
        <v>90</v>
      </c>
    </row>
    <row r="72" spans="1:39" s="35" customFormat="1" ht="26.25" customHeight="1">
      <c r="A72" s="53"/>
      <c r="B72" s="200" t="s">
        <v>3</v>
      </c>
      <c r="C72" s="52" t="s">
        <v>134</v>
      </c>
      <c r="D72" s="52" t="s">
        <v>135</v>
      </c>
      <c r="E72" s="52" t="s">
        <v>11</v>
      </c>
      <c r="F72" s="52" t="s">
        <v>12</v>
      </c>
      <c r="G72" s="52" t="s">
        <v>174</v>
      </c>
      <c r="H72" s="115">
        <v>66640000</v>
      </c>
      <c r="I72" s="52" t="s">
        <v>76</v>
      </c>
      <c r="J72" s="29" t="s">
        <v>76</v>
      </c>
      <c r="K72" s="71" t="s">
        <v>175</v>
      </c>
      <c r="L72" s="72" t="s">
        <v>78</v>
      </c>
      <c r="M72" s="52" t="str">
        <f>G72</f>
        <v xml:space="preserve">Plan de capacitación para la vigencia </v>
      </c>
      <c r="N72" s="31">
        <v>1</v>
      </c>
      <c r="O72" s="31">
        <v>1</v>
      </c>
      <c r="P72" s="73">
        <v>11</v>
      </c>
      <c r="Q72" s="74" t="s">
        <v>79</v>
      </c>
      <c r="R72" s="74" t="s">
        <v>80</v>
      </c>
      <c r="S72" s="52" t="s">
        <v>1</v>
      </c>
      <c r="T72" s="75">
        <f>H72</f>
        <v>66640000</v>
      </c>
      <c r="U72" s="76">
        <f t="shared" si="1"/>
        <v>66640000</v>
      </c>
      <c r="V72" s="31" t="s">
        <v>76</v>
      </c>
      <c r="W72" s="31" t="s">
        <v>81</v>
      </c>
      <c r="X72" s="77" t="s">
        <v>82</v>
      </c>
      <c r="Y72" s="32" t="s">
        <v>83</v>
      </c>
      <c r="Z72" s="33" t="s">
        <v>3</v>
      </c>
      <c r="AA72" s="30" t="s">
        <v>84</v>
      </c>
      <c r="AB72" s="78" t="s">
        <v>85</v>
      </c>
      <c r="AC72" s="31" t="s">
        <v>76</v>
      </c>
      <c r="AD72" s="31" t="s">
        <v>86</v>
      </c>
      <c r="AE72" s="79" t="s">
        <v>87</v>
      </c>
      <c r="AF72" s="79" t="s">
        <v>88</v>
      </c>
      <c r="AG72" s="79" t="s">
        <v>89</v>
      </c>
      <c r="AH72" s="79" t="s">
        <v>90</v>
      </c>
      <c r="AI72" s="79" t="s">
        <v>90</v>
      </c>
      <c r="AJ72" s="79" t="s">
        <v>90</v>
      </c>
      <c r="AK72" s="80"/>
      <c r="AL72" s="80"/>
      <c r="AM72" s="80"/>
    </row>
    <row r="73" spans="1:39" s="35" customFormat="1" ht="26.25" customHeight="1">
      <c r="A73" s="53"/>
      <c r="B73" s="201"/>
      <c r="C73" s="52" t="s">
        <v>134</v>
      </c>
      <c r="D73" s="52" t="s">
        <v>135</v>
      </c>
      <c r="E73" s="52" t="s">
        <v>11</v>
      </c>
      <c r="F73" s="52" t="s">
        <v>12</v>
      </c>
      <c r="G73" s="52" t="s">
        <v>174</v>
      </c>
      <c r="H73" s="115">
        <v>7000000</v>
      </c>
      <c r="I73" s="52" t="s">
        <v>76</v>
      </c>
      <c r="J73" s="29" t="s">
        <v>76</v>
      </c>
      <c r="K73" s="71" t="s">
        <v>175</v>
      </c>
      <c r="L73" s="72" t="s">
        <v>78</v>
      </c>
      <c r="M73" s="52" t="str">
        <f>M72</f>
        <v xml:space="preserve">Plan de capacitación para la vigencia </v>
      </c>
      <c r="N73" s="31">
        <v>1</v>
      </c>
      <c r="O73" s="31">
        <v>1</v>
      </c>
      <c r="P73" s="73">
        <v>11</v>
      </c>
      <c r="Q73" s="74" t="s">
        <v>79</v>
      </c>
      <c r="R73" s="74" t="s">
        <v>80</v>
      </c>
      <c r="S73" s="52" t="s">
        <v>14</v>
      </c>
      <c r="T73" s="75">
        <v>7000000</v>
      </c>
      <c r="U73" s="76">
        <f>T73</f>
        <v>7000000</v>
      </c>
      <c r="V73" s="31" t="s">
        <v>76</v>
      </c>
      <c r="W73" s="31" t="s">
        <v>81</v>
      </c>
      <c r="X73" s="77" t="s">
        <v>82</v>
      </c>
      <c r="Y73" s="32" t="s">
        <v>83</v>
      </c>
      <c r="Z73" s="33" t="s">
        <v>3</v>
      </c>
      <c r="AA73" s="30" t="s">
        <v>84</v>
      </c>
      <c r="AB73" s="78" t="s">
        <v>85</v>
      </c>
      <c r="AC73" s="31" t="s">
        <v>76</v>
      </c>
      <c r="AD73" s="31" t="s">
        <v>86</v>
      </c>
      <c r="AE73" s="79" t="s">
        <v>87</v>
      </c>
      <c r="AF73" s="79" t="s">
        <v>88</v>
      </c>
      <c r="AG73" s="79" t="s">
        <v>89</v>
      </c>
      <c r="AH73" s="79" t="s">
        <v>90</v>
      </c>
      <c r="AI73" s="79" t="s">
        <v>90</v>
      </c>
      <c r="AJ73" s="79" t="s">
        <v>90</v>
      </c>
      <c r="AK73" s="80"/>
      <c r="AL73" s="80"/>
      <c r="AM73" s="80"/>
    </row>
    <row r="74" spans="1:39" s="35" customFormat="1" ht="26.25" customHeight="1">
      <c r="A74" s="53"/>
      <c r="B74" s="28" t="s">
        <v>3</v>
      </c>
      <c r="C74" s="52" t="s">
        <v>142</v>
      </c>
      <c r="D74" s="52" t="s">
        <v>176</v>
      </c>
      <c r="E74" s="52" t="s">
        <v>177</v>
      </c>
      <c r="F74" s="52" t="s">
        <v>178</v>
      </c>
      <c r="G74" s="52" t="s">
        <v>179</v>
      </c>
      <c r="H74" s="47">
        <v>450000</v>
      </c>
      <c r="I74" s="52" t="s">
        <v>76</v>
      </c>
      <c r="J74" s="29" t="s">
        <v>76</v>
      </c>
      <c r="K74" s="71" t="s">
        <v>180</v>
      </c>
      <c r="L74" s="72" t="s">
        <v>78</v>
      </c>
      <c r="M74" s="52" t="str">
        <f t="shared" ref="M74:M120" si="6">G74</f>
        <v>Amparar el pago de la cuota anual del Consejo de Educación Popular de América Latina y el Caribe - CEAAL</v>
      </c>
      <c r="N74" s="31">
        <v>1</v>
      </c>
      <c r="O74" s="31">
        <v>1</v>
      </c>
      <c r="P74" s="73">
        <v>11</v>
      </c>
      <c r="Q74" s="74" t="s">
        <v>79</v>
      </c>
      <c r="R74" s="74" t="s">
        <v>80</v>
      </c>
      <c r="S74" s="81" t="s">
        <v>14</v>
      </c>
      <c r="T74" s="75">
        <f t="shared" si="3"/>
        <v>450000</v>
      </c>
      <c r="U74" s="76">
        <f t="shared" si="1"/>
        <v>450000</v>
      </c>
      <c r="V74" s="31" t="s">
        <v>76</v>
      </c>
      <c r="W74" s="31" t="s">
        <v>81</v>
      </c>
      <c r="X74" s="77" t="s">
        <v>82</v>
      </c>
      <c r="Y74" s="32" t="s">
        <v>83</v>
      </c>
      <c r="Z74" s="33" t="s">
        <v>181</v>
      </c>
      <c r="AA74" s="30" t="s">
        <v>84</v>
      </c>
      <c r="AB74" s="78" t="s">
        <v>85</v>
      </c>
      <c r="AC74" s="31" t="s">
        <v>76</v>
      </c>
      <c r="AD74" s="31" t="s">
        <v>86</v>
      </c>
      <c r="AE74" s="79" t="s">
        <v>87</v>
      </c>
      <c r="AF74" s="79" t="s">
        <v>88</v>
      </c>
      <c r="AG74" s="79" t="s">
        <v>89</v>
      </c>
      <c r="AH74" s="79" t="s">
        <v>90</v>
      </c>
      <c r="AI74" s="79" t="s">
        <v>90</v>
      </c>
      <c r="AJ74" s="79" t="s">
        <v>90</v>
      </c>
      <c r="AK74" s="80"/>
      <c r="AL74" s="80"/>
      <c r="AM74" s="80"/>
    </row>
    <row r="75" spans="1:39" s="35" customFormat="1" ht="26.25" customHeight="1">
      <c r="A75" s="53"/>
      <c r="B75" s="28" t="s">
        <v>3</v>
      </c>
      <c r="C75" s="52" t="s">
        <v>142</v>
      </c>
      <c r="D75" s="52" t="s">
        <v>176</v>
      </c>
      <c r="E75" s="52" t="s">
        <v>177</v>
      </c>
      <c r="F75" s="52" t="s">
        <v>178</v>
      </c>
      <c r="G75" s="52" t="s">
        <v>182</v>
      </c>
      <c r="H75" s="47">
        <v>7500000</v>
      </c>
      <c r="I75" s="52" t="s">
        <v>76</v>
      </c>
      <c r="J75" s="29" t="s">
        <v>76</v>
      </c>
      <c r="K75" s="71" t="s">
        <v>180</v>
      </c>
      <c r="L75" s="72" t="s">
        <v>78</v>
      </c>
      <c r="M75" s="52" t="str">
        <f t="shared" si="6"/>
        <v>Amparar el pago de la cuota anual de la Asociación Universitaria Iberoamericana de Postgrados - AUIP</v>
      </c>
      <c r="N75" s="31">
        <v>1</v>
      </c>
      <c r="O75" s="31">
        <v>1</v>
      </c>
      <c r="P75" s="73">
        <v>11</v>
      </c>
      <c r="Q75" s="74" t="s">
        <v>79</v>
      </c>
      <c r="R75" s="74" t="s">
        <v>80</v>
      </c>
      <c r="S75" s="81" t="s">
        <v>14</v>
      </c>
      <c r="T75" s="75">
        <f t="shared" si="3"/>
        <v>7500000</v>
      </c>
      <c r="U75" s="76">
        <f t="shared" si="1"/>
        <v>7500000</v>
      </c>
      <c r="V75" s="31" t="s">
        <v>76</v>
      </c>
      <c r="W75" s="31" t="s">
        <v>81</v>
      </c>
      <c r="X75" s="77" t="s">
        <v>82</v>
      </c>
      <c r="Y75" s="32" t="s">
        <v>83</v>
      </c>
      <c r="Z75" s="33" t="s">
        <v>181</v>
      </c>
      <c r="AA75" s="30" t="s">
        <v>84</v>
      </c>
      <c r="AB75" s="78" t="s">
        <v>85</v>
      </c>
      <c r="AC75" s="31" t="s">
        <v>76</v>
      </c>
      <c r="AD75" s="31" t="s">
        <v>86</v>
      </c>
      <c r="AE75" s="79" t="s">
        <v>87</v>
      </c>
      <c r="AF75" s="79" t="s">
        <v>88</v>
      </c>
      <c r="AG75" s="79" t="s">
        <v>89</v>
      </c>
      <c r="AH75" s="79" t="s">
        <v>90</v>
      </c>
      <c r="AI75" s="79" t="s">
        <v>90</v>
      </c>
      <c r="AJ75" s="79" t="s">
        <v>90</v>
      </c>
      <c r="AK75" s="80"/>
      <c r="AL75" s="80"/>
      <c r="AM75" s="80"/>
    </row>
    <row r="76" spans="1:39" s="35" customFormat="1" ht="26.25" customHeight="1">
      <c r="A76" s="53"/>
      <c r="B76" s="28" t="s">
        <v>3</v>
      </c>
      <c r="C76" s="52" t="s">
        <v>142</v>
      </c>
      <c r="D76" s="52" t="s">
        <v>176</v>
      </c>
      <c r="E76" s="52" t="s">
        <v>177</v>
      </c>
      <c r="F76" s="52" t="s">
        <v>178</v>
      </c>
      <c r="G76" s="52" t="s">
        <v>183</v>
      </c>
      <c r="H76" s="47">
        <v>5445000</v>
      </c>
      <c r="I76" s="52" t="s">
        <v>76</v>
      </c>
      <c r="J76" s="29" t="s">
        <v>76</v>
      </c>
      <c r="K76" s="71" t="s">
        <v>180</v>
      </c>
      <c r="L76" s="72" t="s">
        <v>78</v>
      </c>
      <c r="M76" s="52" t="str">
        <f t="shared" si="6"/>
        <v>Amparar el pago de la cuota anual de la Unión de Universidades de América Latina y el Caribe - UDUAL</v>
      </c>
      <c r="N76" s="31">
        <v>1</v>
      </c>
      <c r="O76" s="31">
        <v>1</v>
      </c>
      <c r="P76" s="73">
        <v>11</v>
      </c>
      <c r="Q76" s="74" t="s">
        <v>79</v>
      </c>
      <c r="R76" s="74" t="s">
        <v>80</v>
      </c>
      <c r="S76" s="81" t="s">
        <v>14</v>
      </c>
      <c r="T76" s="75">
        <f t="shared" si="3"/>
        <v>5445000</v>
      </c>
      <c r="U76" s="76">
        <f t="shared" si="1"/>
        <v>5445000</v>
      </c>
      <c r="V76" s="31" t="s">
        <v>76</v>
      </c>
      <c r="W76" s="31" t="s">
        <v>81</v>
      </c>
      <c r="X76" s="77" t="s">
        <v>82</v>
      </c>
      <c r="Y76" s="32" t="s">
        <v>83</v>
      </c>
      <c r="Z76" s="33" t="s">
        <v>181</v>
      </c>
      <c r="AA76" s="30" t="s">
        <v>84</v>
      </c>
      <c r="AB76" s="78" t="s">
        <v>85</v>
      </c>
      <c r="AC76" s="31" t="s">
        <v>76</v>
      </c>
      <c r="AD76" s="31" t="s">
        <v>86</v>
      </c>
      <c r="AE76" s="79" t="s">
        <v>87</v>
      </c>
      <c r="AF76" s="79" t="s">
        <v>88</v>
      </c>
      <c r="AG76" s="79" t="s">
        <v>89</v>
      </c>
      <c r="AH76" s="79" t="s">
        <v>90</v>
      </c>
      <c r="AI76" s="79" t="s">
        <v>90</v>
      </c>
      <c r="AJ76" s="79" t="s">
        <v>90</v>
      </c>
      <c r="AK76" s="80"/>
      <c r="AL76" s="80"/>
      <c r="AM76" s="80"/>
    </row>
    <row r="77" spans="1:39" s="35" customFormat="1" ht="26.25" customHeight="1">
      <c r="A77" s="53"/>
      <c r="B77" s="28" t="s">
        <v>3</v>
      </c>
      <c r="C77" s="52" t="s">
        <v>142</v>
      </c>
      <c r="D77" s="52" t="s">
        <v>176</v>
      </c>
      <c r="E77" s="52" t="s">
        <v>177</v>
      </c>
      <c r="F77" s="52" t="s">
        <v>178</v>
      </c>
      <c r="G77" s="52" t="s">
        <v>184</v>
      </c>
      <c r="H77" s="47">
        <v>4500000</v>
      </c>
      <c r="I77" s="52" t="s">
        <v>76</v>
      </c>
      <c r="J77" s="29" t="s">
        <v>76</v>
      </c>
      <c r="K77" s="71" t="s">
        <v>180</v>
      </c>
      <c r="L77" s="72" t="s">
        <v>78</v>
      </c>
      <c r="M77" s="52" t="str">
        <f t="shared" si="6"/>
        <v>Amparar el pago de la membresía del Consejo Latinoamericano de Ciencias Sociales - CLACSO</v>
      </c>
      <c r="N77" s="31">
        <v>1</v>
      </c>
      <c r="O77" s="31">
        <v>1</v>
      </c>
      <c r="P77" s="73">
        <v>11</v>
      </c>
      <c r="Q77" s="74" t="s">
        <v>79</v>
      </c>
      <c r="R77" s="74" t="s">
        <v>80</v>
      </c>
      <c r="S77" s="81" t="s">
        <v>14</v>
      </c>
      <c r="T77" s="75">
        <f t="shared" si="3"/>
        <v>4500000</v>
      </c>
      <c r="U77" s="76">
        <f t="shared" si="1"/>
        <v>4500000</v>
      </c>
      <c r="V77" s="31" t="s">
        <v>76</v>
      </c>
      <c r="W77" s="31" t="s">
        <v>81</v>
      </c>
      <c r="X77" s="77" t="s">
        <v>82</v>
      </c>
      <c r="Y77" s="32" t="s">
        <v>83</v>
      </c>
      <c r="Z77" s="33" t="s">
        <v>181</v>
      </c>
      <c r="AA77" s="30" t="s">
        <v>84</v>
      </c>
      <c r="AB77" s="78" t="s">
        <v>85</v>
      </c>
      <c r="AC77" s="31" t="s">
        <v>76</v>
      </c>
      <c r="AD77" s="31" t="s">
        <v>86</v>
      </c>
      <c r="AE77" s="79" t="s">
        <v>87</v>
      </c>
      <c r="AF77" s="79" t="s">
        <v>88</v>
      </c>
      <c r="AG77" s="79" t="s">
        <v>89</v>
      </c>
      <c r="AH77" s="79" t="s">
        <v>90</v>
      </c>
      <c r="AI77" s="79" t="s">
        <v>90</v>
      </c>
      <c r="AJ77" s="79" t="s">
        <v>90</v>
      </c>
      <c r="AK77" s="80"/>
      <c r="AL77" s="80"/>
      <c r="AM77" s="80"/>
    </row>
    <row r="78" spans="1:39" s="35" customFormat="1" ht="26.25" customHeight="1">
      <c r="A78" s="53"/>
      <c r="B78" s="28" t="s">
        <v>3</v>
      </c>
      <c r="C78" s="52" t="s">
        <v>142</v>
      </c>
      <c r="D78" s="52" t="s">
        <v>176</v>
      </c>
      <c r="E78" s="52" t="s">
        <v>185</v>
      </c>
      <c r="F78" s="52" t="s">
        <v>178</v>
      </c>
      <c r="G78" s="52" t="s">
        <v>186</v>
      </c>
      <c r="H78" s="47">
        <v>3131700</v>
      </c>
      <c r="I78" s="52" t="s">
        <v>76</v>
      </c>
      <c r="J78" s="29" t="s">
        <v>76</v>
      </c>
      <c r="K78" s="71" t="s">
        <v>180</v>
      </c>
      <c r="L78" s="72" t="s">
        <v>78</v>
      </c>
      <c r="M78" s="52" t="str">
        <f t="shared" si="6"/>
        <v>Amparar el pago de la cuota de sostenimiento anual de la Asociación Colombiana de Facultades de Humanidades y de Ciencias Sociales</v>
      </c>
      <c r="N78" s="31">
        <v>1</v>
      </c>
      <c r="O78" s="31">
        <v>1</v>
      </c>
      <c r="P78" s="73">
        <v>11</v>
      </c>
      <c r="Q78" s="74" t="s">
        <v>79</v>
      </c>
      <c r="R78" s="74" t="s">
        <v>80</v>
      </c>
      <c r="S78" s="81" t="s">
        <v>14</v>
      </c>
      <c r="T78" s="75">
        <f t="shared" si="3"/>
        <v>3131700</v>
      </c>
      <c r="U78" s="76">
        <f t="shared" si="1"/>
        <v>3131700</v>
      </c>
      <c r="V78" s="31" t="s">
        <v>76</v>
      </c>
      <c r="W78" s="31" t="s">
        <v>81</v>
      </c>
      <c r="X78" s="77" t="s">
        <v>82</v>
      </c>
      <c r="Y78" s="32" t="s">
        <v>83</v>
      </c>
      <c r="Z78" s="33" t="s">
        <v>181</v>
      </c>
      <c r="AA78" s="30" t="s">
        <v>84</v>
      </c>
      <c r="AB78" s="78" t="s">
        <v>85</v>
      </c>
      <c r="AC78" s="31" t="s">
        <v>76</v>
      </c>
      <c r="AD78" s="31" t="s">
        <v>86</v>
      </c>
      <c r="AE78" s="79" t="s">
        <v>87</v>
      </c>
      <c r="AF78" s="79" t="s">
        <v>88</v>
      </c>
      <c r="AG78" s="79" t="s">
        <v>89</v>
      </c>
      <c r="AH78" s="79" t="s">
        <v>90</v>
      </c>
      <c r="AI78" s="79" t="s">
        <v>90</v>
      </c>
      <c r="AJ78" s="79" t="s">
        <v>90</v>
      </c>
      <c r="AK78" s="80"/>
      <c r="AL78" s="80"/>
      <c r="AM78" s="80"/>
    </row>
    <row r="79" spans="1:39" s="35" customFormat="1" ht="26.25" customHeight="1">
      <c r="A79" s="53"/>
      <c r="B79" s="28" t="s">
        <v>3</v>
      </c>
      <c r="C79" s="52" t="s">
        <v>142</v>
      </c>
      <c r="D79" s="52" t="s">
        <v>176</v>
      </c>
      <c r="E79" s="52" t="s">
        <v>185</v>
      </c>
      <c r="F79" s="52" t="s">
        <v>178</v>
      </c>
      <c r="G79" s="52" t="s">
        <v>187</v>
      </c>
      <c r="H79" s="47">
        <v>3289000</v>
      </c>
      <c r="I79" s="52" t="s">
        <v>76</v>
      </c>
      <c r="J79" s="29" t="s">
        <v>76</v>
      </c>
      <c r="K79" s="71" t="s">
        <v>180</v>
      </c>
      <c r="L79" s="72" t="s">
        <v>78</v>
      </c>
      <c r="M79" s="52" t="str">
        <f t="shared" si="6"/>
        <v xml:space="preserve">Amparar el pago de la cuota de ACAC </v>
      </c>
      <c r="N79" s="31">
        <v>1</v>
      </c>
      <c r="O79" s="31">
        <v>1</v>
      </c>
      <c r="P79" s="73">
        <v>11</v>
      </c>
      <c r="Q79" s="74" t="s">
        <v>79</v>
      </c>
      <c r="R79" s="74" t="s">
        <v>80</v>
      </c>
      <c r="S79" s="81" t="s">
        <v>14</v>
      </c>
      <c r="T79" s="75">
        <f t="shared" si="3"/>
        <v>3289000</v>
      </c>
      <c r="U79" s="76">
        <f t="shared" si="1"/>
        <v>3289000</v>
      </c>
      <c r="V79" s="31" t="s">
        <v>76</v>
      </c>
      <c r="W79" s="31" t="s">
        <v>81</v>
      </c>
      <c r="X79" s="77" t="s">
        <v>82</v>
      </c>
      <c r="Y79" s="32" t="s">
        <v>83</v>
      </c>
      <c r="Z79" s="33" t="s">
        <v>181</v>
      </c>
      <c r="AA79" s="30" t="s">
        <v>84</v>
      </c>
      <c r="AB79" s="78" t="s">
        <v>85</v>
      </c>
      <c r="AC79" s="31" t="s">
        <v>76</v>
      </c>
      <c r="AD79" s="31" t="s">
        <v>86</v>
      </c>
      <c r="AE79" s="79" t="s">
        <v>87</v>
      </c>
      <c r="AF79" s="79" t="s">
        <v>88</v>
      </c>
      <c r="AG79" s="79" t="s">
        <v>89</v>
      </c>
      <c r="AH79" s="79" t="s">
        <v>90</v>
      </c>
      <c r="AI79" s="79" t="s">
        <v>90</v>
      </c>
      <c r="AJ79" s="79" t="s">
        <v>90</v>
      </c>
      <c r="AK79" s="80"/>
      <c r="AL79" s="80"/>
      <c r="AM79" s="80"/>
    </row>
    <row r="80" spans="1:39" s="35" customFormat="1" ht="26.25" customHeight="1">
      <c r="A80" s="53"/>
      <c r="B80" s="28" t="s">
        <v>3</v>
      </c>
      <c r="C80" s="52" t="s">
        <v>142</v>
      </c>
      <c r="D80" s="52" t="s">
        <v>176</v>
      </c>
      <c r="E80" s="52" t="s">
        <v>185</v>
      </c>
      <c r="F80" s="52" t="s">
        <v>178</v>
      </c>
      <c r="G80" s="52" t="s">
        <v>188</v>
      </c>
      <c r="H80" s="47">
        <v>6263400</v>
      </c>
      <c r="I80" s="52" t="s">
        <v>76</v>
      </c>
      <c r="J80" s="29" t="s">
        <v>76</v>
      </c>
      <c r="K80" s="71" t="s">
        <v>180</v>
      </c>
      <c r="L80" s="72" t="s">
        <v>78</v>
      </c>
      <c r="M80" s="52" t="str">
        <f t="shared" si="6"/>
        <v>Amparar el pago de la membresía del año  de la Facultad de Bellas Artes en la Asociación Colombiana de Programas y Facultades de Artes ACOFARTES.</v>
      </c>
      <c r="N80" s="31">
        <v>1</v>
      </c>
      <c r="O80" s="31">
        <v>1</v>
      </c>
      <c r="P80" s="73">
        <v>11</v>
      </c>
      <c r="Q80" s="74" t="s">
        <v>79</v>
      </c>
      <c r="R80" s="74" t="s">
        <v>80</v>
      </c>
      <c r="S80" s="81" t="s">
        <v>14</v>
      </c>
      <c r="T80" s="75">
        <f t="shared" si="3"/>
        <v>6263400</v>
      </c>
      <c r="U80" s="76">
        <f t="shared" si="1"/>
        <v>6263400</v>
      </c>
      <c r="V80" s="31" t="s">
        <v>76</v>
      </c>
      <c r="W80" s="31" t="s">
        <v>81</v>
      </c>
      <c r="X80" s="77" t="s">
        <v>82</v>
      </c>
      <c r="Y80" s="32" t="s">
        <v>83</v>
      </c>
      <c r="Z80" s="33" t="s">
        <v>181</v>
      </c>
      <c r="AA80" s="30" t="s">
        <v>84</v>
      </c>
      <c r="AB80" s="78" t="s">
        <v>85</v>
      </c>
      <c r="AC80" s="31" t="s">
        <v>76</v>
      </c>
      <c r="AD80" s="31" t="s">
        <v>86</v>
      </c>
      <c r="AE80" s="79" t="s">
        <v>87</v>
      </c>
      <c r="AF80" s="79" t="s">
        <v>88</v>
      </c>
      <c r="AG80" s="79" t="s">
        <v>89</v>
      </c>
      <c r="AH80" s="79" t="s">
        <v>90</v>
      </c>
      <c r="AI80" s="79" t="s">
        <v>90</v>
      </c>
      <c r="AJ80" s="79" t="s">
        <v>90</v>
      </c>
      <c r="AK80" s="80"/>
      <c r="AL80" s="80"/>
      <c r="AM80" s="80"/>
    </row>
    <row r="81" spans="1:39" s="35" customFormat="1" ht="26.25" customHeight="1">
      <c r="A81" s="53"/>
      <c r="B81" s="28" t="s">
        <v>3</v>
      </c>
      <c r="C81" s="52" t="s">
        <v>142</v>
      </c>
      <c r="D81" s="52" t="s">
        <v>176</v>
      </c>
      <c r="E81" s="52" t="s">
        <v>185</v>
      </c>
      <c r="F81" s="52" t="s">
        <v>178</v>
      </c>
      <c r="G81" s="52" t="s">
        <v>189</v>
      </c>
      <c r="H81" s="47">
        <v>2083318</v>
      </c>
      <c r="I81" s="52" t="s">
        <v>76</v>
      </c>
      <c r="J81" s="29" t="s">
        <v>76</v>
      </c>
      <c r="K81" s="71" t="s">
        <v>180</v>
      </c>
      <c r="L81" s="72" t="s">
        <v>78</v>
      </c>
      <c r="M81" s="52" t="str">
        <f t="shared" si="6"/>
        <v>Amparar el pago de la cuota de afiliación con el Instituto Colombiano de Normas Técnicas y Certificación ICONTEC</v>
      </c>
      <c r="N81" s="31">
        <v>1</v>
      </c>
      <c r="O81" s="31">
        <v>1</v>
      </c>
      <c r="P81" s="73">
        <v>11</v>
      </c>
      <c r="Q81" s="74" t="s">
        <v>79</v>
      </c>
      <c r="R81" s="74" t="s">
        <v>80</v>
      </c>
      <c r="S81" s="81" t="s">
        <v>14</v>
      </c>
      <c r="T81" s="75">
        <f t="shared" si="3"/>
        <v>2083318</v>
      </c>
      <c r="U81" s="76">
        <f t="shared" si="1"/>
        <v>2083318</v>
      </c>
      <c r="V81" s="31" t="s">
        <v>76</v>
      </c>
      <c r="W81" s="31" t="s">
        <v>81</v>
      </c>
      <c r="X81" s="77" t="s">
        <v>82</v>
      </c>
      <c r="Y81" s="32" t="s">
        <v>83</v>
      </c>
      <c r="Z81" s="33" t="s">
        <v>181</v>
      </c>
      <c r="AA81" s="30" t="s">
        <v>84</v>
      </c>
      <c r="AB81" s="78" t="s">
        <v>85</v>
      </c>
      <c r="AC81" s="31" t="s">
        <v>76</v>
      </c>
      <c r="AD81" s="31" t="s">
        <v>86</v>
      </c>
      <c r="AE81" s="79" t="s">
        <v>87</v>
      </c>
      <c r="AF81" s="79" t="s">
        <v>88</v>
      </c>
      <c r="AG81" s="79" t="s">
        <v>89</v>
      </c>
      <c r="AH81" s="79" t="s">
        <v>90</v>
      </c>
      <c r="AI81" s="79" t="s">
        <v>90</v>
      </c>
      <c r="AJ81" s="79" t="s">
        <v>90</v>
      </c>
      <c r="AK81" s="80"/>
      <c r="AL81" s="80"/>
      <c r="AM81" s="80"/>
    </row>
    <row r="82" spans="1:39" s="35" customFormat="1" ht="26.25" customHeight="1">
      <c r="A82" s="53"/>
      <c r="B82" s="28" t="s">
        <v>3</v>
      </c>
      <c r="C82" s="52" t="s">
        <v>142</v>
      </c>
      <c r="D82" s="52" t="s">
        <v>176</v>
      </c>
      <c r="E82" s="52" t="s">
        <v>185</v>
      </c>
      <c r="F82" s="52" t="s">
        <v>178</v>
      </c>
      <c r="G82" s="52" t="s">
        <v>190</v>
      </c>
      <c r="H82" s="47">
        <f>6263400+740220</f>
        <v>7003620</v>
      </c>
      <c r="I82" s="52" t="s">
        <v>76</v>
      </c>
      <c r="J82" s="29" t="s">
        <v>429</v>
      </c>
      <c r="K82" s="71" t="s">
        <v>180</v>
      </c>
      <c r="L82" s="72" t="s">
        <v>78</v>
      </c>
      <c r="M82" s="52" t="str">
        <f t="shared" si="6"/>
        <v>Amparar el pago de la membresía de la Asociación Colombiana de Facultades de Educación- ASCOFADE, correspondiente a la cuota de sostenimiento anual.</v>
      </c>
      <c r="N82" s="31">
        <v>1</v>
      </c>
      <c r="O82" s="31">
        <v>1</v>
      </c>
      <c r="P82" s="73">
        <v>11</v>
      </c>
      <c r="Q82" s="74" t="s">
        <v>79</v>
      </c>
      <c r="R82" s="74" t="s">
        <v>80</v>
      </c>
      <c r="S82" s="81" t="s">
        <v>14</v>
      </c>
      <c r="T82" s="75">
        <f t="shared" si="3"/>
        <v>7003620</v>
      </c>
      <c r="U82" s="76">
        <f t="shared" si="1"/>
        <v>7003620</v>
      </c>
      <c r="V82" s="31" t="s">
        <v>76</v>
      </c>
      <c r="W82" s="31" t="s">
        <v>81</v>
      </c>
      <c r="X82" s="77" t="s">
        <v>82</v>
      </c>
      <c r="Y82" s="32" t="s">
        <v>83</v>
      </c>
      <c r="Z82" s="33" t="s">
        <v>181</v>
      </c>
      <c r="AA82" s="30" t="s">
        <v>84</v>
      </c>
      <c r="AB82" s="78" t="s">
        <v>85</v>
      </c>
      <c r="AC82" s="31" t="s">
        <v>76</v>
      </c>
      <c r="AD82" s="31" t="s">
        <v>86</v>
      </c>
      <c r="AE82" s="79" t="s">
        <v>87</v>
      </c>
      <c r="AF82" s="79" t="s">
        <v>88</v>
      </c>
      <c r="AG82" s="79" t="s">
        <v>89</v>
      </c>
      <c r="AH82" s="79" t="s">
        <v>90</v>
      </c>
      <c r="AI82" s="79" t="s">
        <v>90</v>
      </c>
      <c r="AJ82" s="79" t="s">
        <v>90</v>
      </c>
      <c r="AK82" s="80"/>
      <c r="AL82" s="80"/>
      <c r="AM82" s="80"/>
    </row>
    <row r="83" spans="1:39" s="35" customFormat="1" ht="26.25" customHeight="1">
      <c r="A83" s="53"/>
      <c r="B83" s="28" t="s">
        <v>3</v>
      </c>
      <c r="C83" s="52" t="s">
        <v>142</v>
      </c>
      <c r="D83" s="52" t="s">
        <v>176</v>
      </c>
      <c r="E83" s="52" t="s">
        <v>185</v>
      </c>
      <c r="F83" s="52" t="s">
        <v>178</v>
      </c>
      <c r="G83" s="52" t="s">
        <v>191</v>
      </c>
      <c r="H83" s="47">
        <v>3131700</v>
      </c>
      <c r="I83" s="52" t="s">
        <v>76</v>
      </c>
      <c r="J83" s="29" t="s">
        <v>76</v>
      </c>
      <c r="K83" s="71" t="s">
        <v>180</v>
      </c>
      <c r="L83" s="72" t="s">
        <v>78</v>
      </c>
      <c r="M83" s="52" t="str">
        <f t="shared" si="6"/>
        <v>Amparar el pago de la cuota de membresía de la Asociación Red Colombiana de Facultades de Deporte, Educación Física y Recreación - ARCOFADER</v>
      </c>
      <c r="N83" s="31">
        <v>1</v>
      </c>
      <c r="O83" s="31">
        <v>1</v>
      </c>
      <c r="P83" s="73">
        <v>11</v>
      </c>
      <c r="Q83" s="74" t="s">
        <v>79</v>
      </c>
      <c r="R83" s="74" t="s">
        <v>80</v>
      </c>
      <c r="S83" s="81" t="s">
        <v>14</v>
      </c>
      <c r="T83" s="75">
        <f t="shared" si="3"/>
        <v>3131700</v>
      </c>
      <c r="U83" s="76">
        <f t="shared" si="1"/>
        <v>3131700</v>
      </c>
      <c r="V83" s="31" t="s">
        <v>76</v>
      </c>
      <c r="W83" s="31" t="s">
        <v>81</v>
      </c>
      <c r="X83" s="77" t="s">
        <v>82</v>
      </c>
      <c r="Y83" s="32" t="s">
        <v>83</v>
      </c>
      <c r="Z83" s="33" t="s">
        <v>181</v>
      </c>
      <c r="AA83" s="30" t="s">
        <v>84</v>
      </c>
      <c r="AB83" s="78" t="s">
        <v>85</v>
      </c>
      <c r="AC83" s="31" t="s">
        <v>76</v>
      </c>
      <c r="AD83" s="31" t="s">
        <v>86</v>
      </c>
      <c r="AE83" s="79" t="s">
        <v>87</v>
      </c>
      <c r="AF83" s="79" t="s">
        <v>88</v>
      </c>
      <c r="AG83" s="79" t="s">
        <v>89</v>
      </c>
      <c r="AH83" s="79" t="s">
        <v>90</v>
      </c>
      <c r="AI83" s="79" t="s">
        <v>90</v>
      </c>
      <c r="AJ83" s="79" t="s">
        <v>90</v>
      </c>
      <c r="AK83" s="80"/>
      <c r="AL83" s="80"/>
      <c r="AM83" s="80"/>
    </row>
    <row r="84" spans="1:39" s="35" customFormat="1" ht="26.25" customHeight="1">
      <c r="A84" s="53"/>
      <c r="B84" s="28" t="s">
        <v>3</v>
      </c>
      <c r="C84" s="52" t="s">
        <v>142</v>
      </c>
      <c r="D84" s="52" t="s">
        <v>176</v>
      </c>
      <c r="E84" s="52" t="s">
        <v>185</v>
      </c>
      <c r="F84" s="52" t="s">
        <v>178</v>
      </c>
      <c r="G84" s="52" t="s">
        <v>192</v>
      </c>
      <c r="H84" s="47">
        <f>29876000-2400000</f>
        <v>27476000</v>
      </c>
      <c r="I84" s="52" t="s">
        <v>76</v>
      </c>
      <c r="J84" s="29" t="s">
        <v>76</v>
      </c>
      <c r="K84" s="71" t="s">
        <v>180</v>
      </c>
      <c r="L84" s="72" t="s">
        <v>78</v>
      </c>
      <c r="M84" s="52" t="str">
        <f t="shared" si="6"/>
        <v xml:space="preserve">Amparar el pago de la cuota de sostenimiento de la Asociación Colombiana de Universidades  - ASCUN
</v>
      </c>
      <c r="N84" s="31">
        <v>1</v>
      </c>
      <c r="O84" s="31">
        <v>1</v>
      </c>
      <c r="P84" s="73">
        <v>11</v>
      </c>
      <c r="Q84" s="74" t="s">
        <v>79</v>
      </c>
      <c r="R84" s="74" t="s">
        <v>80</v>
      </c>
      <c r="S84" s="81" t="s">
        <v>14</v>
      </c>
      <c r="T84" s="75">
        <f t="shared" si="3"/>
        <v>27476000</v>
      </c>
      <c r="U84" s="76">
        <f t="shared" si="1"/>
        <v>27476000</v>
      </c>
      <c r="V84" s="31" t="s">
        <v>76</v>
      </c>
      <c r="W84" s="31" t="s">
        <v>81</v>
      </c>
      <c r="X84" s="77" t="s">
        <v>82</v>
      </c>
      <c r="Y84" s="32" t="s">
        <v>83</v>
      </c>
      <c r="Z84" s="33" t="s">
        <v>181</v>
      </c>
      <c r="AA84" s="30" t="s">
        <v>84</v>
      </c>
      <c r="AB84" s="78" t="s">
        <v>85</v>
      </c>
      <c r="AC84" s="31" t="s">
        <v>76</v>
      </c>
      <c r="AD84" s="31" t="s">
        <v>86</v>
      </c>
      <c r="AE84" s="79" t="s">
        <v>87</v>
      </c>
      <c r="AF84" s="79" t="s">
        <v>88</v>
      </c>
      <c r="AG84" s="79" t="s">
        <v>89</v>
      </c>
      <c r="AH84" s="79" t="s">
        <v>90</v>
      </c>
      <c r="AI84" s="79" t="s">
        <v>90</v>
      </c>
      <c r="AJ84" s="79" t="s">
        <v>90</v>
      </c>
      <c r="AK84" s="80"/>
      <c r="AL84" s="80"/>
      <c r="AM84" s="80"/>
    </row>
    <row r="85" spans="1:39" s="35" customFormat="1" ht="26.25" customHeight="1">
      <c r="A85" s="53"/>
      <c r="B85" s="28" t="s">
        <v>3</v>
      </c>
      <c r="C85" s="52" t="s">
        <v>142</v>
      </c>
      <c r="D85" s="52" t="s">
        <v>176</v>
      </c>
      <c r="E85" s="52" t="s">
        <v>185</v>
      </c>
      <c r="F85" s="52" t="s">
        <v>178</v>
      </c>
      <c r="G85" s="52" t="s">
        <v>193</v>
      </c>
      <c r="H85" s="47">
        <v>4400963</v>
      </c>
      <c r="I85" s="52" t="s">
        <v>76</v>
      </c>
      <c r="J85" s="29" t="s">
        <v>76</v>
      </c>
      <c r="K85" s="71" t="s">
        <v>180</v>
      </c>
      <c r="L85" s="72" t="s">
        <v>78</v>
      </c>
      <c r="M85" s="52" t="str">
        <f t="shared" si="6"/>
        <v xml:space="preserve">Amparar el pago cuota anual de las actividades de Bienestar Universitario de la Universidad Pedagógica Nacional a la Asociación Colombiana de Universidades “ASCUN” 
</v>
      </c>
      <c r="N85" s="31">
        <v>1</v>
      </c>
      <c r="O85" s="31">
        <v>1</v>
      </c>
      <c r="P85" s="73">
        <v>11</v>
      </c>
      <c r="Q85" s="74" t="s">
        <v>79</v>
      </c>
      <c r="R85" s="74" t="s">
        <v>80</v>
      </c>
      <c r="S85" s="81" t="s">
        <v>14</v>
      </c>
      <c r="T85" s="75">
        <f t="shared" si="3"/>
        <v>4400963</v>
      </c>
      <c r="U85" s="76">
        <f t="shared" si="1"/>
        <v>4400963</v>
      </c>
      <c r="V85" s="31" t="s">
        <v>76</v>
      </c>
      <c r="W85" s="31" t="s">
        <v>81</v>
      </c>
      <c r="X85" s="77" t="s">
        <v>82</v>
      </c>
      <c r="Y85" s="32" t="s">
        <v>83</v>
      </c>
      <c r="Z85" s="33" t="s">
        <v>181</v>
      </c>
      <c r="AA85" s="30" t="s">
        <v>84</v>
      </c>
      <c r="AB85" s="78" t="s">
        <v>85</v>
      </c>
      <c r="AC85" s="31" t="s">
        <v>76</v>
      </c>
      <c r="AD85" s="31" t="s">
        <v>86</v>
      </c>
      <c r="AE85" s="79" t="s">
        <v>87</v>
      </c>
      <c r="AF85" s="79" t="s">
        <v>88</v>
      </c>
      <c r="AG85" s="79" t="s">
        <v>89</v>
      </c>
      <c r="AH85" s="79" t="s">
        <v>90</v>
      </c>
      <c r="AI85" s="79" t="s">
        <v>90</v>
      </c>
      <c r="AJ85" s="79" t="s">
        <v>90</v>
      </c>
      <c r="AK85" s="80"/>
      <c r="AL85" s="80"/>
      <c r="AM85" s="80"/>
    </row>
    <row r="86" spans="1:39" s="35" customFormat="1" ht="26.25" customHeight="1">
      <c r="A86" s="53"/>
      <c r="B86" s="28" t="s">
        <v>3</v>
      </c>
      <c r="C86" s="52" t="s">
        <v>142</v>
      </c>
      <c r="D86" s="52" t="s">
        <v>176</v>
      </c>
      <c r="E86" s="52" t="s">
        <v>185</v>
      </c>
      <c r="F86" s="52" t="s">
        <v>178</v>
      </c>
      <c r="G86" s="52" t="s">
        <v>194</v>
      </c>
      <c r="H86" s="47">
        <v>22395868</v>
      </c>
      <c r="I86" s="52" t="s">
        <v>76</v>
      </c>
      <c r="J86" s="29" t="s">
        <v>76</v>
      </c>
      <c r="K86" s="71" t="s">
        <v>180</v>
      </c>
      <c r="L86" s="72" t="s">
        <v>78</v>
      </c>
      <c r="M86" s="52" t="str">
        <f t="shared" si="6"/>
        <v>Amparar el pago en la participación en las actividades deportivas - torneos estudiantiles, a la Asociación Colombiana de Universidades “ASCUN”</v>
      </c>
      <c r="N86" s="31">
        <v>1</v>
      </c>
      <c r="O86" s="31">
        <v>1</v>
      </c>
      <c r="P86" s="73">
        <v>11</v>
      </c>
      <c r="Q86" s="74" t="s">
        <v>79</v>
      </c>
      <c r="R86" s="74" t="s">
        <v>80</v>
      </c>
      <c r="S86" s="81" t="s">
        <v>14</v>
      </c>
      <c r="T86" s="75">
        <f t="shared" si="3"/>
        <v>22395868</v>
      </c>
      <c r="U86" s="76">
        <f t="shared" si="1"/>
        <v>22395868</v>
      </c>
      <c r="V86" s="31" t="s">
        <v>76</v>
      </c>
      <c r="W86" s="31" t="s">
        <v>81</v>
      </c>
      <c r="X86" s="77" t="s">
        <v>82</v>
      </c>
      <c r="Y86" s="32" t="s">
        <v>83</v>
      </c>
      <c r="Z86" s="33" t="s">
        <v>181</v>
      </c>
      <c r="AA86" s="30" t="s">
        <v>84</v>
      </c>
      <c r="AB86" s="78" t="s">
        <v>85</v>
      </c>
      <c r="AC86" s="31" t="s">
        <v>76</v>
      </c>
      <c r="AD86" s="31" t="s">
        <v>86</v>
      </c>
      <c r="AE86" s="79" t="s">
        <v>87</v>
      </c>
      <c r="AF86" s="79" t="s">
        <v>88</v>
      </c>
      <c r="AG86" s="79" t="s">
        <v>89</v>
      </c>
      <c r="AH86" s="79" t="s">
        <v>90</v>
      </c>
      <c r="AI86" s="79" t="s">
        <v>90</v>
      </c>
      <c r="AJ86" s="79" t="s">
        <v>90</v>
      </c>
      <c r="AK86" s="80"/>
      <c r="AL86" s="80"/>
      <c r="AM86" s="80"/>
    </row>
    <row r="87" spans="1:39" s="35" customFormat="1" ht="26.25" customHeight="1">
      <c r="A87" s="53"/>
      <c r="B87" s="28" t="s">
        <v>3</v>
      </c>
      <c r="C87" s="52" t="s">
        <v>142</v>
      </c>
      <c r="D87" s="52" t="s">
        <v>176</v>
      </c>
      <c r="E87" s="52" t="s">
        <v>185</v>
      </c>
      <c r="F87" s="52" t="s">
        <v>178</v>
      </c>
      <c r="G87" s="52" t="s">
        <v>195</v>
      </c>
      <c r="H87" s="47">
        <v>6263400</v>
      </c>
      <c r="I87" s="52" t="s">
        <v>76</v>
      </c>
      <c r="J87" s="29" t="s">
        <v>76</v>
      </c>
      <c r="K87" s="71" t="s">
        <v>180</v>
      </c>
      <c r="L87" s="72" t="s">
        <v>78</v>
      </c>
      <c r="M87" s="52" t="str">
        <f t="shared" si="6"/>
        <v xml:space="preserve">Amparar el pago de la cuota de la membresía de la Red Colombiana de Formación Ambiental - RCFA, </v>
      </c>
      <c r="N87" s="31">
        <v>1</v>
      </c>
      <c r="O87" s="31">
        <v>1</v>
      </c>
      <c r="P87" s="73">
        <v>11</v>
      </c>
      <c r="Q87" s="74" t="s">
        <v>79</v>
      </c>
      <c r="R87" s="74" t="s">
        <v>80</v>
      </c>
      <c r="S87" s="81" t="s">
        <v>14</v>
      </c>
      <c r="T87" s="75">
        <f t="shared" si="3"/>
        <v>6263400</v>
      </c>
      <c r="U87" s="76">
        <f t="shared" si="1"/>
        <v>6263400</v>
      </c>
      <c r="V87" s="31" t="s">
        <v>76</v>
      </c>
      <c r="W87" s="31" t="s">
        <v>81</v>
      </c>
      <c r="X87" s="77" t="s">
        <v>82</v>
      </c>
      <c r="Y87" s="32" t="s">
        <v>83</v>
      </c>
      <c r="Z87" s="33" t="s">
        <v>181</v>
      </c>
      <c r="AA87" s="30" t="s">
        <v>84</v>
      </c>
      <c r="AB87" s="78" t="s">
        <v>85</v>
      </c>
      <c r="AC87" s="31" t="s">
        <v>76</v>
      </c>
      <c r="AD87" s="31" t="s">
        <v>86</v>
      </c>
      <c r="AE87" s="79" t="s">
        <v>87</v>
      </c>
      <c r="AF87" s="79" t="s">
        <v>88</v>
      </c>
      <c r="AG87" s="79" t="s">
        <v>89</v>
      </c>
      <c r="AH87" s="79" t="s">
        <v>90</v>
      </c>
      <c r="AI87" s="79" t="s">
        <v>90</v>
      </c>
      <c r="AJ87" s="79" t="s">
        <v>90</v>
      </c>
      <c r="AK87" s="80"/>
      <c r="AL87" s="80"/>
      <c r="AM87" s="80"/>
    </row>
    <row r="88" spans="1:39" s="35" customFormat="1" ht="26.25" customHeight="1">
      <c r="A88" s="53"/>
      <c r="B88" s="28" t="s">
        <v>3</v>
      </c>
      <c r="C88" s="52" t="s">
        <v>142</v>
      </c>
      <c r="D88" s="52" t="s">
        <v>176</v>
      </c>
      <c r="E88" s="52" t="s">
        <v>185</v>
      </c>
      <c r="F88" s="52" t="s">
        <v>178</v>
      </c>
      <c r="G88" s="167" t="s">
        <v>880</v>
      </c>
      <c r="H88" s="47">
        <f>4697550+555165</f>
        <v>5252715</v>
      </c>
      <c r="I88" s="52" t="s">
        <v>76</v>
      </c>
      <c r="J88" s="29" t="s">
        <v>86</v>
      </c>
      <c r="K88" s="71" t="s">
        <v>180</v>
      </c>
      <c r="L88" s="72" t="s">
        <v>78</v>
      </c>
      <c r="M88" s="52" t="str">
        <f t="shared" si="6"/>
        <v>Amparar el pago de la cuota de sostenimiento de la Red Colombiana de Posgrados- RCP, correspondiente al año 2026.</v>
      </c>
      <c r="N88" s="31">
        <v>1</v>
      </c>
      <c r="O88" s="31">
        <v>1</v>
      </c>
      <c r="P88" s="73">
        <v>11</v>
      </c>
      <c r="Q88" s="74" t="s">
        <v>79</v>
      </c>
      <c r="R88" s="74" t="s">
        <v>80</v>
      </c>
      <c r="S88" s="81" t="s">
        <v>14</v>
      </c>
      <c r="T88" s="75">
        <f t="shared" si="3"/>
        <v>5252715</v>
      </c>
      <c r="U88" s="76">
        <f t="shared" si="1"/>
        <v>5252715</v>
      </c>
      <c r="V88" s="31" t="s">
        <v>76</v>
      </c>
      <c r="W88" s="31" t="s">
        <v>81</v>
      </c>
      <c r="X88" s="77" t="s">
        <v>82</v>
      </c>
      <c r="Y88" s="32" t="s">
        <v>83</v>
      </c>
      <c r="Z88" s="33" t="s">
        <v>181</v>
      </c>
      <c r="AA88" s="30" t="s">
        <v>84</v>
      </c>
      <c r="AB88" s="78" t="s">
        <v>85</v>
      </c>
      <c r="AC88" s="31" t="s">
        <v>76</v>
      </c>
      <c r="AD88" s="31" t="s">
        <v>86</v>
      </c>
      <c r="AE88" s="79" t="s">
        <v>87</v>
      </c>
      <c r="AF88" s="79" t="s">
        <v>88</v>
      </c>
      <c r="AG88" s="79" t="s">
        <v>89</v>
      </c>
      <c r="AH88" s="79" t="s">
        <v>90</v>
      </c>
      <c r="AI88" s="79" t="s">
        <v>90</v>
      </c>
      <c r="AJ88" s="79" t="s">
        <v>90</v>
      </c>
      <c r="AK88" s="80"/>
      <c r="AL88" s="80"/>
      <c r="AM88" s="80"/>
    </row>
    <row r="89" spans="1:39" s="35" customFormat="1" ht="26.25" customHeight="1">
      <c r="A89" s="53"/>
      <c r="B89" s="28" t="s">
        <v>3</v>
      </c>
      <c r="C89" s="52" t="s">
        <v>142</v>
      </c>
      <c r="D89" s="52" t="s">
        <v>176</v>
      </c>
      <c r="E89" s="52" t="s">
        <v>185</v>
      </c>
      <c r="F89" s="52" t="s">
        <v>178</v>
      </c>
      <c r="G89" s="52" t="s">
        <v>196</v>
      </c>
      <c r="H89" s="47">
        <f>6741280-555165</f>
        <v>6186115</v>
      </c>
      <c r="I89" s="52" t="s">
        <v>76</v>
      </c>
      <c r="J89" s="29" t="s">
        <v>86</v>
      </c>
      <c r="K89" s="71" t="s">
        <v>180</v>
      </c>
      <c r="L89" s="72" t="s">
        <v>78</v>
      </c>
      <c r="M89" s="52" t="str">
        <f t="shared" si="6"/>
        <v>Amparar el pago de suscripción a la Sociedad de Autores y Compositores SAYCO, necesario para el funcionamiento de la Emisora Pedagógica Radio.</v>
      </c>
      <c r="N89" s="31">
        <v>1</v>
      </c>
      <c r="O89" s="31">
        <v>1</v>
      </c>
      <c r="P89" s="73">
        <v>11</v>
      </c>
      <c r="Q89" s="74" t="s">
        <v>79</v>
      </c>
      <c r="R89" s="74" t="s">
        <v>80</v>
      </c>
      <c r="S89" s="81" t="s">
        <v>14</v>
      </c>
      <c r="T89" s="75">
        <f t="shared" si="3"/>
        <v>6186115</v>
      </c>
      <c r="U89" s="76">
        <f t="shared" si="1"/>
        <v>6186115</v>
      </c>
      <c r="V89" s="31" t="s">
        <v>76</v>
      </c>
      <c r="W89" s="31" t="s">
        <v>81</v>
      </c>
      <c r="X89" s="77" t="s">
        <v>82</v>
      </c>
      <c r="Y89" s="32" t="s">
        <v>83</v>
      </c>
      <c r="Z89" s="33" t="s">
        <v>181</v>
      </c>
      <c r="AA89" s="30" t="s">
        <v>84</v>
      </c>
      <c r="AB89" s="78" t="s">
        <v>85</v>
      </c>
      <c r="AC89" s="31" t="s">
        <v>76</v>
      </c>
      <c r="AD89" s="31" t="s">
        <v>86</v>
      </c>
      <c r="AE89" s="79" t="s">
        <v>87</v>
      </c>
      <c r="AF89" s="79" t="s">
        <v>88</v>
      </c>
      <c r="AG89" s="79" t="s">
        <v>89</v>
      </c>
      <c r="AH89" s="79" t="s">
        <v>90</v>
      </c>
      <c r="AI89" s="79" t="s">
        <v>90</v>
      </c>
      <c r="AJ89" s="79" t="s">
        <v>90</v>
      </c>
      <c r="AK89" s="80"/>
      <c r="AL89" s="80"/>
      <c r="AM89" s="80"/>
    </row>
    <row r="90" spans="1:39" s="35" customFormat="1" ht="26.25" customHeight="1">
      <c r="A90" s="53"/>
      <c r="B90" s="28" t="s">
        <v>3</v>
      </c>
      <c r="C90" s="52" t="s">
        <v>142</v>
      </c>
      <c r="D90" s="52" t="s">
        <v>176</v>
      </c>
      <c r="E90" s="52" t="s">
        <v>185</v>
      </c>
      <c r="F90" s="52" t="s">
        <v>178</v>
      </c>
      <c r="G90" s="52" t="s">
        <v>197</v>
      </c>
      <c r="H90" s="47">
        <v>9737404</v>
      </c>
      <c r="I90" s="52" t="s">
        <v>76</v>
      </c>
      <c r="J90" s="29" t="s">
        <v>76</v>
      </c>
      <c r="K90" s="71" t="s">
        <v>180</v>
      </c>
      <c r="L90" s="72" t="s">
        <v>78</v>
      </c>
      <c r="M90" s="52" t="str">
        <f t="shared" si="6"/>
        <v>Amparar el pago de suscripción a la Asociación Colombiana de Intérpretes y Productores Fonográficos ACINPRO, necesario para el funcionamiento de la Emisora Pedagógica Radio.</v>
      </c>
      <c r="N90" s="31">
        <v>1</v>
      </c>
      <c r="O90" s="31">
        <v>1</v>
      </c>
      <c r="P90" s="73">
        <v>11</v>
      </c>
      <c r="Q90" s="74" t="s">
        <v>79</v>
      </c>
      <c r="R90" s="74" t="s">
        <v>80</v>
      </c>
      <c r="S90" s="81" t="s">
        <v>14</v>
      </c>
      <c r="T90" s="75">
        <f t="shared" si="3"/>
        <v>9737404</v>
      </c>
      <c r="U90" s="76">
        <f t="shared" si="1"/>
        <v>9737404</v>
      </c>
      <c r="V90" s="31" t="s">
        <v>76</v>
      </c>
      <c r="W90" s="31" t="s">
        <v>81</v>
      </c>
      <c r="X90" s="77" t="s">
        <v>82</v>
      </c>
      <c r="Y90" s="32" t="s">
        <v>83</v>
      </c>
      <c r="Z90" s="33" t="s">
        <v>181</v>
      </c>
      <c r="AA90" s="30" t="s">
        <v>84</v>
      </c>
      <c r="AB90" s="78" t="s">
        <v>85</v>
      </c>
      <c r="AC90" s="31" t="s">
        <v>76</v>
      </c>
      <c r="AD90" s="31" t="s">
        <v>86</v>
      </c>
      <c r="AE90" s="79" t="s">
        <v>87</v>
      </c>
      <c r="AF90" s="79" t="s">
        <v>88</v>
      </c>
      <c r="AG90" s="79" t="s">
        <v>89</v>
      </c>
      <c r="AH90" s="79" t="s">
        <v>90</v>
      </c>
      <c r="AI90" s="79" t="s">
        <v>90</v>
      </c>
      <c r="AJ90" s="79" t="s">
        <v>90</v>
      </c>
      <c r="AK90" s="80"/>
      <c r="AL90" s="80"/>
      <c r="AM90" s="80"/>
    </row>
    <row r="91" spans="1:39" s="35" customFormat="1" ht="26.25" customHeight="1">
      <c r="A91" s="53"/>
      <c r="B91" s="28" t="s">
        <v>3</v>
      </c>
      <c r="C91" s="52" t="s">
        <v>142</v>
      </c>
      <c r="D91" s="52" t="s">
        <v>160</v>
      </c>
      <c r="E91" s="52" t="s">
        <v>185</v>
      </c>
      <c r="F91" s="52" t="s">
        <v>178</v>
      </c>
      <c r="G91" s="52" t="s">
        <v>198</v>
      </c>
      <c r="H91" s="47">
        <v>2400000</v>
      </c>
      <c r="I91" s="52" t="s">
        <v>76</v>
      </c>
      <c r="J91" s="29" t="s">
        <v>76</v>
      </c>
      <c r="K91" s="71" t="s">
        <v>180</v>
      </c>
      <c r="L91" s="72" t="s">
        <v>78</v>
      </c>
      <c r="M91" s="205" t="str">
        <f>G91</f>
        <v>Amparar el pago de suscripción de la membresía del prefijo IPV6., en el marco del protocolo establecido por MinTIC en mediante Resolución 2710 de 2017.</v>
      </c>
      <c r="N91" s="124">
        <v>2</v>
      </c>
      <c r="O91" s="124">
        <v>2</v>
      </c>
      <c r="P91" s="125">
        <v>10</v>
      </c>
      <c r="Q91" s="74" t="s">
        <v>79</v>
      </c>
      <c r="R91" s="74" t="s">
        <v>80</v>
      </c>
      <c r="S91" s="81" t="s">
        <v>14</v>
      </c>
      <c r="T91" s="75">
        <f>H91</f>
        <v>2400000</v>
      </c>
      <c r="U91" s="76">
        <f>T91</f>
        <v>2400000</v>
      </c>
      <c r="V91" s="31" t="s">
        <v>76</v>
      </c>
      <c r="W91" s="31" t="s">
        <v>81</v>
      </c>
      <c r="X91" s="77" t="s">
        <v>82</v>
      </c>
      <c r="Y91" s="32" t="s">
        <v>83</v>
      </c>
      <c r="Z91" s="33" t="s">
        <v>3</v>
      </c>
      <c r="AA91" s="30" t="s">
        <v>84</v>
      </c>
      <c r="AB91" s="78" t="s">
        <v>85</v>
      </c>
      <c r="AC91" s="31" t="s">
        <v>76</v>
      </c>
      <c r="AD91" s="31" t="s">
        <v>86</v>
      </c>
      <c r="AE91" s="79" t="s">
        <v>87</v>
      </c>
      <c r="AF91" s="79" t="s">
        <v>88</v>
      </c>
      <c r="AG91" s="79" t="s">
        <v>89</v>
      </c>
      <c r="AH91" s="79" t="s">
        <v>90</v>
      </c>
      <c r="AI91" s="79" t="s">
        <v>90</v>
      </c>
      <c r="AJ91" s="79" t="s">
        <v>90</v>
      </c>
      <c r="AK91" s="80"/>
      <c r="AL91" s="80"/>
      <c r="AM91" s="80"/>
    </row>
    <row r="92" spans="1:39" s="35" customFormat="1" ht="26.25" customHeight="1">
      <c r="A92" s="53"/>
      <c r="B92" s="28" t="s">
        <v>3</v>
      </c>
      <c r="C92" s="52" t="s">
        <v>159</v>
      </c>
      <c r="D92" s="52" t="s">
        <v>160</v>
      </c>
      <c r="E92" s="52" t="s">
        <v>161</v>
      </c>
      <c r="F92" s="52" t="s">
        <v>10</v>
      </c>
      <c r="G92" s="52" t="s">
        <v>198</v>
      </c>
      <c r="H92" s="47">
        <v>12000000</v>
      </c>
      <c r="I92" s="52" t="s">
        <v>76</v>
      </c>
      <c r="J92" s="29" t="s">
        <v>76</v>
      </c>
      <c r="K92" s="71" t="s">
        <v>180</v>
      </c>
      <c r="L92" s="72" t="s">
        <v>78</v>
      </c>
      <c r="M92" s="207"/>
      <c r="N92" s="31">
        <v>1</v>
      </c>
      <c r="O92" s="31">
        <v>1</v>
      </c>
      <c r="P92" s="73">
        <v>11</v>
      </c>
      <c r="Q92" s="74" t="s">
        <v>79</v>
      </c>
      <c r="R92" s="74" t="s">
        <v>80</v>
      </c>
      <c r="S92" s="52" t="s">
        <v>1</v>
      </c>
      <c r="T92" s="75">
        <f t="shared" si="3"/>
        <v>12000000</v>
      </c>
      <c r="U92" s="76">
        <f t="shared" si="1"/>
        <v>12000000</v>
      </c>
      <c r="V92" s="31" t="s">
        <v>76</v>
      </c>
      <c r="W92" s="31" t="s">
        <v>81</v>
      </c>
      <c r="X92" s="77" t="s">
        <v>82</v>
      </c>
      <c r="Y92" s="32" t="s">
        <v>83</v>
      </c>
      <c r="Z92" s="33" t="s">
        <v>3</v>
      </c>
      <c r="AA92" s="30" t="s">
        <v>84</v>
      </c>
      <c r="AB92" s="78" t="s">
        <v>85</v>
      </c>
      <c r="AC92" s="31" t="s">
        <v>76</v>
      </c>
      <c r="AD92" s="31" t="s">
        <v>86</v>
      </c>
      <c r="AE92" s="79" t="s">
        <v>87</v>
      </c>
      <c r="AF92" s="79" t="s">
        <v>88</v>
      </c>
      <c r="AG92" s="79" t="s">
        <v>89</v>
      </c>
      <c r="AH92" s="79" t="s">
        <v>90</v>
      </c>
      <c r="AI92" s="79" t="s">
        <v>90</v>
      </c>
      <c r="AJ92" s="79" t="s">
        <v>90</v>
      </c>
      <c r="AK92" s="80"/>
      <c r="AL92" s="80"/>
      <c r="AM92" s="80"/>
    </row>
    <row r="93" spans="1:39" s="35" customFormat="1" ht="26.25" customHeight="1">
      <c r="A93" s="53"/>
      <c r="B93" s="28" t="s">
        <v>3</v>
      </c>
      <c r="C93" s="52" t="s">
        <v>142</v>
      </c>
      <c r="D93" s="52" t="s">
        <v>199</v>
      </c>
      <c r="E93" s="52" t="s">
        <v>200</v>
      </c>
      <c r="F93" s="52" t="s">
        <v>201</v>
      </c>
      <c r="G93" s="52" t="s">
        <v>201</v>
      </c>
      <c r="H93" s="47">
        <f>478128701-900000</f>
        <v>477228701</v>
      </c>
      <c r="I93" s="52" t="s">
        <v>76</v>
      </c>
      <c r="J93" s="29" t="s">
        <v>76</v>
      </c>
      <c r="K93" s="71" t="s">
        <v>144</v>
      </c>
      <c r="L93" s="72" t="s">
        <v>78</v>
      </c>
      <c r="M93" s="52" t="str">
        <f t="shared" si="6"/>
        <v>Gravamen a los movimientos financieros</v>
      </c>
      <c r="N93" s="31">
        <v>1</v>
      </c>
      <c r="O93" s="31">
        <v>1</v>
      </c>
      <c r="P93" s="73">
        <v>11</v>
      </c>
      <c r="Q93" s="74" t="s">
        <v>79</v>
      </c>
      <c r="R93" s="74" t="s">
        <v>80</v>
      </c>
      <c r="S93" s="52" t="s">
        <v>1</v>
      </c>
      <c r="T93" s="75">
        <f t="shared" si="3"/>
        <v>477228701</v>
      </c>
      <c r="U93" s="76">
        <f t="shared" si="1"/>
        <v>477228701</v>
      </c>
      <c r="V93" s="31" t="s">
        <v>76</v>
      </c>
      <c r="W93" s="31" t="s">
        <v>81</v>
      </c>
      <c r="X93" s="77" t="s">
        <v>82</v>
      </c>
      <c r="Y93" s="32" t="s">
        <v>83</v>
      </c>
      <c r="Z93" s="33" t="s">
        <v>3</v>
      </c>
      <c r="AA93" s="30" t="s">
        <v>84</v>
      </c>
      <c r="AB93" s="78" t="s">
        <v>85</v>
      </c>
      <c r="AC93" s="31" t="s">
        <v>76</v>
      </c>
      <c r="AD93" s="31" t="s">
        <v>86</v>
      </c>
      <c r="AE93" s="79" t="s">
        <v>87</v>
      </c>
      <c r="AF93" s="79" t="s">
        <v>88</v>
      </c>
      <c r="AG93" s="79" t="s">
        <v>89</v>
      </c>
      <c r="AH93" s="79" t="s">
        <v>90</v>
      </c>
      <c r="AI93" s="79" t="s">
        <v>90</v>
      </c>
      <c r="AJ93" s="79" t="s">
        <v>90</v>
      </c>
      <c r="AK93" s="80"/>
      <c r="AL93" s="80"/>
      <c r="AM93" s="80"/>
    </row>
    <row r="94" spans="1:39" s="35" customFormat="1" ht="26.25" customHeight="1">
      <c r="A94" s="53"/>
      <c r="B94" s="28" t="s">
        <v>3</v>
      </c>
      <c r="C94" s="52" t="s">
        <v>142</v>
      </c>
      <c r="D94" s="52" t="s">
        <v>199</v>
      </c>
      <c r="E94" s="52" t="s">
        <v>200</v>
      </c>
      <c r="F94" s="52" t="s">
        <v>201</v>
      </c>
      <c r="G94" s="52" t="s">
        <v>201</v>
      </c>
      <c r="H94" s="47">
        <f>85330136+2303356</f>
        <v>87633492</v>
      </c>
      <c r="I94" s="52" t="s">
        <v>76</v>
      </c>
      <c r="J94" s="29" t="s">
        <v>876</v>
      </c>
      <c r="K94" s="71" t="s">
        <v>144</v>
      </c>
      <c r="L94" s="72" t="s">
        <v>78</v>
      </c>
      <c r="M94" s="52" t="str">
        <f t="shared" si="6"/>
        <v>Gravamen a los movimientos financieros</v>
      </c>
      <c r="N94" s="31">
        <v>1</v>
      </c>
      <c r="O94" s="31">
        <v>1</v>
      </c>
      <c r="P94" s="73">
        <v>11</v>
      </c>
      <c r="Q94" s="74" t="s">
        <v>79</v>
      </c>
      <c r="R94" s="74" t="s">
        <v>80</v>
      </c>
      <c r="S94" s="52" t="s">
        <v>14</v>
      </c>
      <c r="T94" s="75">
        <f t="shared" si="3"/>
        <v>87633492</v>
      </c>
      <c r="U94" s="76">
        <f t="shared" si="1"/>
        <v>87633492</v>
      </c>
      <c r="V94" s="31" t="s">
        <v>76</v>
      </c>
      <c r="W94" s="31" t="s">
        <v>81</v>
      </c>
      <c r="X94" s="77" t="s">
        <v>82</v>
      </c>
      <c r="Y94" s="32" t="s">
        <v>83</v>
      </c>
      <c r="Z94" s="33" t="s">
        <v>3</v>
      </c>
      <c r="AA94" s="30" t="s">
        <v>84</v>
      </c>
      <c r="AB94" s="78" t="s">
        <v>85</v>
      </c>
      <c r="AC94" s="31" t="s">
        <v>76</v>
      </c>
      <c r="AD94" s="31" t="s">
        <v>86</v>
      </c>
      <c r="AE94" s="79" t="s">
        <v>87</v>
      </c>
      <c r="AF94" s="79" t="s">
        <v>88</v>
      </c>
      <c r="AG94" s="79" t="s">
        <v>89</v>
      </c>
      <c r="AH94" s="79" t="s">
        <v>90</v>
      </c>
      <c r="AI94" s="79" t="s">
        <v>90</v>
      </c>
      <c r="AJ94" s="79" t="s">
        <v>90</v>
      </c>
      <c r="AK94" s="80"/>
      <c r="AL94" s="80"/>
      <c r="AM94" s="80"/>
    </row>
    <row r="95" spans="1:39" s="35" customFormat="1" ht="26.25" customHeight="1">
      <c r="A95" s="53"/>
      <c r="B95" s="28" t="s">
        <v>3</v>
      </c>
      <c r="C95" s="52" t="s">
        <v>202</v>
      </c>
      <c r="D95" s="52" t="s">
        <v>203</v>
      </c>
      <c r="E95" s="52" t="s">
        <v>146</v>
      </c>
      <c r="F95" s="52" t="s">
        <v>147</v>
      </c>
      <c r="G95" s="52" t="s">
        <v>204</v>
      </c>
      <c r="H95" s="47">
        <v>10000000</v>
      </c>
      <c r="I95" s="52" t="s">
        <v>76</v>
      </c>
      <c r="J95" s="29" t="s">
        <v>76</v>
      </c>
      <c r="K95" s="71" t="s">
        <v>144</v>
      </c>
      <c r="L95" s="72" t="s">
        <v>78</v>
      </c>
      <c r="M95" s="52" t="str">
        <f t="shared" si="6"/>
        <v>Pago de sanciones generadas por acto administrativo por la Secretaría de Salud, Secretaría de Ambiente y demás autoridades.</v>
      </c>
      <c r="N95" s="31">
        <v>1</v>
      </c>
      <c r="O95" s="31">
        <v>1</v>
      </c>
      <c r="P95" s="73">
        <v>11</v>
      </c>
      <c r="Q95" s="74" t="s">
        <v>79</v>
      </c>
      <c r="R95" s="74" t="s">
        <v>80</v>
      </c>
      <c r="S95" s="52" t="s">
        <v>14</v>
      </c>
      <c r="T95" s="75">
        <f t="shared" si="3"/>
        <v>10000000</v>
      </c>
      <c r="U95" s="76">
        <f t="shared" si="1"/>
        <v>10000000</v>
      </c>
      <c r="V95" s="31" t="s">
        <v>76</v>
      </c>
      <c r="W95" s="31" t="s">
        <v>81</v>
      </c>
      <c r="X95" s="77" t="s">
        <v>82</v>
      </c>
      <c r="Y95" s="32" t="s">
        <v>83</v>
      </c>
      <c r="Z95" s="33" t="s">
        <v>3</v>
      </c>
      <c r="AA95" s="30" t="s">
        <v>84</v>
      </c>
      <c r="AB95" s="78" t="s">
        <v>85</v>
      </c>
      <c r="AC95" s="31" t="s">
        <v>76</v>
      </c>
      <c r="AD95" s="31" t="s">
        <v>86</v>
      </c>
      <c r="AE95" s="79" t="s">
        <v>87</v>
      </c>
      <c r="AF95" s="79" t="s">
        <v>88</v>
      </c>
      <c r="AG95" s="79" t="s">
        <v>89</v>
      </c>
      <c r="AH95" s="79" t="s">
        <v>90</v>
      </c>
      <c r="AI95" s="79" t="s">
        <v>90</v>
      </c>
      <c r="AJ95" s="79" t="s">
        <v>90</v>
      </c>
      <c r="AK95" s="80"/>
      <c r="AL95" s="80"/>
      <c r="AM95" s="80"/>
    </row>
    <row r="96" spans="1:39" s="35" customFormat="1" ht="26.25" customHeight="1">
      <c r="A96" s="53"/>
      <c r="B96" s="28" t="s">
        <v>3</v>
      </c>
      <c r="C96" s="52" t="s">
        <v>202</v>
      </c>
      <c r="D96" s="52" t="s">
        <v>203</v>
      </c>
      <c r="E96" s="52" t="s">
        <v>7</v>
      </c>
      <c r="F96" s="52" t="s">
        <v>8</v>
      </c>
      <c r="G96" s="52" t="s">
        <v>205</v>
      </c>
      <c r="H96" s="47">
        <v>2940806</v>
      </c>
      <c r="I96" s="52" t="s">
        <v>76</v>
      </c>
      <c r="J96" s="29" t="s">
        <v>76</v>
      </c>
      <c r="K96" s="71" t="s">
        <v>144</v>
      </c>
      <c r="L96" s="72" t="s">
        <v>78</v>
      </c>
      <c r="M96" s="52" t="str">
        <f t="shared" si="6"/>
        <v>Amparar el pago de seguimiento y evaluación requeridos para la ejecución de conceptos técnicos forestales.</v>
      </c>
      <c r="N96" s="31">
        <v>1</v>
      </c>
      <c r="O96" s="31">
        <v>1</v>
      </c>
      <c r="P96" s="73">
        <v>11</v>
      </c>
      <c r="Q96" s="74" t="s">
        <v>79</v>
      </c>
      <c r="R96" s="74" t="s">
        <v>80</v>
      </c>
      <c r="S96" s="52" t="s">
        <v>1</v>
      </c>
      <c r="T96" s="75">
        <f t="shared" si="3"/>
        <v>2940806</v>
      </c>
      <c r="U96" s="76">
        <f t="shared" si="1"/>
        <v>2940806</v>
      </c>
      <c r="V96" s="31" t="s">
        <v>76</v>
      </c>
      <c r="W96" s="31" t="s">
        <v>81</v>
      </c>
      <c r="X96" s="77" t="s">
        <v>82</v>
      </c>
      <c r="Y96" s="32" t="s">
        <v>83</v>
      </c>
      <c r="Z96" s="33" t="s">
        <v>3</v>
      </c>
      <c r="AA96" s="30" t="s">
        <v>84</v>
      </c>
      <c r="AB96" s="78" t="s">
        <v>85</v>
      </c>
      <c r="AC96" s="31" t="s">
        <v>76</v>
      </c>
      <c r="AD96" s="31" t="s">
        <v>86</v>
      </c>
      <c r="AE96" s="79" t="s">
        <v>87</v>
      </c>
      <c r="AF96" s="79" t="s">
        <v>88</v>
      </c>
      <c r="AG96" s="79" t="s">
        <v>89</v>
      </c>
      <c r="AH96" s="79" t="s">
        <v>90</v>
      </c>
      <c r="AI96" s="79" t="s">
        <v>90</v>
      </c>
      <c r="AJ96" s="79" t="s">
        <v>90</v>
      </c>
      <c r="AK96" s="80"/>
      <c r="AL96" s="80"/>
      <c r="AM96" s="80"/>
    </row>
    <row r="97" spans="1:39" s="35" customFormat="1" ht="26.25" customHeight="1">
      <c r="A97" s="53"/>
      <c r="B97" s="28" t="s">
        <v>15</v>
      </c>
      <c r="C97" s="52" t="s">
        <v>206</v>
      </c>
      <c r="D97" s="52" t="s">
        <v>16</v>
      </c>
      <c r="E97" s="52" t="s">
        <v>11</v>
      </c>
      <c r="F97" s="52" t="s">
        <v>12</v>
      </c>
      <c r="G97" s="52" t="s">
        <v>207</v>
      </c>
      <c r="H97" s="47">
        <v>500000</v>
      </c>
      <c r="I97" s="52" t="s">
        <v>76</v>
      </c>
      <c r="J97" s="29" t="s">
        <v>76</v>
      </c>
      <c r="K97" s="71" t="s">
        <v>144</v>
      </c>
      <c r="L97" s="72" t="s">
        <v>78</v>
      </c>
      <c r="M97" s="52" t="str">
        <f t="shared" si="6"/>
        <v>Amparar el pago de la inscripción del Centro de Egresados de la UPN al Encuentro Nacional de Egresados.</v>
      </c>
      <c r="N97" s="31">
        <v>1</v>
      </c>
      <c r="O97" s="31">
        <v>1</v>
      </c>
      <c r="P97" s="73">
        <v>11</v>
      </c>
      <c r="Q97" s="74" t="s">
        <v>79</v>
      </c>
      <c r="R97" s="74" t="s">
        <v>80</v>
      </c>
      <c r="S97" s="52" t="s">
        <v>14</v>
      </c>
      <c r="T97" s="75">
        <f t="shared" si="3"/>
        <v>500000</v>
      </c>
      <c r="U97" s="76">
        <f t="shared" si="1"/>
        <v>500000</v>
      </c>
      <c r="V97" s="31" t="s">
        <v>76</v>
      </c>
      <c r="W97" s="31" t="s">
        <v>81</v>
      </c>
      <c r="X97" s="77" t="s">
        <v>82</v>
      </c>
      <c r="Y97" s="32" t="s">
        <v>83</v>
      </c>
      <c r="Z97" s="33" t="s">
        <v>15</v>
      </c>
      <c r="AA97" s="30" t="s">
        <v>84</v>
      </c>
      <c r="AB97" s="78" t="s">
        <v>85</v>
      </c>
      <c r="AC97" s="31" t="s">
        <v>76</v>
      </c>
      <c r="AD97" s="31" t="s">
        <v>86</v>
      </c>
      <c r="AE97" s="79" t="s">
        <v>87</v>
      </c>
      <c r="AF97" s="79" t="s">
        <v>88</v>
      </c>
      <c r="AG97" s="79" t="s">
        <v>89</v>
      </c>
      <c r="AH97" s="79" t="s">
        <v>90</v>
      </c>
      <c r="AI97" s="79" t="s">
        <v>90</v>
      </c>
      <c r="AJ97" s="79" t="s">
        <v>90</v>
      </c>
      <c r="AK97" s="80"/>
      <c r="AL97" s="80"/>
      <c r="AM97" s="80"/>
    </row>
    <row r="98" spans="1:39" s="35" customFormat="1" ht="26.25" customHeight="1">
      <c r="A98" s="53"/>
      <c r="B98" s="28" t="s">
        <v>3</v>
      </c>
      <c r="C98" s="52" t="s">
        <v>142</v>
      </c>
      <c r="D98" s="52" t="s">
        <v>199</v>
      </c>
      <c r="E98" s="52" t="s">
        <v>7</v>
      </c>
      <c r="F98" s="52" t="s">
        <v>8</v>
      </c>
      <c r="G98" s="52" t="s">
        <v>208</v>
      </c>
      <c r="H98" s="47">
        <v>50000000</v>
      </c>
      <c r="I98" s="52" t="s">
        <v>76</v>
      </c>
      <c r="J98" s="29" t="s">
        <v>76</v>
      </c>
      <c r="K98" s="71" t="s">
        <v>144</v>
      </c>
      <c r="L98" s="72" t="s">
        <v>78</v>
      </c>
      <c r="M98" s="52" t="str">
        <f t="shared" si="6"/>
        <v>Amparar los gastos bancarios vigencia 2026 de las operaciones que debe realizar la Universidad Pedagógica Nacional y que cobran las entidades bancarias que no se contemplan en la reciprocidad.</v>
      </c>
      <c r="N98" s="31">
        <v>1</v>
      </c>
      <c r="O98" s="31">
        <v>1</v>
      </c>
      <c r="P98" s="73">
        <v>11</v>
      </c>
      <c r="Q98" s="74" t="s">
        <v>79</v>
      </c>
      <c r="R98" s="74" t="s">
        <v>80</v>
      </c>
      <c r="S98" s="81" t="s">
        <v>1</v>
      </c>
      <c r="T98" s="75">
        <f t="shared" si="3"/>
        <v>50000000</v>
      </c>
      <c r="U98" s="76">
        <f t="shared" si="1"/>
        <v>50000000</v>
      </c>
      <c r="V98" s="31" t="s">
        <v>76</v>
      </c>
      <c r="W98" s="31" t="s">
        <v>81</v>
      </c>
      <c r="X98" s="77" t="s">
        <v>82</v>
      </c>
      <c r="Y98" s="32" t="s">
        <v>83</v>
      </c>
      <c r="Z98" s="33" t="s">
        <v>3</v>
      </c>
      <c r="AA98" s="30" t="s">
        <v>84</v>
      </c>
      <c r="AB98" s="78" t="s">
        <v>85</v>
      </c>
      <c r="AC98" s="31" t="s">
        <v>76</v>
      </c>
      <c r="AD98" s="31" t="s">
        <v>86</v>
      </c>
      <c r="AE98" s="79" t="s">
        <v>87</v>
      </c>
      <c r="AF98" s="79" t="s">
        <v>88</v>
      </c>
      <c r="AG98" s="79" t="s">
        <v>89</v>
      </c>
      <c r="AH98" s="79" t="s">
        <v>90</v>
      </c>
      <c r="AI98" s="79" t="s">
        <v>90</v>
      </c>
      <c r="AJ98" s="79" t="s">
        <v>90</v>
      </c>
      <c r="AK98" s="80"/>
      <c r="AL98" s="80"/>
      <c r="AM98" s="80"/>
    </row>
    <row r="99" spans="1:39" s="35" customFormat="1" ht="26.25" customHeight="1">
      <c r="A99" s="53"/>
      <c r="B99" s="28" t="s">
        <v>27</v>
      </c>
      <c r="C99" s="52" t="s">
        <v>209</v>
      </c>
      <c r="D99" s="52" t="s">
        <v>210</v>
      </c>
      <c r="E99" s="52" t="s">
        <v>7</v>
      </c>
      <c r="F99" s="52" t="s">
        <v>8</v>
      </c>
      <c r="G99" s="52" t="s">
        <v>211</v>
      </c>
      <c r="H99" s="47">
        <v>15000000</v>
      </c>
      <c r="I99" s="52" t="s">
        <v>76</v>
      </c>
      <c r="J99" s="29" t="s">
        <v>76</v>
      </c>
      <c r="K99" s="71" t="s">
        <v>212</v>
      </c>
      <c r="L99" s="72" t="s">
        <v>78</v>
      </c>
      <c r="M99" s="52" t="str">
        <f t="shared" si="6"/>
        <v>Amparar la Inscripción de la participación en Expo Estudiante 2026</v>
      </c>
      <c r="N99" s="31">
        <v>1</v>
      </c>
      <c r="O99" s="31">
        <v>1</v>
      </c>
      <c r="P99" s="73">
        <v>11</v>
      </c>
      <c r="Q99" s="74" t="s">
        <v>79</v>
      </c>
      <c r="R99" s="74" t="s">
        <v>80</v>
      </c>
      <c r="S99" s="52" t="s">
        <v>1</v>
      </c>
      <c r="T99" s="75">
        <f t="shared" si="3"/>
        <v>15000000</v>
      </c>
      <c r="U99" s="76">
        <f t="shared" si="1"/>
        <v>15000000</v>
      </c>
      <c r="V99" s="31" t="s">
        <v>76</v>
      </c>
      <c r="W99" s="31" t="s">
        <v>81</v>
      </c>
      <c r="X99" s="77" t="s">
        <v>82</v>
      </c>
      <c r="Y99" s="32" t="s">
        <v>83</v>
      </c>
      <c r="Z99" s="33" t="s">
        <v>27</v>
      </c>
      <c r="AA99" s="30" t="s">
        <v>84</v>
      </c>
      <c r="AB99" s="78" t="s">
        <v>85</v>
      </c>
      <c r="AC99" s="31" t="s">
        <v>76</v>
      </c>
      <c r="AD99" s="31" t="s">
        <v>86</v>
      </c>
      <c r="AE99" s="79" t="s">
        <v>87</v>
      </c>
      <c r="AF99" s="79" t="s">
        <v>88</v>
      </c>
      <c r="AG99" s="79" t="s">
        <v>89</v>
      </c>
      <c r="AH99" s="79" t="s">
        <v>90</v>
      </c>
      <c r="AI99" s="79" t="s">
        <v>90</v>
      </c>
      <c r="AJ99" s="79" t="s">
        <v>90</v>
      </c>
      <c r="AK99" s="80"/>
      <c r="AL99" s="80"/>
      <c r="AM99" s="80"/>
    </row>
    <row r="100" spans="1:39" s="35" customFormat="1" ht="26.25" customHeight="1">
      <c r="A100" s="53"/>
      <c r="B100" s="28" t="s">
        <v>3</v>
      </c>
      <c r="C100" s="52" t="s">
        <v>213</v>
      </c>
      <c r="D100" s="52" t="s">
        <v>214</v>
      </c>
      <c r="E100" s="52" t="s">
        <v>13</v>
      </c>
      <c r="F100" s="52" t="s">
        <v>140</v>
      </c>
      <c r="G100" s="52" t="s">
        <v>215</v>
      </c>
      <c r="H100" s="47">
        <f>50000000+4000000</f>
        <v>54000000</v>
      </c>
      <c r="I100" s="52" t="s">
        <v>76</v>
      </c>
      <c r="J100" s="29" t="s">
        <v>876</v>
      </c>
      <c r="K100" s="71" t="s">
        <v>144</v>
      </c>
      <c r="L100" s="72" t="s">
        <v>78</v>
      </c>
      <c r="M100" s="52" t="str">
        <f t="shared" si="6"/>
        <v xml:space="preserve">Apoyo económico estudiantes </v>
      </c>
      <c r="N100" s="31">
        <v>1</v>
      </c>
      <c r="O100" s="31">
        <v>1</v>
      </c>
      <c r="P100" s="73">
        <v>11</v>
      </c>
      <c r="Q100" s="74" t="s">
        <v>79</v>
      </c>
      <c r="R100" s="74" t="s">
        <v>80</v>
      </c>
      <c r="S100" s="81" t="s">
        <v>14</v>
      </c>
      <c r="T100" s="75">
        <f t="shared" si="3"/>
        <v>54000000</v>
      </c>
      <c r="U100" s="76">
        <f t="shared" si="1"/>
        <v>54000000</v>
      </c>
      <c r="V100" s="31" t="s">
        <v>76</v>
      </c>
      <c r="W100" s="31" t="s">
        <v>81</v>
      </c>
      <c r="X100" s="77" t="s">
        <v>82</v>
      </c>
      <c r="Y100" s="32" t="s">
        <v>83</v>
      </c>
      <c r="Z100" s="33" t="s">
        <v>3</v>
      </c>
      <c r="AA100" s="30" t="s">
        <v>84</v>
      </c>
      <c r="AB100" s="78" t="s">
        <v>85</v>
      </c>
      <c r="AC100" s="31" t="s">
        <v>76</v>
      </c>
      <c r="AD100" s="31" t="s">
        <v>86</v>
      </c>
      <c r="AE100" s="79" t="s">
        <v>87</v>
      </c>
      <c r="AF100" s="79" t="s">
        <v>88</v>
      </c>
      <c r="AG100" s="79" t="s">
        <v>89</v>
      </c>
      <c r="AH100" s="79" t="s">
        <v>90</v>
      </c>
      <c r="AI100" s="79" t="s">
        <v>90</v>
      </c>
      <c r="AJ100" s="79" t="s">
        <v>90</v>
      </c>
      <c r="AK100" s="80"/>
      <c r="AL100" s="80"/>
      <c r="AM100" s="80"/>
    </row>
    <row r="101" spans="1:39" s="35" customFormat="1" ht="26.25" customHeight="1">
      <c r="A101" s="53"/>
      <c r="B101" s="28" t="s">
        <v>3</v>
      </c>
      <c r="C101" s="52" t="s">
        <v>142</v>
      </c>
      <c r="D101" s="52" t="s">
        <v>72</v>
      </c>
      <c r="E101" s="52" t="s">
        <v>4</v>
      </c>
      <c r="F101" s="52" t="s">
        <v>6</v>
      </c>
      <c r="G101" s="52" t="s">
        <v>216</v>
      </c>
      <c r="H101" s="47">
        <v>150000000</v>
      </c>
      <c r="I101" s="52" t="s">
        <v>76</v>
      </c>
      <c r="J101" s="29" t="s">
        <v>76</v>
      </c>
      <c r="K101" s="71" t="s">
        <v>144</v>
      </c>
      <c r="L101" s="72" t="s">
        <v>217</v>
      </c>
      <c r="M101" s="52" t="str">
        <f t="shared" si="6"/>
        <v>Adquirir los pasajes aéreos en rutas nacionales e internacionales, según requerimiento de la Universidad Pedagógica Nacional</v>
      </c>
      <c r="N101" s="31">
        <v>1</v>
      </c>
      <c r="O101" s="31">
        <v>1</v>
      </c>
      <c r="P101" s="73">
        <v>11</v>
      </c>
      <c r="Q101" s="74" t="s">
        <v>79</v>
      </c>
      <c r="R101" s="74" t="s">
        <v>80</v>
      </c>
      <c r="S101" s="81" t="s">
        <v>5</v>
      </c>
      <c r="T101" s="75">
        <f t="shared" si="3"/>
        <v>150000000</v>
      </c>
      <c r="U101" s="76">
        <f>T101</f>
        <v>150000000</v>
      </c>
      <c r="V101" s="31" t="s">
        <v>76</v>
      </c>
      <c r="W101" s="31" t="s">
        <v>81</v>
      </c>
      <c r="X101" s="77" t="s">
        <v>82</v>
      </c>
      <c r="Y101" s="32" t="s">
        <v>83</v>
      </c>
      <c r="Z101" s="33" t="s">
        <v>3</v>
      </c>
      <c r="AA101" s="30" t="s">
        <v>84</v>
      </c>
      <c r="AB101" s="78" t="s">
        <v>85</v>
      </c>
      <c r="AC101" s="31" t="s">
        <v>76</v>
      </c>
      <c r="AD101" s="31" t="s">
        <v>86</v>
      </c>
      <c r="AE101" s="79" t="s">
        <v>87</v>
      </c>
      <c r="AF101" s="79" t="s">
        <v>88</v>
      </c>
      <c r="AG101" s="79" t="s">
        <v>89</v>
      </c>
      <c r="AH101" s="79" t="s">
        <v>90</v>
      </c>
      <c r="AI101" s="79" t="s">
        <v>90</v>
      </c>
      <c r="AJ101" s="79" t="s">
        <v>90</v>
      </c>
      <c r="AK101" s="80"/>
      <c r="AL101" s="80"/>
      <c r="AM101" s="80"/>
    </row>
    <row r="102" spans="1:39" s="35" customFormat="1" ht="26.25" customHeight="1">
      <c r="A102" s="53"/>
      <c r="B102" s="28" t="s">
        <v>3</v>
      </c>
      <c r="C102" s="52" t="s">
        <v>142</v>
      </c>
      <c r="D102" s="52" t="s">
        <v>72</v>
      </c>
      <c r="E102" s="52" t="s">
        <v>218</v>
      </c>
      <c r="F102" s="52" t="s">
        <v>219</v>
      </c>
      <c r="G102" s="52" t="s">
        <v>219</v>
      </c>
      <c r="H102" s="47">
        <v>319207047</v>
      </c>
      <c r="I102" s="52" t="s">
        <v>76</v>
      </c>
      <c r="J102" s="29" t="s">
        <v>76</v>
      </c>
      <c r="K102" s="71" t="s">
        <v>144</v>
      </c>
      <c r="L102" s="72" t="s">
        <v>78</v>
      </c>
      <c r="M102" s="52" t="str">
        <f t="shared" si="6"/>
        <v>Sentencias</v>
      </c>
      <c r="N102" s="31">
        <v>1</v>
      </c>
      <c r="O102" s="31">
        <v>1</v>
      </c>
      <c r="P102" s="73">
        <v>11</v>
      </c>
      <c r="Q102" s="74" t="s">
        <v>79</v>
      </c>
      <c r="R102" s="74" t="s">
        <v>80</v>
      </c>
      <c r="S102" s="52" t="s">
        <v>14</v>
      </c>
      <c r="T102" s="75">
        <f t="shared" si="3"/>
        <v>319207047</v>
      </c>
      <c r="U102" s="76">
        <f>T102</f>
        <v>319207047</v>
      </c>
      <c r="V102" s="31" t="s">
        <v>76</v>
      </c>
      <c r="W102" s="31" t="s">
        <v>81</v>
      </c>
      <c r="X102" s="77" t="s">
        <v>82</v>
      </c>
      <c r="Y102" s="32" t="s">
        <v>83</v>
      </c>
      <c r="Z102" s="33" t="s">
        <v>3</v>
      </c>
      <c r="AA102" s="30" t="s">
        <v>84</v>
      </c>
      <c r="AB102" s="78" t="s">
        <v>85</v>
      </c>
      <c r="AC102" s="31" t="s">
        <v>76</v>
      </c>
      <c r="AD102" s="31" t="s">
        <v>86</v>
      </c>
      <c r="AE102" s="79" t="s">
        <v>87</v>
      </c>
      <c r="AF102" s="79" t="s">
        <v>88</v>
      </c>
      <c r="AG102" s="79" t="s">
        <v>89</v>
      </c>
      <c r="AH102" s="79" t="s">
        <v>90</v>
      </c>
      <c r="AI102" s="79" t="s">
        <v>90</v>
      </c>
      <c r="AJ102" s="79" t="s">
        <v>90</v>
      </c>
      <c r="AK102" s="80"/>
      <c r="AL102" s="80"/>
      <c r="AM102" s="80"/>
    </row>
    <row r="103" spans="1:39" s="35" customFormat="1" ht="26.25" customHeight="1">
      <c r="A103" s="53"/>
      <c r="B103" s="28" t="s">
        <v>3</v>
      </c>
      <c r="C103" s="52" t="s">
        <v>142</v>
      </c>
      <c r="D103" s="52" t="s">
        <v>72</v>
      </c>
      <c r="E103" s="52" t="s">
        <v>220</v>
      </c>
      <c r="F103" s="52" t="s">
        <v>221</v>
      </c>
      <c r="G103" s="52" t="s">
        <v>221</v>
      </c>
      <c r="H103" s="47">
        <v>22975680</v>
      </c>
      <c r="I103" s="52" t="s">
        <v>76</v>
      </c>
      <c r="J103" s="29" t="s">
        <v>76</v>
      </c>
      <c r="K103" s="71" t="s">
        <v>144</v>
      </c>
      <c r="L103" s="72" t="s">
        <v>78</v>
      </c>
      <c r="M103" s="52" t="str">
        <f t="shared" si="6"/>
        <v>Conciliaciones</v>
      </c>
      <c r="N103" s="31">
        <v>1</v>
      </c>
      <c r="O103" s="31">
        <v>1</v>
      </c>
      <c r="P103" s="73">
        <v>11</v>
      </c>
      <c r="Q103" s="74" t="s">
        <v>79</v>
      </c>
      <c r="R103" s="74" t="s">
        <v>80</v>
      </c>
      <c r="S103" s="52" t="s">
        <v>14</v>
      </c>
      <c r="T103" s="75">
        <f t="shared" si="3"/>
        <v>22975680</v>
      </c>
      <c r="U103" s="76">
        <f>T103</f>
        <v>22975680</v>
      </c>
      <c r="V103" s="31" t="s">
        <v>76</v>
      </c>
      <c r="W103" s="31" t="s">
        <v>81</v>
      </c>
      <c r="X103" s="77" t="s">
        <v>82</v>
      </c>
      <c r="Y103" s="32" t="s">
        <v>83</v>
      </c>
      <c r="Z103" s="33" t="s">
        <v>3</v>
      </c>
      <c r="AA103" s="30" t="s">
        <v>84</v>
      </c>
      <c r="AB103" s="78" t="s">
        <v>85</v>
      </c>
      <c r="AC103" s="31" t="s">
        <v>76</v>
      </c>
      <c r="AD103" s="31" t="s">
        <v>86</v>
      </c>
      <c r="AE103" s="79" t="s">
        <v>87</v>
      </c>
      <c r="AF103" s="79" t="s">
        <v>88</v>
      </c>
      <c r="AG103" s="79" t="s">
        <v>89</v>
      </c>
      <c r="AH103" s="79" t="s">
        <v>90</v>
      </c>
      <c r="AI103" s="79" t="s">
        <v>90</v>
      </c>
      <c r="AJ103" s="79" t="s">
        <v>90</v>
      </c>
      <c r="AK103" s="80"/>
      <c r="AL103" s="80"/>
      <c r="AM103" s="80"/>
    </row>
    <row r="104" spans="1:39" s="35" customFormat="1" ht="26.25" customHeight="1">
      <c r="A104" s="53"/>
      <c r="B104" s="28" t="s">
        <v>27</v>
      </c>
      <c r="C104" s="52" t="s">
        <v>209</v>
      </c>
      <c r="D104" s="52" t="s">
        <v>210</v>
      </c>
      <c r="E104" s="52" t="s">
        <v>7</v>
      </c>
      <c r="F104" s="52" t="s">
        <v>8</v>
      </c>
      <c r="G104" s="52" t="s">
        <v>222</v>
      </c>
      <c r="H104" s="47">
        <f>257600000</f>
        <v>257600000</v>
      </c>
      <c r="I104" s="52" t="s">
        <v>76</v>
      </c>
      <c r="J104" s="29" t="s">
        <v>76</v>
      </c>
      <c r="K104" s="71" t="s">
        <v>212</v>
      </c>
      <c r="L104" s="72" t="s">
        <v>78</v>
      </c>
      <c r="M104" s="52" t="str">
        <f t="shared" si="6"/>
        <v>Amparar los aportes a riesgos laborales -ARL de los estudiantes que realizarán práctica educativa o pedagógica durante la vigencia .</v>
      </c>
      <c r="N104" s="31">
        <v>1</v>
      </c>
      <c r="O104" s="31">
        <v>1</v>
      </c>
      <c r="P104" s="73">
        <v>11</v>
      </c>
      <c r="Q104" s="74" t="s">
        <v>79</v>
      </c>
      <c r="R104" s="74" t="s">
        <v>80</v>
      </c>
      <c r="S104" s="52" t="s">
        <v>1</v>
      </c>
      <c r="T104" s="75">
        <f t="shared" si="3"/>
        <v>257600000</v>
      </c>
      <c r="U104" s="76">
        <f t="shared" si="1"/>
        <v>257600000</v>
      </c>
      <c r="V104" s="31" t="s">
        <v>76</v>
      </c>
      <c r="W104" s="31" t="s">
        <v>81</v>
      </c>
      <c r="X104" s="77" t="s">
        <v>82</v>
      </c>
      <c r="Y104" s="32" t="s">
        <v>83</v>
      </c>
      <c r="Z104" s="33" t="s">
        <v>27</v>
      </c>
      <c r="AA104" s="30" t="s">
        <v>84</v>
      </c>
      <c r="AB104" s="78" t="s">
        <v>85</v>
      </c>
      <c r="AC104" s="31" t="s">
        <v>76</v>
      </c>
      <c r="AD104" s="31" t="s">
        <v>86</v>
      </c>
      <c r="AE104" s="79" t="s">
        <v>87</v>
      </c>
      <c r="AF104" s="79" t="s">
        <v>88</v>
      </c>
      <c r="AG104" s="79" t="s">
        <v>89</v>
      </c>
      <c r="AH104" s="79" t="s">
        <v>90</v>
      </c>
      <c r="AI104" s="79" t="s">
        <v>90</v>
      </c>
      <c r="AJ104" s="79" t="s">
        <v>90</v>
      </c>
      <c r="AK104" s="80"/>
      <c r="AL104" s="80"/>
      <c r="AM104" s="80"/>
    </row>
    <row r="105" spans="1:39" s="35" customFormat="1" ht="26.25" customHeight="1">
      <c r="A105" s="53"/>
      <c r="B105" s="28" t="s">
        <v>3</v>
      </c>
      <c r="C105" s="52" t="s">
        <v>142</v>
      </c>
      <c r="D105" s="52" t="s">
        <v>199</v>
      </c>
      <c r="E105" s="52" t="s">
        <v>223</v>
      </c>
      <c r="F105" s="52" t="s">
        <v>224</v>
      </c>
      <c r="G105" s="52" t="s">
        <v>225</v>
      </c>
      <c r="H105" s="47">
        <v>850000000</v>
      </c>
      <c r="I105" s="52" t="s">
        <v>76</v>
      </c>
      <c r="J105" s="29" t="s">
        <v>76</v>
      </c>
      <c r="K105" s="71" t="s">
        <v>144</v>
      </c>
      <c r="L105" s="72" t="s">
        <v>78</v>
      </c>
      <c r="M105" s="52" t="str">
        <f t="shared" si="6"/>
        <v>Pago de la cuota de fiscalización y auditaje</v>
      </c>
      <c r="N105" s="31">
        <v>1</v>
      </c>
      <c r="O105" s="31">
        <v>1</v>
      </c>
      <c r="P105" s="73">
        <v>11</v>
      </c>
      <c r="Q105" s="74" t="s">
        <v>79</v>
      </c>
      <c r="R105" s="74" t="s">
        <v>80</v>
      </c>
      <c r="S105" s="52" t="s">
        <v>226</v>
      </c>
      <c r="T105" s="75">
        <f t="shared" si="3"/>
        <v>850000000</v>
      </c>
      <c r="U105" s="76">
        <f t="shared" si="1"/>
        <v>850000000</v>
      </c>
      <c r="V105" s="31" t="s">
        <v>76</v>
      </c>
      <c r="W105" s="31" t="s">
        <v>81</v>
      </c>
      <c r="X105" s="77" t="s">
        <v>82</v>
      </c>
      <c r="Y105" s="32" t="s">
        <v>83</v>
      </c>
      <c r="Z105" s="33" t="s">
        <v>3</v>
      </c>
      <c r="AA105" s="30" t="s">
        <v>84</v>
      </c>
      <c r="AB105" s="78" t="s">
        <v>85</v>
      </c>
      <c r="AC105" s="31" t="s">
        <v>76</v>
      </c>
      <c r="AD105" s="31" t="s">
        <v>86</v>
      </c>
      <c r="AE105" s="79" t="s">
        <v>87</v>
      </c>
      <c r="AF105" s="79" t="s">
        <v>88</v>
      </c>
      <c r="AG105" s="79" t="s">
        <v>89</v>
      </c>
      <c r="AH105" s="79" t="s">
        <v>90</v>
      </c>
      <c r="AI105" s="79" t="s">
        <v>90</v>
      </c>
      <c r="AJ105" s="79" t="s">
        <v>90</v>
      </c>
      <c r="AK105" s="80"/>
      <c r="AL105" s="80"/>
      <c r="AM105" s="80"/>
    </row>
    <row r="106" spans="1:39" s="35" customFormat="1" ht="26.25" customHeight="1">
      <c r="A106" s="53"/>
      <c r="B106" s="28" t="s">
        <v>3</v>
      </c>
      <c r="C106" s="52" t="s">
        <v>142</v>
      </c>
      <c r="D106" s="52" t="s">
        <v>72</v>
      </c>
      <c r="E106" s="52" t="s">
        <v>227</v>
      </c>
      <c r="F106" s="52" t="s">
        <v>228</v>
      </c>
      <c r="G106" s="52" t="s">
        <v>229</v>
      </c>
      <c r="H106" s="47">
        <v>8000000</v>
      </c>
      <c r="I106" s="52" t="s">
        <v>76</v>
      </c>
      <c r="J106" s="29" t="s">
        <v>76</v>
      </c>
      <c r="K106" s="71" t="s">
        <v>230</v>
      </c>
      <c r="L106" s="72" t="s">
        <v>78</v>
      </c>
      <c r="M106" s="52" t="str">
        <f t="shared" si="6"/>
        <v xml:space="preserve">Pago de impuesto sobre vehículos automotores de propiedad de la Universidad Pedagógica Nacional correspondientes a la vigencia </v>
      </c>
      <c r="N106" s="31">
        <v>1</v>
      </c>
      <c r="O106" s="31">
        <v>1</v>
      </c>
      <c r="P106" s="73">
        <v>11</v>
      </c>
      <c r="Q106" s="74" t="s">
        <v>79</v>
      </c>
      <c r="R106" s="74" t="s">
        <v>80</v>
      </c>
      <c r="S106" s="52" t="s">
        <v>226</v>
      </c>
      <c r="T106" s="75">
        <f t="shared" si="3"/>
        <v>8000000</v>
      </c>
      <c r="U106" s="76">
        <f t="shared" si="1"/>
        <v>8000000</v>
      </c>
      <c r="V106" s="31" t="s">
        <v>76</v>
      </c>
      <c r="W106" s="31" t="s">
        <v>81</v>
      </c>
      <c r="X106" s="77" t="s">
        <v>82</v>
      </c>
      <c r="Y106" s="32" t="s">
        <v>83</v>
      </c>
      <c r="Z106" s="33" t="s">
        <v>3</v>
      </c>
      <c r="AA106" s="30" t="s">
        <v>84</v>
      </c>
      <c r="AB106" s="78" t="s">
        <v>85</v>
      </c>
      <c r="AC106" s="31" t="s">
        <v>76</v>
      </c>
      <c r="AD106" s="31" t="s">
        <v>86</v>
      </c>
      <c r="AE106" s="79" t="s">
        <v>87</v>
      </c>
      <c r="AF106" s="79" t="s">
        <v>88</v>
      </c>
      <c r="AG106" s="79" t="s">
        <v>89</v>
      </c>
      <c r="AH106" s="79" t="s">
        <v>90</v>
      </c>
      <c r="AI106" s="79" t="s">
        <v>90</v>
      </c>
      <c r="AJ106" s="79" t="s">
        <v>90</v>
      </c>
      <c r="AK106" s="80"/>
      <c r="AL106" s="80"/>
      <c r="AM106" s="80"/>
    </row>
    <row r="107" spans="1:39" s="35" customFormat="1" ht="26.25" customHeight="1">
      <c r="A107" s="53"/>
      <c r="B107" s="28" t="s">
        <v>3</v>
      </c>
      <c r="C107" s="52" t="s">
        <v>142</v>
      </c>
      <c r="D107" s="52" t="s">
        <v>72</v>
      </c>
      <c r="E107" s="52" t="s">
        <v>231</v>
      </c>
      <c r="F107" s="52" t="s">
        <v>232</v>
      </c>
      <c r="G107" s="52" t="s">
        <v>233</v>
      </c>
      <c r="H107" s="47">
        <v>1800000000</v>
      </c>
      <c r="I107" s="52" t="s">
        <v>76</v>
      </c>
      <c r="J107" s="29" t="s">
        <v>76</v>
      </c>
      <c r="K107" s="71" t="s">
        <v>234</v>
      </c>
      <c r="L107" s="72" t="s">
        <v>78</v>
      </c>
      <c r="M107" s="52" t="str">
        <f t="shared" si="6"/>
        <v>Pago de los impuestos prediales de la vigencia  de los predios ubicados de la UPN</v>
      </c>
      <c r="N107" s="31">
        <v>1</v>
      </c>
      <c r="O107" s="31">
        <v>1</v>
      </c>
      <c r="P107" s="73">
        <v>11</v>
      </c>
      <c r="Q107" s="74" t="s">
        <v>79</v>
      </c>
      <c r="R107" s="74" t="s">
        <v>80</v>
      </c>
      <c r="S107" s="52" t="s">
        <v>226</v>
      </c>
      <c r="T107" s="75">
        <f t="shared" si="3"/>
        <v>1800000000</v>
      </c>
      <c r="U107" s="76">
        <f t="shared" si="1"/>
        <v>1800000000</v>
      </c>
      <c r="V107" s="31" t="s">
        <v>76</v>
      </c>
      <c r="W107" s="31" t="s">
        <v>81</v>
      </c>
      <c r="X107" s="77" t="s">
        <v>82</v>
      </c>
      <c r="Y107" s="32" t="s">
        <v>83</v>
      </c>
      <c r="Z107" s="33" t="s">
        <v>3</v>
      </c>
      <c r="AA107" s="30" t="s">
        <v>84</v>
      </c>
      <c r="AB107" s="78" t="s">
        <v>85</v>
      </c>
      <c r="AC107" s="31" t="s">
        <v>76</v>
      </c>
      <c r="AD107" s="31" t="s">
        <v>86</v>
      </c>
      <c r="AE107" s="79" t="s">
        <v>87</v>
      </c>
      <c r="AF107" s="79" t="s">
        <v>88</v>
      </c>
      <c r="AG107" s="79" t="s">
        <v>89</v>
      </c>
      <c r="AH107" s="79" t="s">
        <v>90</v>
      </c>
      <c r="AI107" s="79" t="s">
        <v>90</v>
      </c>
      <c r="AJ107" s="79" t="s">
        <v>90</v>
      </c>
      <c r="AK107" s="80"/>
      <c r="AL107" s="80"/>
      <c r="AM107" s="80"/>
    </row>
    <row r="108" spans="1:39" s="35" customFormat="1" ht="26.25" customHeight="1">
      <c r="A108" s="53"/>
      <c r="B108" s="28" t="s">
        <v>3</v>
      </c>
      <c r="C108" s="52" t="s">
        <v>142</v>
      </c>
      <c r="D108" s="52" t="s">
        <v>199</v>
      </c>
      <c r="E108" s="52" t="s">
        <v>235</v>
      </c>
      <c r="F108" s="52" t="s">
        <v>236</v>
      </c>
      <c r="G108" s="52" t="s">
        <v>237</v>
      </c>
      <c r="H108" s="47">
        <v>50000000</v>
      </c>
      <c r="I108" s="52" t="s">
        <v>76</v>
      </c>
      <c r="J108" s="29" t="s">
        <v>76</v>
      </c>
      <c r="K108" s="71" t="s">
        <v>238</v>
      </c>
      <c r="L108" s="72" t="s">
        <v>78</v>
      </c>
      <c r="M108" s="52" t="str">
        <f t="shared" si="6"/>
        <v>Amparar el pago del impuesto de Industria y Comercio (ICA) de la Universidad Pedagógica Nacional.</v>
      </c>
      <c r="N108" s="31">
        <v>1</v>
      </c>
      <c r="O108" s="31">
        <v>1</v>
      </c>
      <c r="P108" s="73">
        <v>11</v>
      </c>
      <c r="Q108" s="74" t="s">
        <v>79</v>
      </c>
      <c r="R108" s="74" t="s">
        <v>80</v>
      </c>
      <c r="S108" s="52" t="s">
        <v>226</v>
      </c>
      <c r="T108" s="75">
        <f t="shared" si="3"/>
        <v>50000000</v>
      </c>
      <c r="U108" s="76">
        <f t="shared" si="1"/>
        <v>50000000</v>
      </c>
      <c r="V108" s="31" t="s">
        <v>76</v>
      </c>
      <c r="W108" s="31" t="s">
        <v>81</v>
      </c>
      <c r="X108" s="77" t="s">
        <v>82</v>
      </c>
      <c r="Y108" s="32" t="s">
        <v>83</v>
      </c>
      <c r="Z108" s="33" t="s">
        <v>3</v>
      </c>
      <c r="AA108" s="30" t="s">
        <v>84</v>
      </c>
      <c r="AB108" s="78" t="s">
        <v>85</v>
      </c>
      <c r="AC108" s="31" t="s">
        <v>76</v>
      </c>
      <c r="AD108" s="31" t="s">
        <v>86</v>
      </c>
      <c r="AE108" s="79" t="s">
        <v>87</v>
      </c>
      <c r="AF108" s="79" t="s">
        <v>88</v>
      </c>
      <c r="AG108" s="79" t="s">
        <v>89</v>
      </c>
      <c r="AH108" s="79" t="s">
        <v>90</v>
      </c>
      <c r="AI108" s="79" t="s">
        <v>90</v>
      </c>
      <c r="AJ108" s="79" t="s">
        <v>90</v>
      </c>
      <c r="AK108" s="80"/>
      <c r="AL108" s="80"/>
      <c r="AM108" s="80"/>
    </row>
    <row r="109" spans="1:39" s="35" customFormat="1" ht="26.25" customHeight="1">
      <c r="A109" s="53"/>
      <c r="B109" s="28" t="s">
        <v>3</v>
      </c>
      <c r="C109" s="52" t="s">
        <v>142</v>
      </c>
      <c r="D109" s="52" t="s">
        <v>135</v>
      </c>
      <c r="E109" s="52" t="s">
        <v>0</v>
      </c>
      <c r="F109" s="52" t="s">
        <v>240</v>
      </c>
      <c r="G109" s="52" t="s">
        <v>2</v>
      </c>
      <c r="H109" s="47">
        <v>8785834</v>
      </c>
      <c r="I109" s="52" t="s">
        <v>76</v>
      </c>
      <c r="J109" s="29" t="s">
        <v>76</v>
      </c>
      <c r="K109" s="71" t="s">
        <v>242</v>
      </c>
      <c r="L109" s="72" t="s">
        <v>78</v>
      </c>
      <c r="M109" s="52" t="str">
        <f t="shared" si="6"/>
        <v>Prima o auxilio de Maternidad</v>
      </c>
      <c r="N109" s="31">
        <v>1</v>
      </c>
      <c r="O109" s="31">
        <v>1</v>
      </c>
      <c r="P109" s="73">
        <v>11</v>
      </c>
      <c r="Q109" s="74" t="s">
        <v>79</v>
      </c>
      <c r="R109" s="74" t="s">
        <v>80</v>
      </c>
      <c r="S109" s="52" t="s">
        <v>1</v>
      </c>
      <c r="T109" s="75">
        <f>H109</f>
        <v>8785834</v>
      </c>
      <c r="U109" s="76">
        <f>T109</f>
        <v>8785834</v>
      </c>
      <c r="V109" s="31" t="s">
        <v>76</v>
      </c>
      <c r="W109" s="31" t="s">
        <v>81</v>
      </c>
      <c r="X109" s="77" t="s">
        <v>82</v>
      </c>
      <c r="Y109" s="32" t="s">
        <v>83</v>
      </c>
      <c r="Z109" s="33" t="s">
        <v>3</v>
      </c>
      <c r="AA109" s="30" t="s">
        <v>84</v>
      </c>
      <c r="AB109" s="78" t="s">
        <v>85</v>
      </c>
      <c r="AC109" s="31" t="s">
        <v>76</v>
      </c>
      <c r="AD109" s="31" t="s">
        <v>86</v>
      </c>
      <c r="AE109" s="79" t="s">
        <v>87</v>
      </c>
      <c r="AF109" s="79" t="s">
        <v>88</v>
      </c>
      <c r="AG109" s="79" t="s">
        <v>89</v>
      </c>
      <c r="AH109" s="79" t="s">
        <v>90</v>
      </c>
      <c r="AI109" s="79" t="s">
        <v>90</v>
      </c>
      <c r="AJ109" s="79" t="s">
        <v>90</v>
      </c>
      <c r="AK109" s="80"/>
      <c r="AL109" s="80"/>
      <c r="AM109" s="80"/>
    </row>
    <row r="110" spans="1:39" s="35" customFormat="1" ht="26.25" customHeight="1">
      <c r="A110" s="53"/>
      <c r="B110" s="28" t="s">
        <v>3</v>
      </c>
      <c r="C110" s="52" t="s">
        <v>142</v>
      </c>
      <c r="D110" s="52" t="s">
        <v>135</v>
      </c>
      <c r="E110" s="52" t="s">
        <v>239</v>
      </c>
      <c r="F110" s="52" t="s">
        <v>240</v>
      </c>
      <c r="G110" s="52" t="s">
        <v>241</v>
      </c>
      <c r="H110" s="47">
        <v>474929450</v>
      </c>
      <c r="I110" s="52" t="s">
        <v>76</v>
      </c>
      <c r="J110" s="29" t="s">
        <v>76</v>
      </c>
      <c r="K110" s="71" t="s">
        <v>242</v>
      </c>
      <c r="L110" s="72" t="s">
        <v>78</v>
      </c>
      <c r="M110" s="52" t="str">
        <f t="shared" si="6"/>
        <v xml:space="preserve">Auxilios Sindicales
</v>
      </c>
      <c r="N110" s="31">
        <v>1</v>
      </c>
      <c r="O110" s="31">
        <v>1</v>
      </c>
      <c r="P110" s="73">
        <v>11</v>
      </c>
      <c r="Q110" s="74" t="s">
        <v>79</v>
      </c>
      <c r="R110" s="74" t="s">
        <v>80</v>
      </c>
      <c r="S110" s="52" t="s">
        <v>14</v>
      </c>
      <c r="T110" s="75">
        <f t="shared" si="3"/>
        <v>474929450</v>
      </c>
      <c r="U110" s="76">
        <f t="shared" si="1"/>
        <v>474929450</v>
      </c>
      <c r="V110" s="31" t="s">
        <v>76</v>
      </c>
      <c r="W110" s="31" t="s">
        <v>81</v>
      </c>
      <c r="X110" s="77" t="s">
        <v>82</v>
      </c>
      <c r="Y110" s="32" t="s">
        <v>83</v>
      </c>
      <c r="Z110" s="33" t="s">
        <v>3</v>
      </c>
      <c r="AA110" s="30" t="s">
        <v>84</v>
      </c>
      <c r="AB110" s="78" t="s">
        <v>85</v>
      </c>
      <c r="AC110" s="31" t="s">
        <v>76</v>
      </c>
      <c r="AD110" s="31" t="s">
        <v>86</v>
      </c>
      <c r="AE110" s="79" t="s">
        <v>87</v>
      </c>
      <c r="AF110" s="79" t="s">
        <v>88</v>
      </c>
      <c r="AG110" s="79" t="s">
        <v>89</v>
      </c>
      <c r="AH110" s="79" t="s">
        <v>90</v>
      </c>
      <c r="AI110" s="79" t="s">
        <v>90</v>
      </c>
      <c r="AJ110" s="79" t="s">
        <v>90</v>
      </c>
      <c r="AK110" s="80"/>
      <c r="AL110" s="80"/>
      <c r="AM110" s="80"/>
    </row>
    <row r="111" spans="1:39" s="35" customFormat="1" ht="26.25" customHeight="1">
      <c r="A111" s="53"/>
      <c r="B111" s="28" t="s">
        <v>3</v>
      </c>
      <c r="C111" s="52" t="s">
        <v>142</v>
      </c>
      <c r="D111" s="52" t="s">
        <v>135</v>
      </c>
      <c r="E111" s="52" t="s">
        <v>34</v>
      </c>
      <c r="F111" s="52" t="s">
        <v>243</v>
      </c>
      <c r="G111" s="52" t="s">
        <v>243</v>
      </c>
      <c r="H111" s="47">
        <v>30602000.000000004</v>
      </c>
      <c r="I111" s="52" t="s">
        <v>76</v>
      </c>
      <c r="J111" s="29" t="s">
        <v>76</v>
      </c>
      <c r="K111" s="71" t="s">
        <v>242</v>
      </c>
      <c r="L111" s="72" t="s">
        <v>78</v>
      </c>
      <c r="M111" s="52" t="str">
        <f t="shared" si="6"/>
        <v>Auxilios funerarios a cargo de la entidad</v>
      </c>
      <c r="N111" s="31">
        <v>1</v>
      </c>
      <c r="O111" s="31">
        <v>1</v>
      </c>
      <c r="P111" s="73">
        <v>11</v>
      </c>
      <c r="Q111" s="74" t="s">
        <v>79</v>
      </c>
      <c r="R111" s="74" t="s">
        <v>80</v>
      </c>
      <c r="S111" s="81" t="s">
        <v>14</v>
      </c>
      <c r="T111" s="75">
        <f t="shared" si="3"/>
        <v>30602000.000000004</v>
      </c>
      <c r="U111" s="76">
        <f t="shared" si="1"/>
        <v>30602000.000000004</v>
      </c>
      <c r="V111" s="31" t="s">
        <v>76</v>
      </c>
      <c r="W111" s="31" t="s">
        <v>81</v>
      </c>
      <c r="X111" s="77" t="s">
        <v>82</v>
      </c>
      <c r="Y111" s="32" t="s">
        <v>83</v>
      </c>
      <c r="Z111" s="33" t="s">
        <v>3</v>
      </c>
      <c r="AA111" s="30" t="s">
        <v>84</v>
      </c>
      <c r="AB111" s="78" t="s">
        <v>85</v>
      </c>
      <c r="AC111" s="31" t="s">
        <v>76</v>
      </c>
      <c r="AD111" s="31" t="s">
        <v>86</v>
      </c>
      <c r="AE111" s="79" t="s">
        <v>87</v>
      </c>
      <c r="AF111" s="79" t="s">
        <v>88</v>
      </c>
      <c r="AG111" s="79" t="s">
        <v>89</v>
      </c>
      <c r="AH111" s="79" t="s">
        <v>90</v>
      </c>
      <c r="AI111" s="79" t="s">
        <v>90</v>
      </c>
      <c r="AJ111" s="79" t="s">
        <v>90</v>
      </c>
      <c r="AK111" s="80"/>
      <c r="AL111" s="80"/>
      <c r="AM111" s="80"/>
    </row>
    <row r="112" spans="1:39" s="35" customFormat="1" ht="26.25" customHeight="1">
      <c r="A112" s="53"/>
      <c r="B112" s="28" t="s">
        <v>3</v>
      </c>
      <c r="C112" s="52" t="s">
        <v>142</v>
      </c>
      <c r="D112" s="52" t="s">
        <v>135</v>
      </c>
      <c r="E112" s="52" t="s">
        <v>244</v>
      </c>
      <c r="F112" s="52" t="s">
        <v>245</v>
      </c>
      <c r="G112" s="52" t="s">
        <v>245</v>
      </c>
      <c r="H112" s="47">
        <v>11497200</v>
      </c>
      <c r="I112" s="52" t="s">
        <v>76</v>
      </c>
      <c r="J112" s="29" t="s">
        <v>76</v>
      </c>
      <c r="K112" s="71" t="s">
        <v>242</v>
      </c>
      <c r="L112" s="72" t="s">
        <v>78</v>
      </c>
      <c r="M112" s="52" t="str">
        <f t="shared" si="6"/>
        <v>Auxilio de Incapacidad</v>
      </c>
      <c r="N112" s="31">
        <v>1</v>
      </c>
      <c r="O112" s="31">
        <v>1</v>
      </c>
      <c r="P112" s="73">
        <v>11</v>
      </c>
      <c r="Q112" s="74" t="s">
        <v>79</v>
      </c>
      <c r="R112" s="74" t="s">
        <v>80</v>
      </c>
      <c r="S112" s="52" t="s">
        <v>14</v>
      </c>
      <c r="T112" s="75">
        <f t="shared" si="3"/>
        <v>11497200</v>
      </c>
      <c r="U112" s="76">
        <f t="shared" si="1"/>
        <v>11497200</v>
      </c>
      <c r="V112" s="31" t="s">
        <v>76</v>
      </c>
      <c r="W112" s="31" t="s">
        <v>81</v>
      </c>
      <c r="X112" s="77" t="s">
        <v>82</v>
      </c>
      <c r="Y112" s="32" t="s">
        <v>83</v>
      </c>
      <c r="Z112" s="33" t="s">
        <v>3</v>
      </c>
      <c r="AA112" s="30" t="s">
        <v>84</v>
      </c>
      <c r="AB112" s="78" t="s">
        <v>85</v>
      </c>
      <c r="AC112" s="31" t="s">
        <v>76</v>
      </c>
      <c r="AD112" s="31" t="s">
        <v>86</v>
      </c>
      <c r="AE112" s="79" t="s">
        <v>87</v>
      </c>
      <c r="AF112" s="79" t="s">
        <v>88</v>
      </c>
      <c r="AG112" s="79" t="s">
        <v>89</v>
      </c>
      <c r="AH112" s="79" t="s">
        <v>90</v>
      </c>
      <c r="AI112" s="79" t="s">
        <v>90</v>
      </c>
      <c r="AJ112" s="79" t="s">
        <v>90</v>
      </c>
      <c r="AK112" s="80"/>
      <c r="AL112" s="80"/>
      <c r="AM112" s="80"/>
    </row>
    <row r="113" spans="1:39" s="35" customFormat="1" ht="26.25" customHeight="1">
      <c r="A113" s="53"/>
      <c r="B113" s="28" t="s">
        <v>3</v>
      </c>
      <c r="C113" s="52" t="s">
        <v>142</v>
      </c>
      <c r="D113" s="52" t="s">
        <v>135</v>
      </c>
      <c r="E113" s="52" t="s">
        <v>246</v>
      </c>
      <c r="F113" s="52" t="s">
        <v>247</v>
      </c>
      <c r="G113" s="52" t="s">
        <v>247</v>
      </c>
      <c r="H113" s="47">
        <v>12852840.000000002</v>
      </c>
      <c r="I113" s="52" t="s">
        <v>76</v>
      </c>
      <c r="J113" s="29" t="s">
        <v>76</v>
      </c>
      <c r="K113" s="71" t="s">
        <v>242</v>
      </c>
      <c r="L113" s="72" t="s">
        <v>78</v>
      </c>
      <c r="M113" s="52" t="str">
        <f t="shared" si="6"/>
        <v>Auxilios Salud Visual</v>
      </c>
      <c r="N113" s="31">
        <v>1</v>
      </c>
      <c r="O113" s="31">
        <v>1</v>
      </c>
      <c r="P113" s="73">
        <v>11</v>
      </c>
      <c r="Q113" s="74" t="s">
        <v>79</v>
      </c>
      <c r="R113" s="74" t="s">
        <v>80</v>
      </c>
      <c r="S113" s="52" t="s">
        <v>14</v>
      </c>
      <c r="T113" s="75">
        <f t="shared" si="3"/>
        <v>12852840.000000002</v>
      </c>
      <c r="U113" s="76">
        <f t="shared" si="1"/>
        <v>12852840.000000002</v>
      </c>
      <c r="V113" s="31" t="s">
        <v>76</v>
      </c>
      <c r="W113" s="31" t="s">
        <v>81</v>
      </c>
      <c r="X113" s="77" t="s">
        <v>82</v>
      </c>
      <c r="Y113" s="32" t="s">
        <v>83</v>
      </c>
      <c r="Z113" s="33" t="s">
        <v>3</v>
      </c>
      <c r="AA113" s="30" t="s">
        <v>84</v>
      </c>
      <c r="AB113" s="78" t="s">
        <v>85</v>
      </c>
      <c r="AC113" s="31" t="s">
        <v>76</v>
      </c>
      <c r="AD113" s="31" t="s">
        <v>86</v>
      </c>
      <c r="AE113" s="79" t="s">
        <v>87</v>
      </c>
      <c r="AF113" s="79" t="s">
        <v>88</v>
      </c>
      <c r="AG113" s="79" t="s">
        <v>89</v>
      </c>
      <c r="AH113" s="79" t="s">
        <v>90</v>
      </c>
      <c r="AI113" s="79" t="s">
        <v>90</v>
      </c>
      <c r="AJ113" s="79" t="s">
        <v>90</v>
      </c>
      <c r="AK113" s="80"/>
      <c r="AL113" s="80"/>
      <c r="AM113" s="80"/>
    </row>
    <row r="114" spans="1:39" s="35" customFormat="1" ht="26.25" customHeight="1">
      <c r="A114" s="53"/>
      <c r="B114" s="28" t="s">
        <v>3</v>
      </c>
      <c r="C114" s="52" t="s">
        <v>142</v>
      </c>
      <c r="D114" s="52" t="s">
        <v>135</v>
      </c>
      <c r="E114" s="52" t="s">
        <v>248</v>
      </c>
      <c r="F114" s="52" t="s">
        <v>249</v>
      </c>
      <c r="G114" s="52" t="s">
        <v>249</v>
      </c>
      <c r="H114" s="47">
        <v>52800000.000000007</v>
      </c>
      <c r="I114" s="52" t="s">
        <v>76</v>
      </c>
      <c r="J114" s="29" t="s">
        <v>76</v>
      </c>
      <c r="K114" s="71" t="s">
        <v>242</v>
      </c>
      <c r="L114" s="72" t="s">
        <v>78</v>
      </c>
      <c r="M114" s="52" t="str">
        <f t="shared" si="6"/>
        <v>Auxilios Médicos</v>
      </c>
      <c r="N114" s="31">
        <v>1</v>
      </c>
      <c r="O114" s="31">
        <v>1</v>
      </c>
      <c r="P114" s="73">
        <v>11</v>
      </c>
      <c r="Q114" s="74" t="s">
        <v>79</v>
      </c>
      <c r="R114" s="74" t="s">
        <v>80</v>
      </c>
      <c r="S114" s="52" t="s">
        <v>14</v>
      </c>
      <c r="T114" s="75">
        <f t="shared" si="3"/>
        <v>52800000.000000007</v>
      </c>
      <c r="U114" s="76">
        <f t="shared" si="1"/>
        <v>52800000.000000007</v>
      </c>
      <c r="V114" s="31" t="s">
        <v>76</v>
      </c>
      <c r="W114" s="31" t="s">
        <v>81</v>
      </c>
      <c r="X114" s="77" t="s">
        <v>82</v>
      </c>
      <c r="Y114" s="32" t="s">
        <v>83</v>
      </c>
      <c r="Z114" s="33" t="s">
        <v>3</v>
      </c>
      <c r="AA114" s="30" t="s">
        <v>84</v>
      </c>
      <c r="AB114" s="78" t="s">
        <v>85</v>
      </c>
      <c r="AC114" s="31" t="s">
        <v>76</v>
      </c>
      <c r="AD114" s="31" t="s">
        <v>86</v>
      </c>
      <c r="AE114" s="79" t="s">
        <v>87</v>
      </c>
      <c r="AF114" s="79" t="s">
        <v>88</v>
      </c>
      <c r="AG114" s="79" t="s">
        <v>89</v>
      </c>
      <c r="AH114" s="79" t="s">
        <v>90</v>
      </c>
      <c r="AI114" s="79" t="s">
        <v>90</v>
      </c>
      <c r="AJ114" s="79" t="s">
        <v>90</v>
      </c>
      <c r="AK114" s="80"/>
      <c r="AL114" s="80"/>
      <c r="AM114" s="80"/>
    </row>
    <row r="115" spans="1:39" s="35" customFormat="1" ht="26.25" customHeight="1">
      <c r="A115" s="53"/>
      <c r="B115" s="28" t="s">
        <v>3</v>
      </c>
      <c r="C115" s="52" t="s">
        <v>142</v>
      </c>
      <c r="D115" s="52" t="s">
        <v>135</v>
      </c>
      <c r="E115" s="52" t="s">
        <v>250</v>
      </c>
      <c r="F115" s="52" t="s">
        <v>251</v>
      </c>
      <c r="G115" s="52" t="s">
        <v>251</v>
      </c>
      <c r="H115" s="47">
        <v>145200000</v>
      </c>
      <c r="I115" s="52" t="s">
        <v>76</v>
      </c>
      <c r="J115" s="29" t="s">
        <v>76</v>
      </c>
      <c r="K115" s="71" t="s">
        <v>242</v>
      </c>
      <c r="L115" s="72" t="s">
        <v>78</v>
      </c>
      <c r="M115" s="52" t="str">
        <f t="shared" si="6"/>
        <v>Auxilios Educativos</v>
      </c>
      <c r="N115" s="31">
        <v>1</v>
      </c>
      <c r="O115" s="31">
        <v>1</v>
      </c>
      <c r="P115" s="73">
        <v>11</v>
      </c>
      <c r="Q115" s="74" t="s">
        <v>79</v>
      </c>
      <c r="R115" s="74" t="s">
        <v>80</v>
      </c>
      <c r="S115" s="52" t="s">
        <v>14</v>
      </c>
      <c r="T115" s="75">
        <f t="shared" si="3"/>
        <v>145200000</v>
      </c>
      <c r="U115" s="76">
        <f t="shared" si="1"/>
        <v>145200000</v>
      </c>
      <c r="V115" s="31" t="s">
        <v>76</v>
      </c>
      <c r="W115" s="31" t="s">
        <v>81</v>
      </c>
      <c r="X115" s="77" t="s">
        <v>82</v>
      </c>
      <c r="Y115" s="32" t="s">
        <v>83</v>
      </c>
      <c r="Z115" s="33" t="s">
        <v>3</v>
      </c>
      <c r="AA115" s="30" t="s">
        <v>84</v>
      </c>
      <c r="AB115" s="78" t="s">
        <v>85</v>
      </c>
      <c r="AC115" s="31" t="s">
        <v>76</v>
      </c>
      <c r="AD115" s="31" t="s">
        <v>86</v>
      </c>
      <c r="AE115" s="79" t="s">
        <v>87</v>
      </c>
      <c r="AF115" s="79" t="s">
        <v>88</v>
      </c>
      <c r="AG115" s="79" t="s">
        <v>89</v>
      </c>
      <c r="AH115" s="79" t="s">
        <v>90</v>
      </c>
      <c r="AI115" s="79" t="s">
        <v>90</v>
      </c>
      <c r="AJ115" s="79" t="s">
        <v>90</v>
      </c>
      <c r="AK115" s="80"/>
      <c r="AL115" s="80"/>
      <c r="AM115" s="80"/>
    </row>
    <row r="116" spans="1:39" s="35" customFormat="1" ht="26.25" customHeight="1">
      <c r="A116" s="53"/>
      <c r="B116" s="28" t="s">
        <v>3</v>
      </c>
      <c r="C116" s="52" t="s">
        <v>252</v>
      </c>
      <c r="D116" s="52" t="s">
        <v>72</v>
      </c>
      <c r="E116" s="52" t="s">
        <v>4</v>
      </c>
      <c r="F116" s="52" t="s">
        <v>6</v>
      </c>
      <c r="G116" s="52" t="s">
        <v>253</v>
      </c>
      <c r="H116" s="47">
        <f>1400000000+435991829-(8000000+128000000+79016000+43000000+118568029+40007800+6509300+24433000+6000000+65000000)</f>
        <v>1317457700</v>
      </c>
      <c r="I116" s="52" t="s">
        <v>76</v>
      </c>
      <c r="J116" s="29" t="s">
        <v>876</v>
      </c>
      <c r="K116" s="71" t="s">
        <v>254</v>
      </c>
      <c r="L116" s="72" t="s">
        <v>78</v>
      </c>
      <c r="M116" s="52" t="str">
        <f t="shared" si="6"/>
        <v xml:space="preserve">Servicios Públicos
</v>
      </c>
      <c r="N116" s="31">
        <v>1</v>
      </c>
      <c r="O116" s="31">
        <v>1</v>
      </c>
      <c r="P116" s="73">
        <v>11</v>
      </c>
      <c r="Q116" s="74" t="s">
        <v>79</v>
      </c>
      <c r="R116" s="74" t="s">
        <v>80</v>
      </c>
      <c r="S116" s="81" t="s">
        <v>5</v>
      </c>
      <c r="T116" s="75">
        <f t="shared" si="3"/>
        <v>1317457700</v>
      </c>
      <c r="U116" s="76">
        <f t="shared" si="1"/>
        <v>1317457700</v>
      </c>
      <c r="V116" s="31" t="s">
        <v>76</v>
      </c>
      <c r="W116" s="31" t="s">
        <v>81</v>
      </c>
      <c r="X116" s="77" t="s">
        <v>82</v>
      </c>
      <c r="Y116" s="32" t="s">
        <v>83</v>
      </c>
      <c r="Z116" s="33" t="s">
        <v>3</v>
      </c>
      <c r="AA116" s="30" t="s">
        <v>84</v>
      </c>
      <c r="AB116" s="78" t="s">
        <v>85</v>
      </c>
      <c r="AC116" s="31" t="s">
        <v>76</v>
      </c>
      <c r="AD116" s="31" t="s">
        <v>86</v>
      </c>
      <c r="AE116" s="79" t="s">
        <v>87</v>
      </c>
      <c r="AF116" s="79" t="s">
        <v>88</v>
      </c>
      <c r="AG116" s="79" t="s">
        <v>89</v>
      </c>
      <c r="AH116" s="79" t="s">
        <v>90</v>
      </c>
      <c r="AI116" s="79" t="s">
        <v>90</v>
      </c>
      <c r="AJ116" s="79" t="s">
        <v>90</v>
      </c>
      <c r="AK116" s="80"/>
      <c r="AL116" s="80"/>
      <c r="AM116" s="80"/>
    </row>
    <row r="117" spans="1:39" s="35" customFormat="1" ht="26.25" customHeight="1">
      <c r="A117" s="53"/>
      <c r="B117" s="28" t="s">
        <v>3</v>
      </c>
      <c r="C117" s="52" t="s">
        <v>252</v>
      </c>
      <c r="D117" s="52" t="s">
        <v>72</v>
      </c>
      <c r="E117" s="52" t="s">
        <v>9</v>
      </c>
      <c r="F117" s="52" t="s">
        <v>133</v>
      </c>
      <c r="G117" s="52" t="s">
        <v>255</v>
      </c>
      <c r="H117" s="47">
        <f>400000000-10000000</f>
        <v>390000000</v>
      </c>
      <c r="I117" s="52" t="s">
        <v>76</v>
      </c>
      <c r="J117" s="29" t="s">
        <v>876</v>
      </c>
      <c r="K117" s="71" t="s">
        <v>254</v>
      </c>
      <c r="L117" s="72" t="s">
        <v>78</v>
      </c>
      <c r="M117" s="52" t="str">
        <f t="shared" si="6"/>
        <v xml:space="preserve">Servicios Públicos </v>
      </c>
      <c r="N117" s="31">
        <v>1</v>
      </c>
      <c r="O117" s="31">
        <v>1</v>
      </c>
      <c r="P117" s="73">
        <v>11</v>
      </c>
      <c r="Q117" s="74" t="s">
        <v>79</v>
      </c>
      <c r="R117" s="74" t="s">
        <v>80</v>
      </c>
      <c r="S117" s="52" t="s">
        <v>5</v>
      </c>
      <c r="T117" s="75">
        <f t="shared" si="3"/>
        <v>390000000</v>
      </c>
      <c r="U117" s="76">
        <f t="shared" si="1"/>
        <v>390000000</v>
      </c>
      <c r="V117" s="31" t="s">
        <v>76</v>
      </c>
      <c r="W117" s="31" t="s">
        <v>81</v>
      </c>
      <c r="X117" s="77" t="s">
        <v>82</v>
      </c>
      <c r="Y117" s="32" t="s">
        <v>83</v>
      </c>
      <c r="Z117" s="33" t="s">
        <v>3</v>
      </c>
      <c r="AA117" s="30" t="s">
        <v>84</v>
      </c>
      <c r="AB117" s="78" t="s">
        <v>85</v>
      </c>
      <c r="AC117" s="31" t="s">
        <v>76</v>
      </c>
      <c r="AD117" s="31" t="s">
        <v>86</v>
      </c>
      <c r="AE117" s="79" t="s">
        <v>87</v>
      </c>
      <c r="AF117" s="79" t="s">
        <v>88</v>
      </c>
      <c r="AG117" s="79" t="s">
        <v>89</v>
      </c>
      <c r="AH117" s="79" t="s">
        <v>90</v>
      </c>
      <c r="AI117" s="79" t="s">
        <v>90</v>
      </c>
      <c r="AJ117" s="79" t="s">
        <v>90</v>
      </c>
      <c r="AK117" s="80"/>
      <c r="AL117" s="80"/>
      <c r="AM117" s="80"/>
    </row>
    <row r="118" spans="1:39" s="35" customFormat="1" ht="26.25" customHeight="1">
      <c r="A118" s="53"/>
      <c r="B118" s="28" t="s">
        <v>15</v>
      </c>
      <c r="C118" s="52" t="s">
        <v>256</v>
      </c>
      <c r="D118" s="52" t="s">
        <v>19</v>
      </c>
      <c r="E118" s="52" t="s">
        <v>22</v>
      </c>
      <c r="F118" s="52" t="s">
        <v>23</v>
      </c>
      <c r="G118" s="52" t="s">
        <v>257</v>
      </c>
      <c r="H118" s="47">
        <v>32900177</v>
      </c>
      <c r="I118" s="52" t="s">
        <v>76</v>
      </c>
      <c r="J118" s="29" t="s">
        <v>76</v>
      </c>
      <c r="K118" s="71" t="s">
        <v>254</v>
      </c>
      <c r="L118" s="72" t="s">
        <v>78</v>
      </c>
      <c r="M118" s="52" t="str">
        <f t="shared" si="6"/>
        <v>Pago servicio energía de  las instalaciones del Centro de Lenguas</v>
      </c>
      <c r="N118" s="31">
        <v>1</v>
      </c>
      <c r="O118" s="31">
        <v>1</v>
      </c>
      <c r="P118" s="73">
        <v>11</v>
      </c>
      <c r="Q118" s="74" t="s">
        <v>79</v>
      </c>
      <c r="R118" s="74" t="s">
        <v>80</v>
      </c>
      <c r="S118" s="81" t="s">
        <v>1</v>
      </c>
      <c r="T118" s="75">
        <f t="shared" si="3"/>
        <v>32900177</v>
      </c>
      <c r="U118" s="76">
        <f t="shared" si="1"/>
        <v>32900177</v>
      </c>
      <c r="V118" s="31" t="s">
        <v>76</v>
      </c>
      <c r="W118" s="31" t="s">
        <v>81</v>
      </c>
      <c r="X118" s="77" t="s">
        <v>82</v>
      </c>
      <c r="Y118" s="32" t="s">
        <v>83</v>
      </c>
      <c r="Z118" s="33" t="s">
        <v>15</v>
      </c>
      <c r="AA118" s="30" t="s">
        <v>84</v>
      </c>
      <c r="AB118" s="78" t="s">
        <v>85</v>
      </c>
      <c r="AC118" s="31" t="s">
        <v>76</v>
      </c>
      <c r="AD118" s="31" t="s">
        <v>86</v>
      </c>
      <c r="AE118" s="79" t="s">
        <v>87</v>
      </c>
      <c r="AF118" s="79" t="s">
        <v>88</v>
      </c>
      <c r="AG118" s="79" t="s">
        <v>89</v>
      </c>
      <c r="AH118" s="79" t="s">
        <v>90</v>
      </c>
      <c r="AI118" s="79" t="s">
        <v>90</v>
      </c>
      <c r="AJ118" s="79" t="s">
        <v>90</v>
      </c>
      <c r="AK118" s="80"/>
      <c r="AL118" s="80"/>
      <c r="AM118" s="80"/>
    </row>
    <row r="119" spans="1:39" s="35" customFormat="1" ht="26.25" customHeight="1">
      <c r="A119" s="53"/>
      <c r="B119" s="28" t="s">
        <v>15</v>
      </c>
      <c r="C119" s="52" t="s">
        <v>256</v>
      </c>
      <c r="D119" s="52" t="s">
        <v>19</v>
      </c>
      <c r="E119" s="52" t="s">
        <v>258</v>
      </c>
      <c r="F119" s="52" t="s">
        <v>133</v>
      </c>
      <c r="G119" s="52" t="s">
        <v>259</v>
      </c>
      <c r="H119" s="47">
        <v>13000000</v>
      </c>
      <c r="I119" s="52" t="s">
        <v>76</v>
      </c>
      <c r="J119" s="29" t="s">
        <v>76</v>
      </c>
      <c r="K119" s="71" t="s">
        <v>254</v>
      </c>
      <c r="L119" s="72" t="s">
        <v>78</v>
      </c>
      <c r="M119" s="52" t="str">
        <f t="shared" si="6"/>
        <v>Pago de servicio telefonía de las instalaciones del Centro de Lenguas</v>
      </c>
      <c r="N119" s="31">
        <v>1</v>
      </c>
      <c r="O119" s="31">
        <v>1</v>
      </c>
      <c r="P119" s="73">
        <v>11</v>
      </c>
      <c r="Q119" s="74" t="s">
        <v>79</v>
      </c>
      <c r="R119" s="74" t="s">
        <v>80</v>
      </c>
      <c r="S119" s="81" t="s">
        <v>1</v>
      </c>
      <c r="T119" s="75">
        <f t="shared" si="3"/>
        <v>13000000</v>
      </c>
      <c r="U119" s="76">
        <f t="shared" si="1"/>
        <v>13000000</v>
      </c>
      <c r="V119" s="31" t="s">
        <v>76</v>
      </c>
      <c r="W119" s="31" t="s">
        <v>81</v>
      </c>
      <c r="X119" s="77" t="s">
        <v>82</v>
      </c>
      <c r="Y119" s="32" t="s">
        <v>83</v>
      </c>
      <c r="Z119" s="33" t="s">
        <v>15</v>
      </c>
      <c r="AA119" s="30" t="s">
        <v>84</v>
      </c>
      <c r="AB119" s="78" t="s">
        <v>85</v>
      </c>
      <c r="AC119" s="31" t="s">
        <v>76</v>
      </c>
      <c r="AD119" s="31" t="s">
        <v>86</v>
      </c>
      <c r="AE119" s="79" t="s">
        <v>87</v>
      </c>
      <c r="AF119" s="79" t="s">
        <v>88</v>
      </c>
      <c r="AG119" s="79" t="s">
        <v>89</v>
      </c>
      <c r="AH119" s="79" t="s">
        <v>90</v>
      </c>
      <c r="AI119" s="79" t="s">
        <v>90</v>
      </c>
      <c r="AJ119" s="79" t="s">
        <v>90</v>
      </c>
      <c r="AK119" s="80"/>
      <c r="AL119" s="80"/>
      <c r="AM119" s="80"/>
    </row>
    <row r="120" spans="1:39" s="35" customFormat="1" ht="48" customHeight="1">
      <c r="A120" s="53"/>
      <c r="B120" s="28" t="s">
        <v>3</v>
      </c>
      <c r="C120" s="52" t="s">
        <v>159</v>
      </c>
      <c r="D120" s="52" t="s">
        <v>160</v>
      </c>
      <c r="E120" s="52" t="s">
        <v>99</v>
      </c>
      <c r="F120" s="52" t="s">
        <v>100</v>
      </c>
      <c r="G120" s="52" t="s">
        <v>260</v>
      </c>
      <c r="H120" s="47">
        <v>55000000</v>
      </c>
      <c r="I120" s="52" t="s">
        <v>86</v>
      </c>
      <c r="J120" s="29" t="s">
        <v>76</v>
      </c>
      <c r="K120" s="71" t="s">
        <v>261</v>
      </c>
      <c r="L120" s="72">
        <v>43211600</v>
      </c>
      <c r="M120" s="52" t="str">
        <f t="shared" si="6"/>
        <v>Adquirir partes, piezas, accesorios y periféricos en tecnología informática para los equipos de cómputo de la Universidad Pedagógica Nacional</v>
      </c>
      <c r="N120" s="31">
        <v>1</v>
      </c>
      <c r="O120" s="31">
        <v>1</v>
      </c>
      <c r="P120" s="73">
        <v>12</v>
      </c>
      <c r="Q120" s="74" t="s">
        <v>79</v>
      </c>
      <c r="R120" s="74" t="s">
        <v>80</v>
      </c>
      <c r="S120" s="52" t="s">
        <v>226</v>
      </c>
      <c r="T120" s="75">
        <f t="shared" si="3"/>
        <v>55000000</v>
      </c>
      <c r="U120" s="76">
        <f t="shared" si="1"/>
        <v>55000000</v>
      </c>
      <c r="V120" s="31" t="s">
        <v>76</v>
      </c>
      <c r="W120" s="31" t="s">
        <v>81</v>
      </c>
      <c r="X120" s="77" t="s">
        <v>82</v>
      </c>
      <c r="Y120" s="32" t="s">
        <v>83</v>
      </c>
      <c r="Z120" s="33" t="s">
        <v>3</v>
      </c>
      <c r="AA120" s="30" t="s">
        <v>84</v>
      </c>
      <c r="AB120" s="78" t="s">
        <v>85</v>
      </c>
      <c r="AC120" s="31" t="s">
        <v>76</v>
      </c>
      <c r="AD120" s="31" t="s">
        <v>86</v>
      </c>
      <c r="AE120" s="79" t="s">
        <v>87</v>
      </c>
      <c r="AF120" s="79" t="s">
        <v>88</v>
      </c>
      <c r="AG120" s="79" t="s">
        <v>89</v>
      </c>
      <c r="AH120" s="79" t="s">
        <v>90</v>
      </c>
      <c r="AI120" s="79" t="s">
        <v>90</v>
      </c>
      <c r="AJ120" s="79" t="s">
        <v>90</v>
      </c>
      <c r="AK120" s="80"/>
      <c r="AL120" s="80"/>
      <c r="AM120" s="80"/>
    </row>
    <row r="121" spans="1:39" s="35" customFormat="1" ht="48" customHeight="1">
      <c r="A121" s="53"/>
      <c r="B121" s="28" t="s">
        <v>3</v>
      </c>
      <c r="C121" s="52" t="s">
        <v>142</v>
      </c>
      <c r="D121" s="52" t="s">
        <v>72</v>
      </c>
      <c r="E121" s="52" t="s">
        <v>123</v>
      </c>
      <c r="F121" s="52" t="s">
        <v>262</v>
      </c>
      <c r="G121" s="52" t="s">
        <v>263</v>
      </c>
      <c r="H121" s="47">
        <v>4574099</v>
      </c>
      <c r="I121" s="52" t="s">
        <v>86</v>
      </c>
      <c r="J121" s="29" t="s">
        <v>76</v>
      </c>
      <c r="K121" s="108" t="s">
        <v>264</v>
      </c>
      <c r="L121" s="194" t="s">
        <v>678</v>
      </c>
      <c r="M121" s="208" t="str">
        <f>G122</f>
        <v>Suministrar materiales de construcción, ferretería y plomería para las adecuaciones y mantenimientos que se realizan en las diferentes instalaciones de la Universidad Pedagógica Nacional.</v>
      </c>
      <c r="N121" s="31">
        <v>1</v>
      </c>
      <c r="O121" s="31">
        <v>1</v>
      </c>
      <c r="P121" s="73">
        <v>11</v>
      </c>
      <c r="Q121" s="74" t="s">
        <v>79</v>
      </c>
      <c r="R121" s="74" t="s">
        <v>80</v>
      </c>
      <c r="S121" s="81" t="s">
        <v>1</v>
      </c>
      <c r="T121" s="209">
        <f>H121+H122+H123</f>
        <v>78214099</v>
      </c>
      <c r="U121" s="210">
        <f t="shared" si="1"/>
        <v>78214099</v>
      </c>
      <c r="V121" s="31" t="s">
        <v>76</v>
      </c>
      <c r="W121" s="31" t="s">
        <v>81</v>
      </c>
      <c r="X121" s="77" t="s">
        <v>82</v>
      </c>
      <c r="Y121" s="32" t="s">
        <v>83</v>
      </c>
      <c r="Z121" s="33" t="s">
        <v>3</v>
      </c>
      <c r="AA121" s="30" t="s">
        <v>84</v>
      </c>
      <c r="AB121" s="78" t="s">
        <v>85</v>
      </c>
      <c r="AC121" s="31" t="s">
        <v>76</v>
      </c>
      <c r="AD121" s="31" t="s">
        <v>86</v>
      </c>
      <c r="AE121" s="79" t="s">
        <v>87</v>
      </c>
      <c r="AF121" s="79" t="s">
        <v>88</v>
      </c>
      <c r="AG121" s="79" t="s">
        <v>89</v>
      </c>
      <c r="AH121" s="79" t="s">
        <v>90</v>
      </c>
      <c r="AI121" s="79" t="s">
        <v>90</v>
      </c>
      <c r="AJ121" s="79" t="s">
        <v>90</v>
      </c>
      <c r="AK121" s="80"/>
      <c r="AL121" s="80"/>
      <c r="AM121" s="80"/>
    </row>
    <row r="122" spans="1:39" s="35" customFormat="1" ht="48" customHeight="1">
      <c r="A122" s="53"/>
      <c r="B122" s="28" t="s">
        <v>3</v>
      </c>
      <c r="C122" s="52" t="s">
        <v>142</v>
      </c>
      <c r="D122" s="52" t="s">
        <v>72</v>
      </c>
      <c r="E122" s="52" t="s">
        <v>26</v>
      </c>
      <c r="F122" s="52" t="s">
        <v>18</v>
      </c>
      <c r="G122" s="52" t="s">
        <v>263</v>
      </c>
      <c r="H122" s="47">
        <v>42080000</v>
      </c>
      <c r="I122" s="52" t="s">
        <v>86</v>
      </c>
      <c r="J122" s="29" t="s">
        <v>76</v>
      </c>
      <c r="K122" s="108" t="s">
        <v>264</v>
      </c>
      <c r="L122" s="195"/>
      <c r="M122" s="208"/>
      <c r="N122" s="31">
        <v>1</v>
      </c>
      <c r="O122" s="31">
        <v>1</v>
      </c>
      <c r="P122" s="73">
        <v>11</v>
      </c>
      <c r="Q122" s="74" t="s">
        <v>79</v>
      </c>
      <c r="R122" s="74" t="s">
        <v>80</v>
      </c>
      <c r="S122" s="81" t="s">
        <v>1</v>
      </c>
      <c r="T122" s="209"/>
      <c r="U122" s="210"/>
      <c r="V122" s="31" t="s">
        <v>76</v>
      </c>
      <c r="W122" s="31" t="s">
        <v>81</v>
      </c>
      <c r="X122" s="77" t="s">
        <v>82</v>
      </c>
      <c r="Y122" s="32" t="s">
        <v>83</v>
      </c>
      <c r="Z122" s="33" t="s">
        <v>3</v>
      </c>
      <c r="AA122" s="30" t="s">
        <v>84</v>
      </c>
      <c r="AB122" s="78" t="s">
        <v>85</v>
      </c>
      <c r="AC122" s="31" t="s">
        <v>76</v>
      </c>
      <c r="AD122" s="31" t="s">
        <v>86</v>
      </c>
      <c r="AE122" s="79" t="s">
        <v>87</v>
      </c>
      <c r="AF122" s="79" t="s">
        <v>88</v>
      </c>
      <c r="AG122" s="79" t="s">
        <v>89</v>
      </c>
      <c r="AH122" s="79" t="s">
        <v>90</v>
      </c>
      <c r="AI122" s="79" t="s">
        <v>90</v>
      </c>
      <c r="AJ122" s="79" t="s">
        <v>90</v>
      </c>
      <c r="AK122" s="80"/>
      <c r="AL122" s="80"/>
      <c r="AM122" s="80"/>
    </row>
    <row r="123" spans="1:39" s="35" customFormat="1" ht="48" customHeight="1">
      <c r="A123" s="53"/>
      <c r="B123" s="28" t="s">
        <v>3</v>
      </c>
      <c r="C123" s="52" t="s">
        <v>142</v>
      </c>
      <c r="D123" s="52" t="s">
        <v>72</v>
      </c>
      <c r="E123" s="52" t="s">
        <v>129</v>
      </c>
      <c r="F123" s="52" t="s">
        <v>130</v>
      </c>
      <c r="G123" s="52" t="s">
        <v>263</v>
      </c>
      <c r="H123" s="47">
        <v>31560000</v>
      </c>
      <c r="I123" s="52" t="s">
        <v>86</v>
      </c>
      <c r="J123" s="29" t="s">
        <v>76</v>
      </c>
      <c r="K123" s="108" t="s">
        <v>264</v>
      </c>
      <c r="L123" s="196"/>
      <c r="M123" s="208"/>
      <c r="N123" s="31">
        <v>1</v>
      </c>
      <c r="O123" s="31">
        <v>1</v>
      </c>
      <c r="P123" s="73">
        <v>11</v>
      </c>
      <c r="Q123" s="74" t="s">
        <v>79</v>
      </c>
      <c r="R123" s="74" t="s">
        <v>80</v>
      </c>
      <c r="S123" s="81" t="s">
        <v>1</v>
      </c>
      <c r="T123" s="209"/>
      <c r="U123" s="210"/>
      <c r="V123" s="31" t="s">
        <v>76</v>
      </c>
      <c r="W123" s="31" t="s">
        <v>81</v>
      </c>
      <c r="X123" s="77" t="s">
        <v>82</v>
      </c>
      <c r="Y123" s="32" t="s">
        <v>83</v>
      </c>
      <c r="Z123" s="33" t="s">
        <v>3</v>
      </c>
      <c r="AA123" s="30" t="s">
        <v>84</v>
      </c>
      <c r="AB123" s="78" t="s">
        <v>85</v>
      </c>
      <c r="AC123" s="31" t="s">
        <v>76</v>
      </c>
      <c r="AD123" s="31" t="s">
        <v>86</v>
      </c>
      <c r="AE123" s="79" t="s">
        <v>87</v>
      </c>
      <c r="AF123" s="79" t="s">
        <v>88</v>
      </c>
      <c r="AG123" s="79" t="s">
        <v>89</v>
      </c>
      <c r="AH123" s="79" t="s">
        <v>90</v>
      </c>
      <c r="AI123" s="79" t="s">
        <v>90</v>
      </c>
      <c r="AJ123" s="79" t="s">
        <v>90</v>
      </c>
      <c r="AK123" s="80"/>
      <c r="AL123" s="80"/>
      <c r="AM123" s="80"/>
    </row>
    <row r="124" spans="1:39" s="35" customFormat="1" ht="48" customHeight="1">
      <c r="A124" s="53"/>
      <c r="B124" s="28" t="s">
        <v>3</v>
      </c>
      <c r="C124" s="52" t="s">
        <v>142</v>
      </c>
      <c r="D124" s="52" t="s">
        <v>72</v>
      </c>
      <c r="E124" s="52" t="s">
        <v>129</v>
      </c>
      <c r="F124" s="52" t="s">
        <v>130</v>
      </c>
      <c r="G124" s="52" t="s">
        <v>265</v>
      </c>
      <c r="H124" s="47">
        <v>2000000</v>
      </c>
      <c r="I124" s="52" t="s">
        <v>86</v>
      </c>
      <c r="J124" s="29" t="s">
        <v>76</v>
      </c>
      <c r="K124" s="108" t="s">
        <v>266</v>
      </c>
      <c r="L124" s="194" t="s">
        <v>267</v>
      </c>
      <c r="M124" s="208" t="str">
        <f>G124</f>
        <v>Suministrar  pinturas y materiales necesarios para realizar las labores de mantenimiento locativo en las diferentes instalaciones de la Universidad Pedagógica Nacional.</v>
      </c>
      <c r="N124" s="31">
        <v>1</v>
      </c>
      <c r="O124" s="31">
        <v>1</v>
      </c>
      <c r="P124" s="73">
        <v>11</v>
      </c>
      <c r="Q124" s="74" t="s">
        <v>79</v>
      </c>
      <c r="R124" s="74" t="s">
        <v>80</v>
      </c>
      <c r="S124" s="81" t="s">
        <v>1</v>
      </c>
      <c r="T124" s="209">
        <f>H124+H125</f>
        <v>77500000</v>
      </c>
      <c r="U124" s="210">
        <f>T124</f>
        <v>77500000</v>
      </c>
      <c r="V124" s="31" t="s">
        <v>76</v>
      </c>
      <c r="W124" s="31" t="s">
        <v>81</v>
      </c>
      <c r="X124" s="77" t="s">
        <v>82</v>
      </c>
      <c r="Y124" s="32" t="s">
        <v>83</v>
      </c>
      <c r="Z124" s="33" t="s">
        <v>3</v>
      </c>
      <c r="AA124" s="30" t="s">
        <v>84</v>
      </c>
      <c r="AB124" s="78" t="s">
        <v>85</v>
      </c>
      <c r="AC124" s="31" t="s">
        <v>76</v>
      </c>
      <c r="AD124" s="31" t="s">
        <v>86</v>
      </c>
      <c r="AE124" s="79" t="s">
        <v>87</v>
      </c>
      <c r="AF124" s="79" t="s">
        <v>88</v>
      </c>
      <c r="AG124" s="79" t="s">
        <v>89</v>
      </c>
      <c r="AH124" s="79" t="s">
        <v>90</v>
      </c>
      <c r="AI124" s="79" t="s">
        <v>90</v>
      </c>
      <c r="AJ124" s="79" t="s">
        <v>90</v>
      </c>
      <c r="AK124" s="80"/>
      <c r="AL124" s="80"/>
      <c r="AM124" s="80"/>
    </row>
    <row r="125" spans="1:39" s="35" customFormat="1" ht="48" customHeight="1">
      <c r="A125" s="53"/>
      <c r="B125" s="28" t="s">
        <v>3</v>
      </c>
      <c r="C125" s="52" t="s">
        <v>142</v>
      </c>
      <c r="D125" s="52" t="s">
        <v>72</v>
      </c>
      <c r="E125" s="52" t="s">
        <v>26</v>
      </c>
      <c r="F125" s="52" t="s">
        <v>18</v>
      </c>
      <c r="G125" s="52" t="s">
        <v>268</v>
      </c>
      <c r="H125" s="47">
        <v>75500000</v>
      </c>
      <c r="I125" s="52" t="s">
        <v>86</v>
      </c>
      <c r="J125" s="29" t="s">
        <v>76</v>
      </c>
      <c r="K125" s="108" t="s">
        <v>266</v>
      </c>
      <c r="L125" s="196"/>
      <c r="M125" s="208"/>
      <c r="N125" s="31">
        <v>1</v>
      </c>
      <c r="O125" s="31">
        <v>1</v>
      </c>
      <c r="P125" s="73">
        <v>11</v>
      </c>
      <c r="Q125" s="74" t="s">
        <v>79</v>
      </c>
      <c r="R125" s="74" t="s">
        <v>80</v>
      </c>
      <c r="S125" s="81" t="s">
        <v>1</v>
      </c>
      <c r="T125" s="209"/>
      <c r="U125" s="210"/>
      <c r="V125" s="31" t="s">
        <v>76</v>
      </c>
      <c r="W125" s="31" t="s">
        <v>81</v>
      </c>
      <c r="X125" s="77" t="s">
        <v>82</v>
      </c>
      <c r="Y125" s="32" t="s">
        <v>83</v>
      </c>
      <c r="Z125" s="33" t="s">
        <v>3</v>
      </c>
      <c r="AA125" s="30" t="s">
        <v>84</v>
      </c>
      <c r="AB125" s="78" t="s">
        <v>85</v>
      </c>
      <c r="AC125" s="31" t="s">
        <v>76</v>
      </c>
      <c r="AD125" s="31" t="s">
        <v>86</v>
      </c>
      <c r="AE125" s="79" t="s">
        <v>87</v>
      </c>
      <c r="AF125" s="79" t="s">
        <v>88</v>
      </c>
      <c r="AG125" s="79" t="s">
        <v>89</v>
      </c>
      <c r="AH125" s="79" t="s">
        <v>90</v>
      </c>
      <c r="AI125" s="79" t="s">
        <v>90</v>
      </c>
      <c r="AJ125" s="79" t="s">
        <v>90</v>
      </c>
      <c r="AK125" s="80"/>
      <c r="AL125" s="80"/>
      <c r="AM125" s="80"/>
    </row>
    <row r="126" spans="1:39" s="35" customFormat="1" ht="48" customHeight="1">
      <c r="A126" s="53"/>
      <c r="B126" s="28" t="s">
        <v>3</v>
      </c>
      <c r="C126" s="52" t="s">
        <v>142</v>
      </c>
      <c r="D126" s="52" t="s">
        <v>72</v>
      </c>
      <c r="E126" s="52" t="s">
        <v>125</v>
      </c>
      <c r="F126" s="52" t="s">
        <v>126</v>
      </c>
      <c r="G126" s="52" t="s">
        <v>269</v>
      </c>
      <c r="H126" s="47">
        <f>18951454-6802744</f>
        <v>12148710</v>
      </c>
      <c r="I126" s="52" t="s">
        <v>86</v>
      </c>
      <c r="J126" s="29" t="s">
        <v>76</v>
      </c>
      <c r="K126" s="108" t="s">
        <v>270</v>
      </c>
      <c r="L126" s="194" t="s">
        <v>271</v>
      </c>
      <c r="M126" s="208" t="str">
        <f>G126</f>
        <v>Suministrar elementos de aseo y desinfección para los diferentes predios de la Universidad Pedagógica Nacional.</v>
      </c>
      <c r="N126" s="31">
        <v>1</v>
      </c>
      <c r="O126" s="31">
        <v>1</v>
      </c>
      <c r="P126" s="73">
        <v>11</v>
      </c>
      <c r="Q126" s="74" t="s">
        <v>79</v>
      </c>
      <c r="R126" s="74" t="s">
        <v>80</v>
      </c>
      <c r="S126" s="81" t="s">
        <v>1</v>
      </c>
      <c r="T126" s="209">
        <f>H126+H127+H128</f>
        <v>145773435</v>
      </c>
      <c r="U126" s="210">
        <f>T126</f>
        <v>145773435</v>
      </c>
      <c r="V126" s="31" t="s">
        <v>76</v>
      </c>
      <c r="W126" s="31" t="s">
        <v>81</v>
      </c>
      <c r="X126" s="77" t="s">
        <v>82</v>
      </c>
      <c r="Y126" s="32" t="s">
        <v>83</v>
      </c>
      <c r="Z126" s="33" t="s">
        <v>3</v>
      </c>
      <c r="AA126" s="30" t="s">
        <v>84</v>
      </c>
      <c r="AB126" s="78" t="s">
        <v>85</v>
      </c>
      <c r="AC126" s="31" t="s">
        <v>76</v>
      </c>
      <c r="AD126" s="31" t="s">
        <v>86</v>
      </c>
      <c r="AE126" s="79" t="s">
        <v>87</v>
      </c>
      <c r="AF126" s="79" t="s">
        <v>88</v>
      </c>
      <c r="AG126" s="79" t="s">
        <v>89</v>
      </c>
      <c r="AH126" s="79" t="s">
        <v>90</v>
      </c>
      <c r="AI126" s="79" t="s">
        <v>90</v>
      </c>
      <c r="AJ126" s="79" t="s">
        <v>90</v>
      </c>
      <c r="AK126" s="80"/>
      <c r="AL126" s="80"/>
      <c r="AM126" s="80"/>
    </row>
    <row r="127" spans="1:39" s="35" customFormat="1" ht="48" customHeight="1">
      <c r="A127" s="53"/>
      <c r="B127" s="28" t="s">
        <v>3</v>
      </c>
      <c r="C127" s="52" t="s">
        <v>142</v>
      </c>
      <c r="D127" s="52" t="s">
        <v>72</v>
      </c>
      <c r="E127" s="52" t="s">
        <v>26</v>
      </c>
      <c r="F127" s="52" t="s">
        <v>18</v>
      </c>
      <c r="G127" s="52" t="s">
        <v>269</v>
      </c>
      <c r="H127" s="47">
        <f>126240000+6802744+581981</f>
        <v>133624725</v>
      </c>
      <c r="I127" s="52" t="s">
        <v>86</v>
      </c>
      <c r="J127" s="29" t="s">
        <v>76</v>
      </c>
      <c r="K127" s="108" t="s">
        <v>270</v>
      </c>
      <c r="L127" s="195"/>
      <c r="M127" s="208"/>
      <c r="N127" s="31">
        <v>1</v>
      </c>
      <c r="O127" s="31">
        <v>1</v>
      </c>
      <c r="P127" s="73">
        <v>11</v>
      </c>
      <c r="Q127" s="74" t="s">
        <v>79</v>
      </c>
      <c r="R127" s="74" t="s">
        <v>80</v>
      </c>
      <c r="S127" s="81" t="s">
        <v>1</v>
      </c>
      <c r="T127" s="209"/>
      <c r="U127" s="210"/>
      <c r="V127" s="31" t="s">
        <v>76</v>
      </c>
      <c r="W127" s="31" t="s">
        <v>81</v>
      </c>
      <c r="X127" s="77" t="s">
        <v>82</v>
      </c>
      <c r="Y127" s="32" t="s">
        <v>83</v>
      </c>
      <c r="Z127" s="33" t="s">
        <v>3</v>
      </c>
      <c r="AA127" s="30" t="s">
        <v>84</v>
      </c>
      <c r="AB127" s="78" t="s">
        <v>85</v>
      </c>
      <c r="AC127" s="31" t="s">
        <v>76</v>
      </c>
      <c r="AD127" s="31" t="s">
        <v>86</v>
      </c>
      <c r="AE127" s="79" t="s">
        <v>87</v>
      </c>
      <c r="AF127" s="79" t="s">
        <v>88</v>
      </c>
      <c r="AG127" s="79" t="s">
        <v>89</v>
      </c>
      <c r="AH127" s="79" t="s">
        <v>90</v>
      </c>
      <c r="AI127" s="79" t="s">
        <v>90</v>
      </c>
      <c r="AJ127" s="79" t="s">
        <v>90</v>
      </c>
      <c r="AK127" s="80"/>
      <c r="AL127" s="80"/>
      <c r="AM127" s="80"/>
    </row>
    <row r="128" spans="1:39" s="35" customFormat="1" ht="48" customHeight="1">
      <c r="A128" s="53"/>
      <c r="B128" s="28" t="s">
        <v>3</v>
      </c>
      <c r="C128" s="52" t="s">
        <v>142</v>
      </c>
      <c r="D128" s="52" t="s">
        <v>72</v>
      </c>
      <c r="E128" s="52" t="s">
        <v>129</v>
      </c>
      <c r="F128" s="52" t="s">
        <v>130</v>
      </c>
      <c r="G128" s="52" t="s">
        <v>269</v>
      </c>
      <c r="H128" s="47">
        <f>581981-581981</f>
        <v>0</v>
      </c>
      <c r="I128" s="52" t="s">
        <v>86</v>
      </c>
      <c r="J128" s="29" t="s">
        <v>76</v>
      </c>
      <c r="K128" s="108" t="s">
        <v>270</v>
      </c>
      <c r="L128" s="196"/>
      <c r="M128" s="208"/>
      <c r="N128" s="31">
        <v>1</v>
      </c>
      <c r="O128" s="31">
        <v>1</v>
      </c>
      <c r="P128" s="73">
        <v>11</v>
      </c>
      <c r="Q128" s="74" t="s">
        <v>79</v>
      </c>
      <c r="R128" s="74" t="s">
        <v>80</v>
      </c>
      <c r="S128" s="81" t="s">
        <v>1</v>
      </c>
      <c r="T128" s="209"/>
      <c r="U128" s="210"/>
      <c r="V128" s="31" t="s">
        <v>76</v>
      </c>
      <c r="W128" s="31" t="s">
        <v>81</v>
      </c>
      <c r="X128" s="77" t="s">
        <v>82</v>
      </c>
      <c r="Y128" s="32" t="s">
        <v>83</v>
      </c>
      <c r="Z128" s="33" t="s">
        <v>3</v>
      </c>
      <c r="AA128" s="30" t="s">
        <v>84</v>
      </c>
      <c r="AB128" s="78" t="s">
        <v>85</v>
      </c>
      <c r="AC128" s="31" t="s">
        <v>76</v>
      </c>
      <c r="AD128" s="31" t="s">
        <v>86</v>
      </c>
      <c r="AE128" s="79" t="s">
        <v>87</v>
      </c>
      <c r="AF128" s="79" t="s">
        <v>88</v>
      </c>
      <c r="AG128" s="79" t="s">
        <v>89</v>
      </c>
      <c r="AH128" s="79" t="s">
        <v>90</v>
      </c>
      <c r="AI128" s="79" t="s">
        <v>90</v>
      </c>
      <c r="AJ128" s="79" t="s">
        <v>90</v>
      </c>
      <c r="AK128" s="80"/>
      <c r="AL128" s="80"/>
      <c r="AM128" s="80"/>
    </row>
    <row r="129" spans="1:39" s="35" customFormat="1" ht="48" customHeight="1">
      <c r="A129" s="83"/>
      <c r="B129" s="28" t="s">
        <v>3</v>
      </c>
      <c r="C129" s="52" t="s">
        <v>142</v>
      </c>
      <c r="D129" s="52" t="s">
        <v>72</v>
      </c>
      <c r="E129" s="52" t="s">
        <v>9</v>
      </c>
      <c r="F129" s="52" t="s">
        <v>133</v>
      </c>
      <c r="G129" s="52" t="s">
        <v>272</v>
      </c>
      <c r="H129" s="47">
        <v>28471602</v>
      </c>
      <c r="I129" s="52" t="s">
        <v>273</v>
      </c>
      <c r="J129" s="29" t="s">
        <v>76</v>
      </c>
      <c r="K129" s="71" t="s">
        <v>274</v>
      </c>
      <c r="L129" s="72" t="s">
        <v>275</v>
      </c>
      <c r="M129" s="52" t="str">
        <f>G129</f>
        <v>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v>
      </c>
      <c r="N129" s="31">
        <v>1</v>
      </c>
      <c r="O129" s="31">
        <v>1</v>
      </c>
      <c r="P129" s="73">
        <v>11</v>
      </c>
      <c r="Q129" s="74" t="s">
        <v>79</v>
      </c>
      <c r="R129" s="74" t="s">
        <v>80</v>
      </c>
      <c r="S129" s="81" t="s">
        <v>158</v>
      </c>
      <c r="T129" s="75">
        <f>H129</f>
        <v>28471602</v>
      </c>
      <c r="U129" s="76">
        <f>T129</f>
        <v>28471602</v>
      </c>
      <c r="V129" s="31" t="s">
        <v>76</v>
      </c>
      <c r="W129" s="31" t="s">
        <v>81</v>
      </c>
      <c r="X129" s="77" t="s">
        <v>82</v>
      </c>
      <c r="Y129" s="32" t="s">
        <v>83</v>
      </c>
      <c r="Z129" s="33" t="s">
        <v>3</v>
      </c>
      <c r="AA129" s="30" t="s">
        <v>84</v>
      </c>
      <c r="AB129" s="78" t="s">
        <v>85</v>
      </c>
      <c r="AC129" s="31" t="s">
        <v>76</v>
      </c>
      <c r="AD129" s="31" t="s">
        <v>86</v>
      </c>
      <c r="AE129" s="79" t="s">
        <v>87</v>
      </c>
      <c r="AF129" s="79" t="s">
        <v>88</v>
      </c>
      <c r="AG129" s="79" t="s">
        <v>89</v>
      </c>
      <c r="AH129" s="79" t="s">
        <v>90</v>
      </c>
      <c r="AI129" s="79" t="s">
        <v>90</v>
      </c>
      <c r="AJ129" s="79" t="s">
        <v>90</v>
      </c>
      <c r="AK129" s="80"/>
      <c r="AL129" s="80"/>
      <c r="AM129" s="80"/>
    </row>
    <row r="130" spans="1:39" s="35" customFormat="1" ht="48" customHeight="1">
      <c r="A130" s="53" t="s">
        <v>276</v>
      </c>
      <c r="B130" s="28" t="s">
        <v>3</v>
      </c>
      <c r="C130" s="52" t="s">
        <v>142</v>
      </c>
      <c r="D130" s="52" t="s">
        <v>72</v>
      </c>
      <c r="E130" s="52" t="s">
        <v>125</v>
      </c>
      <c r="F130" s="52" t="s">
        <v>126</v>
      </c>
      <c r="G130" s="52" t="s">
        <v>693</v>
      </c>
      <c r="H130" s="47">
        <f>146333200+596679+17071000</f>
        <v>164000879</v>
      </c>
      <c r="I130" s="52" t="s">
        <v>86</v>
      </c>
      <c r="J130" s="29" t="s">
        <v>76</v>
      </c>
      <c r="K130" s="71" t="s">
        <v>277</v>
      </c>
      <c r="L130" s="72" t="s">
        <v>278</v>
      </c>
      <c r="M130" s="52" t="str">
        <f>G130</f>
        <v xml:space="preserve">Adquirir la dotación de confección para los trabajadores oficiales y personal que presta servicio en el área de restaurante </v>
      </c>
      <c r="N130" s="31">
        <v>1</v>
      </c>
      <c r="O130" s="31">
        <v>1</v>
      </c>
      <c r="P130" s="73">
        <v>11</v>
      </c>
      <c r="Q130" s="74" t="s">
        <v>79</v>
      </c>
      <c r="R130" s="74" t="s">
        <v>80</v>
      </c>
      <c r="S130" s="81" t="s">
        <v>1</v>
      </c>
      <c r="T130" s="75">
        <f>H130</f>
        <v>164000879</v>
      </c>
      <c r="U130" s="76">
        <f>T130</f>
        <v>164000879</v>
      </c>
      <c r="V130" s="31" t="s">
        <v>76</v>
      </c>
      <c r="W130" s="31" t="s">
        <v>81</v>
      </c>
      <c r="X130" s="77" t="s">
        <v>82</v>
      </c>
      <c r="Y130" s="32" t="s">
        <v>83</v>
      </c>
      <c r="Z130" s="33" t="s">
        <v>3</v>
      </c>
      <c r="AA130" s="30" t="s">
        <v>84</v>
      </c>
      <c r="AB130" s="78" t="s">
        <v>85</v>
      </c>
      <c r="AC130" s="31" t="s">
        <v>76</v>
      </c>
      <c r="AD130" s="31" t="s">
        <v>86</v>
      </c>
      <c r="AE130" s="79" t="s">
        <v>87</v>
      </c>
      <c r="AF130" s="79" t="s">
        <v>88</v>
      </c>
      <c r="AG130" s="79" t="s">
        <v>89</v>
      </c>
      <c r="AH130" s="79" t="s">
        <v>90</v>
      </c>
      <c r="AI130" s="79" t="s">
        <v>90</v>
      </c>
      <c r="AJ130" s="79" t="s">
        <v>90</v>
      </c>
      <c r="AK130" s="80"/>
      <c r="AL130" s="80"/>
      <c r="AM130" s="80"/>
    </row>
    <row r="131" spans="1:39" s="35" customFormat="1" ht="48" customHeight="1">
      <c r="A131" s="53" t="s">
        <v>276</v>
      </c>
      <c r="B131" s="28" t="s">
        <v>3</v>
      </c>
      <c r="C131" s="52" t="s">
        <v>142</v>
      </c>
      <c r="D131" s="52" t="s">
        <v>72</v>
      </c>
      <c r="E131" s="52" t="s">
        <v>125</v>
      </c>
      <c r="F131" s="52" t="s">
        <v>126</v>
      </c>
      <c r="G131" s="52" t="s">
        <v>279</v>
      </c>
      <c r="H131" s="47">
        <f>99000000-13733000</f>
        <v>85267000</v>
      </c>
      <c r="I131" s="52" t="s">
        <v>86</v>
      </c>
      <c r="J131" s="29" t="s">
        <v>76</v>
      </c>
      <c r="K131" s="71" t="s">
        <v>280</v>
      </c>
      <c r="L131" s="72" t="s">
        <v>281</v>
      </c>
      <c r="M131" s="52" t="str">
        <f>G131</f>
        <v xml:space="preserve">Adquirir la dotación de calzado para los trabajadores oficiales y personal que presta servicio en el área de restaurante vigencia </v>
      </c>
      <c r="N131" s="31">
        <v>1</v>
      </c>
      <c r="O131" s="31">
        <v>1</v>
      </c>
      <c r="P131" s="73">
        <v>11</v>
      </c>
      <c r="Q131" s="74" t="s">
        <v>79</v>
      </c>
      <c r="R131" s="74" t="s">
        <v>80</v>
      </c>
      <c r="S131" s="81" t="s">
        <v>1</v>
      </c>
      <c r="T131" s="75">
        <f>H131</f>
        <v>85267000</v>
      </c>
      <c r="U131" s="76">
        <f>T131</f>
        <v>85267000</v>
      </c>
      <c r="V131" s="31" t="s">
        <v>76</v>
      </c>
      <c r="W131" s="31" t="s">
        <v>81</v>
      </c>
      <c r="X131" s="77" t="s">
        <v>82</v>
      </c>
      <c r="Y131" s="32" t="s">
        <v>83</v>
      </c>
      <c r="Z131" s="33" t="s">
        <v>3</v>
      </c>
      <c r="AA131" s="30" t="s">
        <v>84</v>
      </c>
      <c r="AB131" s="78" t="s">
        <v>85</v>
      </c>
      <c r="AC131" s="31" t="s">
        <v>76</v>
      </c>
      <c r="AD131" s="31" t="s">
        <v>86</v>
      </c>
      <c r="AE131" s="79" t="s">
        <v>87</v>
      </c>
      <c r="AF131" s="79" t="s">
        <v>88</v>
      </c>
      <c r="AG131" s="79" t="s">
        <v>89</v>
      </c>
      <c r="AH131" s="79" t="s">
        <v>90</v>
      </c>
      <c r="AI131" s="79" t="s">
        <v>90</v>
      </c>
      <c r="AJ131" s="79" t="s">
        <v>90</v>
      </c>
      <c r="AK131" s="80"/>
      <c r="AL131" s="80"/>
      <c r="AM131" s="80"/>
    </row>
    <row r="132" spans="1:39" s="35" customFormat="1" ht="48" customHeight="1">
      <c r="A132" s="53" t="s">
        <v>276</v>
      </c>
      <c r="B132" s="28" t="s">
        <v>3</v>
      </c>
      <c r="C132" s="52" t="s">
        <v>142</v>
      </c>
      <c r="D132" s="52" t="s">
        <v>72</v>
      </c>
      <c r="E132" s="52" t="s">
        <v>26</v>
      </c>
      <c r="F132" s="52" t="s">
        <v>18</v>
      </c>
      <c r="G132" s="52" t="s">
        <v>282</v>
      </c>
      <c r="H132" s="47">
        <f>100732719+10271671+212415</f>
        <v>111216805</v>
      </c>
      <c r="I132" s="52" t="s">
        <v>86</v>
      </c>
      <c r="J132" s="29" t="s">
        <v>429</v>
      </c>
      <c r="K132" s="108" t="s">
        <v>283</v>
      </c>
      <c r="L132" s="194" t="s">
        <v>663</v>
      </c>
      <c r="M132" s="208" t="str">
        <f>G132</f>
        <v xml:space="preserve">Adquirir la dotación de implementos de seguridad para los trabajadores oficiales y personal que presta servicio en el área de restaurante </v>
      </c>
      <c r="N132" s="31">
        <v>1</v>
      </c>
      <c r="O132" s="31">
        <v>1</v>
      </c>
      <c r="P132" s="73">
        <v>11</v>
      </c>
      <c r="Q132" s="74" t="s">
        <v>79</v>
      </c>
      <c r="R132" s="74" t="s">
        <v>80</v>
      </c>
      <c r="S132" s="81" t="s">
        <v>1</v>
      </c>
      <c r="T132" s="209">
        <f>H132+H133</f>
        <v>136869040</v>
      </c>
      <c r="U132" s="210">
        <f>T132</f>
        <v>136869040</v>
      </c>
      <c r="V132" s="31" t="s">
        <v>76</v>
      </c>
      <c r="W132" s="31" t="s">
        <v>81</v>
      </c>
      <c r="X132" s="77" t="s">
        <v>82</v>
      </c>
      <c r="Y132" s="32" t="s">
        <v>83</v>
      </c>
      <c r="Z132" s="33" t="s">
        <v>3</v>
      </c>
      <c r="AA132" s="30" t="s">
        <v>84</v>
      </c>
      <c r="AB132" s="78" t="s">
        <v>85</v>
      </c>
      <c r="AC132" s="31" t="s">
        <v>76</v>
      </c>
      <c r="AD132" s="31" t="s">
        <v>86</v>
      </c>
      <c r="AE132" s="79" t="s">
        <v>87</v>
      </c>
      <c r="AF132" s="79" t="s">
        <v>88</v>
      </c>
      <c r="AG132" s="79" t="s">
        <v>89</v>
      </c>
      <c r="AH132" s="79" t="s">
        <v>90</v>
      </c>
      <c r="AI132" s="79" t="s">
        <v>90</v>
      </c>
      <c r="AJ132" s="79" t="s">
        <v>90</v>
      </c>
      <c r="AK132" s="80"/>
      <c r="AL132" s="80"/>
      <c r="AM132" s="80"/>
    </row>
    <row r="133" spans="1:39" s="35" customFormat="1" ht="48" customHeight="1">
      <c r="A133" s="53" t="s">
        <v>276</v>
      </c>
      <c r="B133" s="28" t="s">
        <v>3</v>
      </c>
      <c r="C133" s="52" t="s">
        <v>142</v>
      </c>
      <c r="D133" s="52" t="s">
        <v>72</v>
      </c>
      <c r="E133" s="52" t="s">
        <v>125</v>
      </c>
      <c r="F133" s="52" t="s">
        <v>126</v>
      </c>
      <c r="G133" s="52" t="s">
        <v>694</v>
      </c>
      <c r="H133" s="47">
        <f>23000000+2864650-212415</f>
        <v>25652235</v>
      </c>
      <c r="I133" s="52" t="s">
        <v>86</v>
      </c>
      <c r="J133" s="29" t="s">
        <v>76</v>
      </c>
      <c r="K133" s="71" t="s">
        <v>283</v>
      </c>
      <c r="L133" s="196"/>
      <c r="M133" s="208"/>
      <c r="N133" s="31">
        <v>1</v>
      </c>
      <c r="O133" s="31">
        <v>1</v>
      </c>
      <c r="P133" s="73">
        <v>11</v>
      </c>
      <c r="Q133" s="74" t="s">
        <v>79</v>
      </c>
      <c r="R133" s="74" t="s">
        <v>80</v>
      </c>
      <c r="S133" s="81" t="s">
        <v>1</v>
      </c>
      <c r="T133" s="209"/>
      <c r="U133" s="210"/>
      <c r="V133" s="31" t="s">
        <v>76</v>
      </c>
      <c r="W133" s="31" t="s">
        <v>81</v>
      </c>
      <c r="X133" s="77" t="s">
        <v>82</v>
      </c>
      <c r="Y133" s="32" t="s">
        <v>83</v>
      </c>
      <c r="Z133" s="33" t="s">
        <v>3</v>
      </c>
      <c r="AA133" s="30" t="s">
        <v>84</v>
      </c>
      <c r="AB133" s="78" t="s">
        <v>85</v>
      </c>
      <c r="AC133" s="31" t="s">
        <v>76</v>
      </c>
      <c r="AD133" s="31" t="s">
        <v>86</v>
      </c>
      <c r="AE133" s="79" t="s">
        <v>87</v>
      </c>
      <c r="AF133" s="79" t="s">
        <v>88</v>
      </c>
      <c r="AG133" s="79" t="s">
        <v>89</v>
      </c>
      <c r="AH133" s="79" t="s">
        <v>90</v>
      </c>
      <c r="AI133" s="79" t="s">
        <v>90</v>
      </c>
      <c r="AJ133" s="79" t="s">
        <v>90</v>
      </c>
      <c r="AK133" s="80"/>
      <c r="AL133" s="80"/>
      <c r="AM133" s="80"/>
    </row>
    <row r="134" spans="1:39" s="35" customFormat="1" ht="48" customHeight="1">
      <c r="A134" s="53"/>
      <c r="B134" s="28" t="s">
        <v>3</v>
      </c>
      <c r="C134" s="52" t="s">
        <v>142</v>
      </c>
      <c r="D134" s="52" t="s">
        <v>72</v>
      </c>
      <c r="E134" s="52" t="s">
        <v>125</v>
      </c>
      <c r="F134" s="52" t="s">
        <v>126</v>
      </c>
      <c r="G134" s="52" t="s">
        <v>284</v>
      </c>
      <c r="H134" s="47">
        <f>119124612-5624249</f>
        <v>113500363</v>
      </c>
      <c r="I134" s="52" t="s">
        <v>86</v>
      </c>
      <c r="J134" s="29" t="s">
        <v>76</v>
      </c>
      <c r="K134" s="108" t="s">
        <v>285</v>
      </c>
      <c r="L134" s="194" t="s">
        <v>664</v>
      </c>
      <c r="M134" s="208" t="str">
        <f>G134</f>
        <v>Suministrar elementos e insumos de cafetería para los diferentes predios de la Universidad Pedagógica Nacional.</v>
      </c>
      <c r="N134" s="31">
        <v>1</v>
      </c>
      <c r="O134" s="31">
        <v>1</v>
      </c>
      <c r="P134" s="73">
        <v>11</v>
      </c>
      <c r="Q134" s="74" t="s">
        <v>79</v>
      </c>
      <c r="R134" s="74" t="s">
        <v>80</v>
      </c>
      <c r="S134" s="81" t="s">
        <v>1</v>
      </c>
      <c r="T134" s="209">
        <f>H134+H135</f>
        <v>135851356</v>
      </c>
      <c r="U134" s="210">
        <f>T134</f>
        <v>135851356</v>
      </c>
      <c r="V134" s="31" t="s">
        <v>76</v>
      </c>
      <c r="W134" s="31" t="s">
        <v>81</v>
      </c>
      <c r="X134" s="77" t="s">
        <v>82</v>
      </c>
      <c r="Y134" s="32" t="s">
        <v>83</v>
      </c>
      <c r="Z134" s="33" t="s">
        <v>3</v>
      </c>
      <c r="AA134" s="30" t="s">
        <v>84</v>
      </c>
      <c r="AB134" s="78" t="s">
        <v>85</v>
      </c>
      <c r="AC134" s="31" t="s">
        <v>76</v>
      </c>
      <c r="AD134" s="31" t="s">
        <v>86</v>
      </c>
      <c r="AE134" s="79" t="s">
        <v>87</v>
      </c>
      <c r="AF134" s="79" t="s">
        <v>88</v>
      </c>
      <c r="AG134" s="79" t="s">
        <v>89</v>
      </c>
      <c r="AH134" s="79" t="s">
        <v>90</v>
      </c>
      <c r="AI134" s="79" t="s">
        <v>90</v>
      </c>
      <c r="AJ134" s="79" t="s">
        <v>90</v>
      </c>
      <c r="AK134" s="80"/>
      <c r="AL134" s="80"/>
      <c r="AM134" s="80"/>
    </row>
    <row r="135" spans="1:39" s="35" customFormat="1" ht="48" customHeight="1">
      <c r="A135" s="53"/>
      <c r="B135" s="28" t="s">
        <v>3</v>
      </c>
      <c r="C135" s="52" t="s">
        <v>142</v>
      </c>
      <c r="D135" s="52" t="s">
        <v>72</v>
      </c>
      <c r="E135" s="52" t="s">
        <v>26</v>
      </c>
      <c r="F135" s="52" t="s">
        <v>18</v>
      </c>
      <c r="G135" s="52" t="s">
        <v>284</v>
      </c>
      <c r="H135" s="47">
        <f>16726744+5624249</f>
        <v>22350993</v>
      </c>
      <c r="I135" s="52" t="s">
        <v>86</v>
      </c>
      <c r="J135" s="29" t="s">
        <v>76</v>
      </c>
      <c r="K135" s="108" t="s">
        <v>285</v>
      </c>
      <c r="L135" s="196"/>
      <c r="M135" s="208"/>
      <c r="N135" s="31">
        <v>1</v>
      </c>
      <c r="O135" s="31">
        <v>1</v>
      </c>
      <c r="P135" s="73">
        <v>11</v>
      </c>
      <c r="Q135" s="74" t="s">
        <v>79</v>
      </c>
      <c r="R135" s="74" t="s">
        <v>80</v>
      </c>
      <c r="S135" s="81" t="s">
        <v>1</v>
      </c>
      <c r="T135" s="209"/>
      <c r="U135" s="210"/>
      <c r="V135" s="31" t="s">
        <v>76</v>
      </c>
      <c r="W135" s="31" t="s">
        <v>81</v>
      </c>
      <c r="X135" s="77" t="s">
        <v>82</v>
      </c>
      <c r="Y135" s="32" t="s">
        <v>83</v>
      </c>
      <c r="Z135" s="33" t="s">
        <v>3</v>
      </c>
      <c r="AA135" s="30" t="s">
        <v>84</v>
      </c>
      <c r="AB135" s="78" t="s">
        <v>85</v>
      </c>
      <c r="AC135" s="31" t="s">
        <v>76</v>
      </c>
      <c r="AD135" s="31" t="s">
        <v>86</v>
      </c>
      <c r="AE135" s="79" t="s">
        <v>87</v>
      </c>
      <c r="AF135" s="79" t="s">
        <v>88</v>
      </c>
      <c r="AG135" s="79" t="s">
        <v>89</v>
      </c>
      <c r="AH135" s="79" t="s">
        <v>90</v>
      </c>
      <c r="AI135" s="79" t="s">
        <v>90</v>
      </c>
      <c r="AJ135" s="79" t="s">
        <v>90</v>
      </c>
      <c r="AK135" s="80"/>
      <c r="AL135" s="80"/>
      <c r="AM135" s="80"/>
    </row>
    <row r="136" spans="1:39" s="35" customFormat="1" ht="48" customHeight="1">
      <c r="A136" s="53"/>
      <c r="B136" s="28" t="s">
        <v>3</v>
      </c>
      <c r="C136" s="52" t="s">
        <v>286</v>
      </c>
      <c r="D136" s="52" t="s">
        <v>135</v>
      </c>
      <c r="E136" s="52" t="s">
        <v>125</v>
      </c>
      <c r="F136" s="52" t="s">
        <v>126</v>
      </c>
      <c r="G136" s="52" t="s">
        <v>287</v>
      </c>
      <c r="H136" s="47">
        <v>33962787</v>
      </c>
      <c r="I136" s="52" t="s">
        <v>86</v>
      </c>
      <c r="J136" s="29" t="s">
        <v>76</v>
      </c>
      <c r="K136" s="108" t="s">
        <v>288</v>
      </c>
      <c r="L136" s="72" t="s">
        <v>666</v>
      </c>
      <c r="M136" s="208" t="str">
        <f>G136</f>
        <v>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v>
      </c>
      <c r="N136" s="31">
        <v>1</v>
      </c>
      <c r="O136" s="31">
        <v>1</v>
      </c>
      <c r="P136" s="73">
        <v>11</v>
      </c>
      <c r="Q136" s="74" t="s">
        <v>79</v>
      </c>
      <c r="R136" s="74" t="s">
        <v>80</v>
      </c>
      <c r="S136" s="81" t="s">
        <v>1</v>
      </c>
      <c r="T136" s="209">
        <f>H136+H137+H138</f>
        <v>104587598</v>
      </c>
      <c r="U136" s="210">
        <f>T136</f>
        <v>104587598</v>
      </c>
      <c r="V136" s="31" t="s">
        <v>76</v>
      </c>
      <c r="W136" s="31" t="s">
        <v>81</v>
      </c>
      <c r="X136" s="77" t="s">
        <v>82</v>
      </c>
      <c r="Y136" s="32" t="s">
        <v>83</v>
      </c>
      <c r="Z136" s="33" t="s">
        <v>3</v>
      </c>
      <c r="AA136" s="30" t="s">
        <v>84</v>
      </c>
      <c r="AB136" s="78" t="s">
        <v>85</v>
      </c>
      <c r="AC136" s="31" t="s">
        <v>76</v>
      </c>
      <c r="AD136" s="31" t="s">
        <v>86</v>
      </c>
      <c r="AE136" s="79" t="s">
        <v>87</v>
      </c>
      <c r="AF136" s="79" t="s">
        <v>88</v>
      </c>
      <c r="AG136" s="79" t="s">
        <v>89</v>
      </c>
      <c r="AH136" s="79" t="s">
        <v>90</v>
      </c>
      <c r="AI136" s="79" t="s">
        <v>90</v>
      </c>
      <c r="AJ136" s="79" t="s">
        <v>90</v>
      </c>
      <c r="AK136" s="80"/>
      <c r="AL136" s="80"/>
      <c r="AM136" s="80"/>
    </row>
    <row r="137" spans="1:39" s="35" customFormat="1" ht="48" customHeight="1">
      <c r="A137" s="53"/>
      <c r="B137" s="28" t="s">
        <v>3</v>
      </c>
      <c r="C137" s="52" t="s">
        <v>286</v>
      </c>
      <c r="D137" s="52" t="s">
        <v>135</v>
      </c>
      <c r="E137" s="52" t="s">
        <v>129</v>
      </c>
      <c r="F137" s="52" t="s">
        <v>130</v>
      </c>
      <c r="G137" s="52" t="s">
        <v>287</v>
      </c>
      <c r="H137" s="47">
        <v>4421540</v>
      </c>
      <c r="I137" s="52" t="s">
        <v>86</v>
      </c>
      <c r="J137" s="29" t="s">
        <v>76</v>
      </c>
      <c r="K137" s="108" t="s">
        <v>288</v>
      </c>
      <c r="L137" s="72" t="s">
        <v>289</v>
      </c>
      <c r="M137" s="208"/>
      <c r="N137" s="31">
        <v>1</v>
      </c>
      <c r="O137" s="31">
        <v>1</v>
      </c>
      <c r="P137" s="73">
        <v>11</v>
      </c>
      <c r="Q137" s="74" t="s">
        <v>79</v>
      </c>
      <c r="R137" s="74" t="s">
        <v>80</v>
      </c>
      <c r="S137" s="81" t="s">
        <v>1</v>
      </c>
      <c r="T137" s="209"/>
      <c r="U137" s="210"/>
      <c r="V137" s="31" t="s">
        <v>76</v>
      </c>
      <c r="W137" s="31" t="s">
        <v>81</v>
      </c>
      <c r="X137" s="77" t="s">
        <v>82</v>
      </c>
      <c r="Y137" s="32" t="s">
        <v>83</v>
      </c>
      <c r="Z137" s="33" t="s">
        <v>3</v>
      </c>
      <c r="AA137" s="30" t="s">
        <v>84</v>
      </c>
      <c r="AB137" s="78" t="s">
        <v>85</v>
      </c>
      <c r="AC137" s="31" t="s">
        <v>76</v>
      </c>
      <c r="AD137" s="31" t="s">
        <v>86</v>
      </c>
      <c r="AE137" s="79" t="s">
        <v>87</v>
      </c>
      <c r="AF137" s="79" t="s">
        <v>88</v>
      </c>
      <c r="AG137" s="79" t="s">
        <v>89</v>
      </c>
      <c r="AH137" s="79" t="s">
        <v>90</v>
      </c>
      <c r="AI137" s="79" t="s">
        <v>90</v>
      </c>
      <c r="AJ137" s="79" t="s">
        <v>90</v>
      </c>
      <c r="AK137" s="80"/>
      <c r="AL137" s="80"/>
      <c r="AM137" s="80"/>
    </row>
    <row r="138" spans="1:39" s="35" customFormat="1" ht="48" customHeight="1">
      <c r="A138" s="53"/>
      <c r="B138" s="28" t="s">
        <v>3</v>
      </c>
      <c r="C138" s="52" t="s">
        <v>286</v>
      </c>
      <c r="D138" s="52" t="s">
        <v>135</v>
      </c>
      <c r="E138" s="52" t="s">
        <v>26</v>
      </c>
      <c r="F138" s="52" t="s">
        <v>18</v>
      </c>
      <c r="G138" s="52" t="s">
        <v>287</v>
      </c>
      <c r="H138" s="47">
        <v>66203271</v>
      </c>
      <c r="I138" s="52" t="s">
        <v>86</v>
      </c>
      <c r="J138" s="29" t="s">
        <v>76</v>
      </c>
      <c r="K138" s="108" t="s">
        <v>288</v>
      </c>
      <c r="L138" s="72" t="s">
        <v>665</v>
      </c>
      <c r="M138" s="208"/>
      <c r="N138" s="31">
        <v>1</v>
      </c>
      <c r="O138" s="31">
        <v>1</v>
      </c>
      <c r="P138" s="73">
        <v>11</v>
      </c>
      <c r="Q138" s="74" t="s">
        <v>79</v>
      </c>
      <c r="R138" s="74" t="s">
        <v>80</v>
      </c>
      <c r="S138" s="81" t="s">
        <v>1</v>
      </c>
      <c r="T138" s="209"/>
      <c r="U138" s="210"/>
      <c r="V138" s="31" t="s">
        <v>76</v>
      </c>
      <c r="W138" s="31" t="s">
        <v>81</v>
      </c>
      <c r="X138" s="77" t="s">
        <v>82</v>
      </c>
      <c r="Y138" s="32" t="s">
        <v>83</v>
      </c>
      <c r="Z138" s="33" t="s">
        <v>3</v>
      </c>
      <c r="AA138" s="30" t="s">
        <v>84</v>
      </c>
      <c r="AB138" s="78" t="s">
        <v>85</v>
      </c>
      <c r="AC138" s="31" t="s">
        <v>76</v>
      </c>
      <c r="AD138" s="31" t="s">
        <v>86</v>
      </c>
      <c r="AE138" s="79" t="s">
        <v>87</v>
      </c>
      <c r="AF138" s="79" t="s">
        <v>88</v>
      </c>
      <c r="AG138" s="79" t="s">
        <v>89</v>
      </c>
      <c r="AH138" s="79" t="s">
        <v>90</v>
      </c>
      <c r="AI138" s="79" t="s">
        <v>90</v>
      </c>
      <c r="AJ138" s="79" t="s">
        <v>90</v>
      </c>
      <c r="AK138" s="80"/>
      <c r="AL138" s="80"/>
      <c r="AM138" s="80"/>
    </row>
    <row r="139" spans="1:39" s="35" customFormat="1" ht="48" customHeight="1">
      <c r="A139" s="53"/>
      <c r="B139" s="28" t="s">
        <v>3</v>
      </c>
      <c r="C139" s="52" t="s">
        <v>142</v>
      </c>
      <c r="D139" s="52" t="s">
        <v>72</v>
      </c>
      <c r="E139" s="52" t="s">
        <v>26</v>
      </c>
      <c r="F139" s="52" t="s">
        <v>18</v>
      </c>
      <c r="G139" s="52" t="s">
        <v>290</v>
      </c>
      <c r="H139" s="47">
        <v>28404000</v>
      </c>
      <c r="I139" s="52" t="s">
        <v>86</v>
      </c>
      <c r="J139" s="29" t="s">
        <v>76</v>
      </c>
      <c r="K139" s="71" t="s">
        <v>291</v>
      </c>
      <c r="L139" s="72" t="s">
        <v>292</v>
      </c>
      <c r="M139" s="52" t="str">
        <f>G139</f>
        <v>Adquirir químicos e insumos para el mantenimiento y limpieza de la piscina de Calle 72  de la Universidad Pedagógica Nacional</v>
      </c>
      <c r="N139" s="31">
        <v>1</v>
      </c>
      <c r="O139" s="31">
        <v>1</v>
      </c>
      <c r="P139" s="73">
        <v>11</v>
      </c>
      <c r="Q139" s="74" t="s">
        <v>79</v>
      </c>
      <c r="R139" s="74" t="s">
        <v>80</v>
      </c>
      <c r="S139" s="81" t="s">
        <v>1</v>
      </c>
      <c r="T139" s="75">
        <f>H139</f>
        <v>28404000</v>
      </c>
      <c r="U139" s="76">
        <f>T139</f>
        <v>28404000</v>
      </c>
      <c r="V139" s="31" t="s">
        <v>76</v>
      </c>
      <c r="W139" s="31" t="s">
        <v>81</v>
      </c>
      <c r="X139" s="77" t="s">
        <v>82</v>
      </c>
      <c r="Y139" s="32" t="s">
        <v>83</v>
      </c>
      <c r="Z139" s="33" t="s">
        <v>3</v>
      </c>
      <c r="AA139" s="30" t="s">
        <v>84</v>
      </c>
      <c r="AB139" s="78" t="s">
        <v>85</v>
      </c>
      <c r="AC139" s="31" t="s">
        <v>76</v>
      </c>
      <c r="AD139" s="31" t="s">
        <v>86</v>
      </c>
      <c r="AE139" s="79" t="s">
        <v>87</v>
      </c>
      <c r="AF139" s="79" t="s">
        <v>88</v>
      </c>
      <c r="AG139" s="79" t="s">
        <v>89</v>
      </c>
      <c r="AH139" s="79" t="s">
        <v>90</v>
      </c>
      <c r="AI139" s="79" t="s">
        <v>90</v>
      </c>
      <c r="AJ139" s="79" t="s">
        <v>90</v>
      </c>
      <c r="AK139" s="80"/>
      <c r="AL139" s="80"/>
      <c r="AM139" s="80"/>
    </row>
    <row r="140" spans="1:39" s="35" customFormat="1" ht="48" customHeight="1">
      <c r="A140" s="53"/>
      <c r="B140" s="28" t="s">
        <v>3</v>
      </c>
      <c r="C140" s="52" t="s">
        <v>142</v>
      </c>
      <c r="D140" s="52" t="s">
        <v>72</v>
      </c>
      <c r="E140" s="52" t="s">
        <v>26</v>
      </c>
      <c r="F140" s="52" t="s">
        <v>18</v>
      </c>
      <c r="G140" s="52" t="s">
        <v>293</v>
      </c>
      <c r="H140" s="47">
        <v>21040000</v>
      </c>
      <c r="I140" s="52" t="s">
        <v>86</v>
      </c>
      <c r="J140" s="29" t="s">
        <v>76</v>
      </c>
      <c r="K140" s="108" t="s">
        <v>294</v>
      </c>
      <c r="L140" s="72" t="s">
        <v>667</v>
      </c>
      <c r="M140" s="208" t="str">
        <f>G140</f>
        <v>Suministrar materiales eléctricos para adecuaciones y mantenimientos que se realizan en las diferentes instalaciones de la Universidad Pedagógica Nacional.</v>
      </c>
      <c r="N140" s="31">
        <v>1</v>
      </c>
      <c r="O140" s="31">
        <v>1</v>
      </c>
      <c r="P140" s="73">
        <v>11</v>
      </c>
      <c r="Q140" s="74" t="s">
        <v>79</v>
      </c>
      <c r="R140" s="74" t="s">
        <v>80</v>
      </c>
      <c r="S140" s="81" t="s">
        <v>1</v>
      </c>
      <c r="T140" s="209">
        <f>H140+H141</f>
        <v>99940000</v>
      </c>
      <c r="U140" s="210">
        <f>T140</f>
        <v>99940000</v>
      </c>
      <c r="V140" s="31" t="s">
        <v>76</v>
      </c>
      <c r="W140" s="31" t="s">
        <v>81</v>
      </c>
      <c r="X140" s="77" t="s">
        <v>82</v>
      </c>
      <c r="Y140" s="32" t="s">
        <v>83</v>
      </c>
      <c r="Z140" s="33" t="s">
        <v>3</v>
      </c>
      <c r="AA140" s="30" t="s">
        <v>84</v>
      </c>
      <c r="AB140" s="78" t="s">
        <v>85</v>
      </c>
      <c r="AC140" s="31" t="s">
        <v>76</v>
      </c>
      <c r="AD140" s="31" t="s">
        <v>86</v>
      </c>
      <c r="AE140" s="79" t="s">
        <v>87</v>
      </c>
      <c r="AF140" s="79" t="s">
        <v>88</v>
      </c>
      <c r="AG140" s="79" t="s">
        <v>89</v>
      </c>
      <c r="AH140" s="79" t="s">
        <v>90</v>
      </c>
      <c r="AI140" s="79" t="s">
        <v>90</v>
      </c>
      <c r="AJ140" s="79" t="s">
        <v>90</v>
      </c>
      <c r="AK140" s="80"/>
      <c r="AL140" s="80"/>
      <c r="AM140" s="80"/>
    </row>
    <row r="141" spans="1:39" s="35" customFormat="1" ht="48" customHeight="1">
      <c r="A141" s="53"/>
      <c r="B141" s="28" t="s">
        <v>3</v>
      </c>
      <c r="C141" s="52" t="s">
        <v>142</v>
      </c>
      <c r="D141" s="52" t="s">
        <v>72</v>
      </c>
      <c r="E141" s="52" t="s">
        <v>129</v>
      </c>
      <c r="F141" s="52" t="s">
        <v>130</v>
      </c>
      <c r="G141" s="52" t="s">
        <v>293</v>
      </c>
      <c r="H141" s="47">
        <v>78900000</v>
      </c>
      <c r="I141" s="52" t="s">
        <v>86</v>
      </c>
      <c r="J141" s="29" t="s">
        <v>76</v>
      </c>
      <c r="K141" s="108" t="s">
        <v>294</v>
      </c>
      <c r="L141" s="72" t="s">
        <v>668</v>
      </c>
      <c r="M141" s="208"/>
      <c r="N141" s="31">
        <v>1</v>
      </c>
      <c r="O141" s="31">
        <v>1</v>
      </c>
      <c r="P141" s="73">
        <v>11</v>
      </c>
      <c r="Q141" s="74" t="s">
        <v>79</v>
      </c>
      <c r="R141" s="74" t="s">
        <v>80</v>
      </c>
      <c r="S141" s="81" t="s">
        <v>1</v>
      </c>
      <c r="T141" s="209"/>
      <c r="U141" s="210"/>
      <c r="V141" s="31" t="s">
        <v>76</v>
      </c>
      <c r="W141" s="31" t="s">
        <v>81</v>
      </c>
      <c r="X141" s="77" t="s">
        <v>82</v>
      </c>
      <c r="Y141" s="32" t="s">
        <v>83</v>
      </c>
      <c r="Z141" s="33" t="s">
        <v>3</v>
      </c>
      <c r="AA141" s="30" t="s">
        <v>84</v>
      </c>
      <c r="AB141" s="78" t="s">
        <v>85</v>
      </c>
      <c r="AC141" s="31" t="s">
        <v>76</v>
      </c>
      <c r="AD141" s="31" t="s">
        <v>86</v>
      </c>
      <c r="AE141" s="79" t="s">
        <v>87</v>
      </c>
      <c r="AF141" s="79" t="s">
        <v>88</v>
      </c>
      <c r="AG141" s="79" t="s">
        <v>89</v>
      </c>
      <c r="AH141" s="79" t="s">
        <v>90</v>
      </c>
      <c r="AI141" s="79" t="s">
        <v>90</v>
      </c>
      <c r="AJ141" s="79" t="s">
        <v>90</v>
      </c>
      <c r="AK141" s="80"/>
      <c r="AL141" s="80"/>
      <c r="AM141" s="80"/>
    </row>
    <row r="142" spans="1:39" s="35" customFormat="1" ht="48" customHeight="1">
      <c r="A142" s="53"/>
      <c r="B142" s="28" t="s">
        <v>3</v>
      </c>
      <c r="C142" s="52" t="s">
        <v>142</v>
      </c>
      <c r="D142" s="52" t="s">
        <v>72</v>
      </c>
      <c r="E142" s="52" t="s">
        <v>26</v>
      </c>
      <c r="F142" s="52" t="s">
        <v>18</v>
      </c>
      <c r="G142" s="52" t="s">
        <v>295</v>
      </c>
      <c r="H142" s="47">
        <v>136760000</v>
      </c>
      <c r="I142" s="52" t="s">
        <v>86</v>
      </c>
      <c r="J142" s="29" t="s">
        <v>76</v>
      </c>
      <c r="K142" s="71" t="s">
        <v>296</v>
      </c>
      <c r="L142" s="72">
        <v>15101500</v>
      </c>
      <c r="M142" s="52" t="str">
        <f>G142</f>
        <v>Suministrar combustible (GASOLINA Y ACPM) para los vehículos que conforman el parque automotor de la Universidad
Pedagógica Nacional</v>
      </c>
      <c r="N142" s="31">
        <v>1</v>
      </c>
      <c r="O142" s="31">
        <v>1</v>
      </c>
      <c r="P142" s="73">
        <v>11</v>
      </c>
      <c r="Q142" s="74" t="s">
        <v>79</v>
      </c>
      <c r="R142" s="74" t="s">
        <v>80</v>
      </c>
      <c r="S142" s="81" t="s">
        <v>1</v>
      </c>
      <c r="T142" s="75">
        <f>H142</f>
        <v>136760000</v>
      </c>
      <c r="U142" s="76">
        <f>T142</f>
        <v>136760000</v>
      </c>
      <c r="V142" s="31" t="s">
        <v>76</v>
      </c>
      <c r="W142" s="31" t="s">
        <v>81</v>
      </c>
      <c r="X142" s="77" t="s">
        <v>82</v>
      </c>
      <c r="Y142" s="32" t="s">
        <v>83</v>
      </c>
      <c r="Z142" s="33" t="s">
        <v>3</v>
      </c>
      <c r="AA142" s="30" t="s">
        <v>84</v>
      </c>
      <c r="AB142" s="78" t="s">
        <v>85</v>
      </c>
      <c r="AC142" s="31" t="s">
        <v>76</v>
      </c>
      <c r="AD142" s="31" t="s">
        <v>86</v>
      </c>
      <c r="AE142" s="79" t="s">
        <v>87</v>
      </c>
      <c r="AF142" s="79" t="s">
        <v>88</v>
      </c>
      <c r="AG142" s="79" t="s">
        <v>89</v>
      </c>
      <c r="AH142" s="79" t="s">
        <v>90</v>
      </c>
      <c r="AI142" s="79" t="s">
        <v>90</v>
      </c>
      <c r="AJ142" s="79" t="s">
        <v>90</v>
      </c>
      <c r="AK142" s="80"/>
      <c r="AL142" s="80"/>
      <c r="AM142" s="80"/>
    </row>
    <row r="143" spans="1:39" ht="48" customHeight="1">
      <c r="A143" s="53"/>
      <c r="B143" s="28" t="s">
        <v>3</v>
      </c>
      <c r="C143" s="52" t="s">
        <v>142</v>
      </c>
      <c r="D143" s="52" t="s">
        <v>72</v>
      </c>
      <c r="E143" s="52" t="s">
        <v>26</v>
      </c>
      <c r="F143" s="52" t="s">
        <v>18</v>
      </c>
      <c r="G143" s="52" t="s">
        <v>297</v>
      </c>
      <c r="H143" s="47">
        <v>29456000</v>
      </c>
      <c r="I143" s="52" t="s">
        <v>86</v>
      </c>
      <c r="J143" s="29" t="s">
        <v>76</v>
      </c>
      <c r="K143" s="108" t="s">
        <v>298</v>
      </c>
      <c r="L143" s="234" t="s">
        <v>299</v>
      </c>
      <c r="M143" s="208" t="str">
        <f>G143</f>
        <v>Adquirir Papelería y útiles de oficina, con el fin de atender las necesidades básicas de las diferentes dependencias de la Universidad vigencia .</v>
      </c>
      <c r="N143" s="31">
        <v>1</v>
      </c>
      <c r="O143" s="31">
        <v>1</v>
      </c>
      <c r="P143" s="73">
        <v>11</v>
      </c>
      <c r="Q143" s="74" t="s">
        <v>79</v>
      </c>
      <c r="R143" s="74" t="s">
        <v>80</v>
      </c>
      <c r="S143" s="223" t="s">
        <v>1</v>
      </c>
      <c r="T143" s="209">
        <f>H143+H144</f>
        <v>41089846</v>
      </c>
      <c r="U143" s="210">
        <f>T143</f>
        <v>41089846</v>
      </c>
      <c r="V143" s="31" t="s">
        <v>76</v>
      </c>
      <c r="W143" s="31" t="s">
        <v>81</v>
      </c>
      <c r="X143" s="77" t="s">
        <v>82</v>
      </c>
      <c r="Y143" s="32" t="s">
        <v>83</v>
      </c>
      <c r="Z143" s="33" t="s">
        <v>3</v>
      </c>
      <c r="AA143" s="30" t="s">
        <v>84</v>
      </c>
      <c r="AB143" s="78" t="s">
        <v>85</v>
      </c>
      <c r="AC143" s="31" t="s">
        <v>76</v>
      </c>
      <c r="AD143" s="31" t="s">
        <v>86</v>
      </c>
      <c r="AE143" s="79" t="s">
        <v>87</v>
      </c>
      <c r="AF143" s="79" t="s">
        <v>88</v>
      </c>
      <c r="AG143" s="79" t="s">
        <v>89</v>
      </c>
      <c r="AH143" s="79" t="s">
        <v>90</v>
      </c>
      <c r="AI143" s="79" t="s">
        <v>90</v>
      </c>
      <c r="AJ143" s="79" t="s">
        <v>90</v>
      </c>
      <c r="AK143" s="80"/>
      <c r="AL143" s="80"/>
      <c r="AM143" s="80"/>
    </row>
    <row r="144" spans="1:39" s="35" customFormat="1" ht="48" customHeight="1">
      <c r="A144" s="53"/>
      <c r="B144" s="28" t="s">
        <v>3</v>
      </c>
      <c r="C144" s="52" t="s">
        <v>142</v>
      </c>
      <c r="D144" s="52" t="s">
        <v>72</v>
      </c>
      <c r="E144" s="52" t="s">
        <v>129</v>
      </c>
      <c r="F144" s="52" t="s">
        <v>130</v>
      </c>
      <c r="G144" s="52" t="s">
        <v>297</v>
      </c>
      <c r="H144" s="47">
        <v>11633846</v>
      </c>
      <c r="I144" s="52" t="s">
        <v>86</v>
      </c>
      <c r="J144" s="29" t="s">
        <v>76</v>
      </c>
      <c r="K144" s="108" t="s">
        <v>298</v>
      </c>
      <c r="L144" s="234"/>
      <c r="M144" s="208"/>
      <c r="N144" s="31">
        <v>1</v>
      </c>
      <c r="O144" s="31">
        <v>1</v>
      </c>
      <c r="P144" s="73">
        <v>11</v>
      </c>
      <c r="Q144" s="74" t="s">
        <v>79</v>
      </c>
      <c r="R144" s="74" t="s">
        <v>80</v>
      </c>
      <c r="S144" s="224"/>
      <c r="T144" s="209"/>
      <c r="U144" s="210"/>
      <c r="V144" s="31" t="s">
        <v>76</v>
      </c>
      <c r="W144" s="31" t="s">
        <v>81</v>
      </c>
      <c r="X144" s="77" t="s">
        <v>82</v>
      </c>
      <c r="Y144" s="32" t="s">
        <v>83</v>
      </c>
      <c r="Z144" s="33" t="s">
        <v>3</v>
      </c>
      <c r="AA144" s="30" t="s">
        <v>84</v>
      </c>
      <c r="AB144" s="78" t="s">
        <v>85</v>
      </c>
      <c r="AC144" s="31" t="s">
        <v>76</v>
      </c>
      <c r="AD144" s="31" t="s">
        <v>86</v>
      </c>
      <c r="AE144" s="79" t="s">
        <v>87</v>
      </c>
      <c r="AF144" s="79" t="s">
        <v>88</v>
      </c>
      <c r="AG144" s="79" t="s">
        <v>89</v>
      </c>
      <c r="AH144" s="79" t="s">
        <v>90</v>
      </c>
      <c r="AI144" s="79" t="s">
        <v>90</v>
      </c>
      <c r="AJ144" s="79" t="s">
        <v>90</v>
      </c>
      <c r="AK144" s="80"/>
      <c r="AL144" s="80"/>
      <c r="AM144" s="80"/>
    </row>
    <row r="145" spans="1:39" s="36" customFormat="1" ht="48" customHeight="1">
      <c r="A145" s="53"/>
      <c r="B145" s="28" t="s">
        <v>3</v>
      </c>
      <c r="C145" s="52" t="s">
        <v>142</v>
      </c>
      <c r="D145" s="52" t="s">
        <v>72</v>
      </c>
      <c r="E145" s="52" t="s">
        <v>26</v>
      </c>
      <c r="F145" s="52" t="s">
        <v>18</v>
      </c>
      <c r="G145" s="52" t="s">
        <v>300</v>
      </c>
      <c r="H145" s="47">
        <v>12624000</v>
      </c>
      <c r="I145" s="52" t="s">
        <v>86</v>
      </c>
      <c r="J145" s="29" t="s">
        <v>76</v>
      </c>
      <c r="K145" s="71" t="s">
        <v>301</v>
      </c>
      <c r="L145" s="52" t="s">
        <v>302</v>
      </c>
      <c r="M145" s="52" t="str">
        <f t="shared" ref="M145:M184" si="7">G145</f>
        <v>Suministrar materiales de carpintería para la reparación, renovación y mantenimiento de muebles, puertas, ventanas, estructuras y otros elementos de carpintería que se realizan en las diferentes instalaciones de la Universidad Pedagógica Nacional</v>
      </c>
      <c r="N145" s="31">
        <v>1</v>
      </c>
      <c r="O145" s="31">
        <v>1</v>
      </c>
      <c r="P145" s="73">
        <v>11</v>
      </c>
      <c r="Q145" s="74" t="s">
        <v>79</v>
      </c>
      <c r="R145" s="74" t="s">
        <v>80</v>
      </c>
      <c r="S145" s="84" t="s">
        <v>1</v>
      </c>
      <c r="T145" s="76">
        <f>H145</f>
        <v>12624000</v>
      </c>
      <c r="U145" s="75">
        <f t="shared" si="1"/>
        <v>12624000</v>
      </c>
      <c r="V145" s="31" t="s">
        <v>76</v>
      </c>
      <c r="W145" s="31" t="s">
        <v>81</v>
      </c>
      <c r="X145" s="77" t="s">
        <v>82</v>
      </c>
      <c r="Y145" s="32" t="s">
        <v>83</v>
      </c>
      <c r="Z145" s="33" t="s">
        <v>3</v>
      </c>
      <c r="AA145" s="30" t="s">
        <v>84</v>
      </c>
      <c r="AB145" s="78" t="s">
        <v>85</v>
      </c>
      <c r="AC145" s="31" t="s">
        <v>76</v>
      </c>
      <c r="AD145" s="31" t="s">
        <v>86</v>
      </c>
      <c r="AE145" s="79" t="s">
        <v>87</v>
      </c>
      <c r="AF145" s="79" t="s">
        <v>88</v>
      </c>
      <c r="AG145" s="79" t="s">
        <v>89</v>
      </c>
      <c r="AH145" s="79" t="s">
        <v>90</v>
      </c>
      <c r="AI145" s="79" t="s">
        <v>90</v>
      </c>
      <c r="AJ145" s="79" t="s">
        <v>90</v>
      </c>
      <c r="AK145" s="2"/>
      <c r="AL145" s="2"/>
      <c r="AM145" s="35"/>
    </row>
    <row r="146" spans="1:39" s="35" customFormat="1" ht="48" customHeight="1">
      <c r="A146" s="53"/>
      <c r="B146" s="28" t="s">
        <v>3</v>
      </c>
      <c r="C146" s="52" t="s">
        <v>142</v>
      </c>
      <c r="D146" s="52" t="s">
        <v>72</v>
      </c>
      <c r="E146" s="52" t="s">
        <v>303</v>
      </c>
      <c r="F146" s="52" t="s">
        <v>132</v>
      </c>
      <c r="G146" s="52" t="s">
        <v>304</v>
      </c>
      <c r="H146" s="47">
        <v>26300000</v>
      </c>
      <c r="I146" s="52" t="s">
        <v>86</v>
      </c>
      <c r="J146" s="29" t="s">
        <v>76</v>
      </c>
      <c r="K146" s="71" t="s">
        <v>305</v>
      </c>
      <c r="L146" s="72" t="s">
        <v>306</v>
      </c>
      <c r="M146" s="52" t="str">
        <f t="shared" si="7"/>
        <v>Realizar el suministro e instalación de vidrios, divisiones, espejos, y películas en las diferentes instalaciones de la Universidad Pedagógica Nacional.</v>
      </c>
      <c r="N146" s="31">
        <v>1</v>
      </c>
      <c r="O146" s="31">
        <v>1</v>
      </c>
      <c r="P146" s="73">
        <v>11</v>
      </c>
      <c r="Q146" s="74" t="s">
        <v>79</v>
      </c>
      <c r="R146" s="74" t="s">
        <v>80</v>
      </c>
      <c r="S146" s="81" t="s">
        <v>1</v>
      </c>
      <c r="T146" s="75">
        <f>H146</f>
        <v>26300000</v>
      </c>
      <c r="U146" s="76">
        <f t="shared" si="1"/>
        <v>26300000</v>
      </c>
      <c r="V146" s="31" t="s">
        <v>76</v>
      </c>
      <c r="W146" s="31" t="s">
        <v>81</v>
      </c>
      <c r="X146" s="77" t="s">
        <v>82</v>
      </c>
      <c r="Y146" s="32" t="s">
        <v>83</v>
      </c>
      <c r="Z146" s="33" t="s">
        <v>3</v>
      </c>
      <c r="AA146" s="30" t="s">
        <v>84</v>
      </c>
      <c r="AB146" s="78" t="s">
        <v>85</v>
      </c>
      <c r="AC146" s="31" t="s">
        <v>76</v>
      </c>
      <c r="AD146" s="31" t="s">
        <v>86</v>
      </c>
      <c r="AE146" s="79" t="s">
        <v>87</v>
      </c>
      <c r="AF146" s="79" t="s">
        <v>88</v>
      </c>
      <c r="AG146" s="79" t="s">
        <v>89</v>
      </c>
      <c r="AH146" s="79" t="s">
        <v>90</v>
      </c>
      <c r="AI146" s="79" t="s">
        <v>90</v>
      </c>
      <c r="AJ146" s="79" t="s">
        <v>90</v>
      </c>
      <c r="AK146" s="80"/>
      <c r="AL146" s="80"/>
      <c r="AM146" s="80"/>
    </row>
    <row r="147" spans="1:39" s="35" customFormat="1" ht="48" customHeight="1">
      <c r="A147" s="53"/>
      <c r="B147" s="28" t="s">
        <v>3</v>
      </c>
      <c r="C147" s="52" t="s">
        <v>142</v>
      </c>
      <c r="D147" s="52" t="s">
        <v>72</v>
      </c>
      <c r="E147" s="52" t="s">
        <v>4</v>
      </c>
      <c r="F147" s="52" t="s">
        <v>6</v>
      </c>
      <c r="G147" s="52" t="s">
        <v>307</v>
      </c>
      <c r="H147" s="47">
        <f>700000000+38000000-(26900000+80050000)</f>
        <v>631050000</v>
      </c>
      <c r="I147" s="52" t="s">
        <v>86</v>
      </c>
      <c r="J147" s="29" t="s">
        <v>76</v>
      </c>
      <c r="K147" s="71" t="s">
        <v>308</v>
      </c>
      <c r="L147" s="72">
        <v>78111800</v>
      </c>
      <c r="M147" s="52" t="str">
        <f t="shared" si="7"/>
        <v>Prestar el servicio de transporte terrestre para las salidas académicas y administrativas de la Universidad Pedagógica Nacional</v>
      </c>
      <c r="N147" s="31">
        <v>1</v>
      </c>
      <c r="O147" s="31">
        <v>1</v>
      </c>
      <c r="P147" s="73">
        <v>11</v>
      </c>
      <c r="Q147" s="74" t="s">
        <v>79</v>
      </c>
      <c r="R147" s="74" t="s">
        <v>157</v>
      </c>
      <c r="S147" s="81" t="s">
        <v>5</v>
      </c>
      <c r="T147" s="75">
        <f>H147</f>
        <v>631050000</v>
      </c>
      <c r="U147" s="76">
        <f t="shared" si="1"/>
        <v>631050000</v>
      </c>
      <c r="V147" s="31" t="s">
        <v>76</v>
      </c>
      <c r="W147" s="31" t="s">
        <v>81</v>
      </c>
      <c r="X147" s="77" t="s">
        <v>82</v>
      </c>
      <c r="Y147" s="32" t="s">
        <v>83</v>
      </c>
      <c r="Z147" s="33" t="s">
        <v>3</v>
      </c>
      <c r="AA147" s="30" t="s">
        <v>84</v>
      </c>
      <c r="AB147" s="78" t="s">
        <v>85</v>
      </c>
      <c r="AC147" s="31" t="s">
        <v>76</v>
      </c>
      <c r="AD147" s="31" t="s">
        <v>86</v>
      </c>
      <c r="AE147" s="79" t="s">
        <v>87</v>
      </c>
      <c r="AF147" s="79" t="s">
        <v>88</v>
      </c>
      <c r="AG147" s="79" t="s">
        <v>89</v>
      </c>
      <c r="AH147" s="79" t="s">
        <v>90</v>
      </c>
      <c r="AI147" s="79" t="s">
        <v>90</v>
      </c>
      <c r="AJ147" s="79" t="s">
        <v>90</v>
      </c>
      <c r="AK147" s="80"/>
      <c r="AL147" s="80"/>
      <c r="AM147" s="80"/>
    </row>
    <row r="148" spans="1:39" s="35" customFormat="1" ht="48" customHeight="1">
      <c r="A148" s="53"/>
      <c r="B148" s="28" t="s">
        <v>3</v>
      </c>
      <c r="C148" s="52" t="s">
        <v>159</v>
      </c>
      <c r="D148" s="52" t="s">
        <v>160</v>
      </c>
      <c r="E148" s="52" t="s">
        <v>161</v>
      </c>
      <c r="F148" s="52" t="s">
        <v>133</v>
      </c>
      <c r="G148" s="52" t="s">
        <v>309</v>
      </c>
      <c r="H148" s="47">
        <v>138498704</v>
      </c>
      <c r="I148" s="52" t="s">
        <v>86</v>
      </c>
      <c r="J148" s="29" t="s">
        <v>76</v>
      </c>
      <c r="K148" s="71" t="s">
        <v>310</v>
      </c>
      <c r="L148" s="72" t="s">
        <v>669</v>
      </c>
      <c r="M148" s="52" t="s">
        <v>309</v>
      </c>
      <c r="N148" s="31">
        <v>1</v>
      </c>
      <c r="O148" s="31">
        <v>1</v>
      </c>
      <c r="P148" s="73">
        <v>11</v>
      </c>
      <c r="Q148" s="74" t="s">
        <v>79</v>
      </c>
      <c r="R148" s="74" t="s">
        <v>80</v>
      </c>
      <c r="S148" s="52" t="s">
        <v>1</v>
      </c>
      <c r="T148" s="75">
        <f t="shared" ref="T148:T197" si="8">H148</f>
        <v>138498704</v>
      </c>
      <c r="U148" s="76">
        <f t="shared" ref="U148:U198" si="9">T148</f>
        <v>138498704</v>
      </c>
      <c r="V148" s="31" t="s">
        <v>76</v>
      </c>
      <c r="W148" s="31" t="s">
        <v>81</v>
      </c>
      <c r="X148" s="77" t="s">
        <v>82</v>
      </c>
      <c r="Y148" s="32" t="s">
        <v>83</v>
      </c>
      <c r="Z148" s="33" t="s">
        <v>3</v>
      </c>
      <c r="AA148" s="30" t="s">
        <v>84</v>
      </c>
      <c r="AB148" s="78" t="s">
        <v>85</v>
      </c>
      <c r="AC148" s="31" t="s">
        <v>76</v>
      </c>
      <c r="AD148" s="31" t="s">
        <v>86</v>
      </c>
      <c r="AE148" s="79" t="s">
        <v>87</v>
      </c>
      <c r="AF148" s="79" t="s">
        <v>88</v>
      </c>
      <c r="AG148" s="79" t="s">
        <v>89</v>
      </c>
      <c r="AH148" s="79" t="s">
        <v>90</v>
      </c>
      <c r="AI148" s="79" t="s">
        <v>90</v>
      </c>
      <c r="AJ148" s="79" t="s">
        <v>90</v>
      </c>
      <c r="AK148" s="80"/>
      <c r="AL148" s="80"/>
      <c r="AM148" s="80"/>
    </row>
    <row r="149" spans="1:39" s="35" customFormat="1" ht="48" customHeight="1">
      <c r="A149" s="53"/>
      <c r="B149" s="28" t="s">
        <v>3</v>
      </c>
      <c r="C149" s="52" t="s">
        <v>142</v>
      </c>
      <c r="D149" s="52" t="s">
        <v>72</v>
      </c>
      <c r="E149" s="52" t="s">
        <v>9</v>
      </c>
      <c r="F149" s="52" t="s">
        <v>133</v>
      </c>
      <c r="G149" s="52" t="s">
        <v>311</v>
      </c>
      <c r="H149" s="47">
        <v>89586116</v>
      </c>
      <c r="I149" s="52" t="s">
        <v>86</v>
      </c>
      <c r="J149" s="29" t="s">
        <v>76</v>
      </c>
      <c r="K149" s="71" t="s">
        <v>312</v>
      </c>
      <c r="L149" s="72">
        <v>92101500</v>
      </c>
      <c r="M149" s="52" t="s">
        <v>311</v>
      </c>
      <c r="N149" s="31">
        <v>1</v>
      </c>
      <c r="O149" s="31">
        <v>1</v>
      </c>
      <c r="P149" s="73">
        <v>11</v>
      </c>
      <c r="Q149" s="74" t="s">
        <v>79</v>
      </c>
      <c r="R149" s="74" t="s">
        <v>157</v>
      </c>
      <c r="S149" s="81" t="s">
        <v>5</v>
      </c>
      <c r="T149" s="75">
        <f t="shared" si="8"/>
        <v>89586116</v>
      </c>
      <c r="U149" s="76">
        <f t="shared" si="9"/>
        <v>89586116</v>
      </c>
      <c r="V149" s="31" t="s">
        <v>76</v>
      </c>
      <c r="W149" s="31" t="s">
        <v>81</v>
      </c>
      <c r="X149" s="77" t="s">
        <v>82</v>
      </c>
      <c r="Y149" s="32" t="s">
        <v>83</v>
      </c>
      <c r="Z149" s="33" t="s">
        <v>3</v>
      </c>
      <c r="AA149" s="30" t="s">
        <v>84</v>
      </c>
      <c r="AB149" s="78" t="s">
        <v>85</v>
      </c>
      <c r="AC149" s="31" t="s">
        <v>76</v>
      </c>
      <c r="AD149" s="31" t="s">
        <v>86</v>
      </c>
      <c r="AE149" s="79" t="s">
        <v>87</v>
      </c>
      <c r="AF149" s="79" t="s">
        <v>88</v>
      </c>
      <c r="AG149" s="79" t="s">
        <v>89</v>
      </c>
      <c r="AH149" s="79" t="s">
        <v>90</v>
      </c>
      <c r="AI149" s="79" t="s">
        <v>90</v>
      </c>
      <c r="AJ149" s="79" t="s">
        <v>90</v>
      </c>
      <c r="AK149" s="80"/>
      <c r="AL149" s="80"/>
      <c r="AM149" s="80"/>
    </row>
    <row r="150" spans="1:39" s="35" customFormat="1" ht="48" customHeight="1">
      <c r="A150" s="53"/>
      <c r="B150" s="28" t="s">
        <v>3</v>
      </c>
      <c r="C150" s="52" t="s">
        <v>142</v>
      </c>
      <c r="D150" s="52" t="s">
        <v>72</v>
      </c>
      <c r="E150" s="52" t="s">
        <v>9</v>
      </c>
      <c r="F150" s="52" t="s">
        <v>133</v>
      </c>
      <c r="G150" s="52" t="s">
        <v>311</v>
      </c>
      <c r="H150" s="47">
        <f>1322639376-H149</f>
        <v>1233053260</v>
      </c>
      <c r="I150" s="52" t="s">
        <v>86</v>
      </c>
      <c r="J150" s="29" t="s">
        <v>76</v>
      </c>
      <c r="K150" s="71" t="s">
        <v>312</v>
      </c>
      <c r="L150" s="72">
        <v>92101500</v>
      </c>
      <c r="M150" s="52" t="str">
        <f t="shared" si="7"/>
        <v>Contratar la prestación del servicio de vigilancia y seguridad privada para las personas y bienes muebles e inmuebles de la Universidad Pedagógica Nacional</v>
      </c>
      <c r="N150" s="31">
        <v>1</v>
      </c>
      <c r="O150" s="31">
        <v>1</v>
      </c>
      <c r="P150" s="73">
        <v>11</v>
      </c>
      <c r="Q150" s="74" t="s">
        <v>79</v>
      </c>
      <c r="R150" s="74" t="s">
        <v>157</v>
      </c>
      <c r="S150" s="81" t="s">
        <v>158</v>
      </c>
      <c r="T150" s="75">
        <f t="shared" si="8"/>
        <v>1233053260</v>
      </c>
      <c r="U150" s="76">
        <f t="shared" si="9"/>
        <v>1233053260</v>
      </c>
      <c r="V150" s="31" t="s">
        <v>76</v>
      </c>
      <c r="W150" s="31" t="s">
        <v>81</v>
      </c>
      <c r="X150" s="77" t="s">
        <v>82</v>
      </c>
      <c r="Y150" s="32" t="s">
        <v>83</v>
      </c>
      <c r="Z150" s="33" t="s">
        <v>3</v>
      </c>
      <c r="AA150" s="30" t="s">
        <v>84</v>
      </c>
      <c r="AB150" s="78" t="s">
        <v>85</v>
      </c>
      <c r="AC150" s="31" t="s">
        <v>76</v>
      </c>
      <c r="AD150" s="31" t="s">
        <v>86</v>
      </c>
      <c r="AE150" s="79" t="s">
        <v>87</v>
      </c>
      <c r="AF150" s="79" t="s">
        <v>88</v>
      </c>
      <c r="AG150" s="79" t="s">
        <v>89</v>
      </c>
      <c r="AH150" s="79" t="s">
        <v>90</v>
      </c>
      <c r="AI150" s="79" t="s">
        <v>90</v>
      </c>
      <c r="AJ150" s="79" t="s">
        <v>90</v>
      </c>
      <c r="AK150" s="80"/>
      <c r="AL150" s="80"/>
      <c r="AM150" s="80"/>
    </row>
    <row r="151" spans="1:39" s="35" customFormat="1" ht="48" customHeight="1">
      <c r="A151" s="53"/>
      <c r="B151" s="28" t="s">
        <v>27</v>
      </c>
      <c r="C151" s="52" t="s">
        <v>313</v>
      </c>
      <c r="D151" s="52" t="s">
        <v>314</v>
      </c>
      <c r="E151" s="52" t="s">
        <v>9</v>
      </c>
      <c r="F151" s="52" t="s">
        <v>133</v>
      </c>
      <c r="G151" s="52" t="s">
        <v>315</v>
      </c>
      <c r="H151" s="47">
        <v>4125944</v>
      </c>
      <c r="I151" s="52" t="s">
        <v>86</v>
      </c>
      <c r="J151" s="29" t="s">
        <v>76</v>
      </c>
      <c r="K151" s="71" t="s">
        <v>316</v>
      </c>
      <c r="L151" s="72">
        <v>73152100</v>
      </c>
      <c r="M151" s="52" t="str">
        <f t="shared" si="7"/>
        <v xml:space="preserve"> Realizar el mantenimiento preventivo de los equipos de audio y video del Auditorio Multipropósito Simón Rodríguez y de la emisora "la Pedagógica Radio"</v>
      </c>
      <c r="N151" s="31">
        <v>1</v>
      </c>
      <c r="O151" s="31">
        <v>1</v>
      </c>
      <c r="P151" s="73">
        <v>11</v>
      </c>
      <c r="Q151" s="74" t="s">
        <v>79</v>
      </c>
      <c r="R151" s="74" t="s">
        <v>80</v>
      </c>
      <c r="S151" s="52" t="s">
        <v>1</v>
      </c>
      <c r="T151" s="75">
        <f t="shared" si="8"/>
        <v>4125944</v>
      </c>
      <c r="U151" s="76">
        <f t="shared" si="9"/>
        <v>4125944</v>
      </c>
      <c r="V151" s="31" t="s">
        <v>76</v>
      </c>
      <c r="W151" s="31" t="s">
        <v>81</v>
      </c>
      <c r="X151" s="77" t="s">
        <v>82</v>
      </c>
      <c r="Y151" s="32" t="s">
        <v>83</v>
      </c>
      <c r="Z151" s="33" t="s">
        <v>27</v>
      </c>
      <c r="AA151" s="30" t="s">
        <v>84</v>
      </c>
      <c r="AB151" s="78" t="s">
        <v>85</v>
      </c>
      <c r="AC151" s="31" t="s">
        <v>76</v>
      </c>
      <c r="AD151" s="31" t="s">
        <v>86</v>
      </c>
      <c r="AE151" s="79" t="s">
        <v>87</v>
      </c>
      <c r="AF151" s="79" t="s">
        <v>88</v>
      </c>
      <c r="AG151" s="79" t="s">
        <v>89</v>
      </c>
      <c r="AH151" s="79" t="s">
        <v>90</v>
      </c>
      <c r="AI151" s="79" t="s">
        <v>90</v>
      </c>
      <c r="AJ151" s="79" t="s">
        <v>90</v>
      </c>
      <c r="AK151" s="80"/>
      <c r="AL151" s="80"/>
      <c r="AM151" s="80"/>
    </row>
    <row r="152" spans="1:39" s="35" customFormat="1" ht="48" customHeight="1">
      <c r="A152" s="53"/>
      <c r="B152" s="28" t="s">
        <v>27</v>
      </c>
      <c r="C152" s="52" t="s">
        <v>313</v>
      </c>
      <c r="D152" s="52" t="s">
        <v>314</v>
      </c>
      <c r="E152" s="52" t="s">
        <v>9</v>
      </c>
      <c r="F152" s="52" t="s">
        <v>133</v>
      </c>
      <c r="G152" s="52" t="s">
        <v>317</v>
      </c>
      <c r="H152" s="47">
        <v>66907200</v>
      </c>
      <c r="I152" s="52" t="s">
        <v>86</v>
      </c>
      <c r="J152" s="29" t="s">
        <v>76</v>
      </c>
      <c r="K152" s="71" t="s">
        <v>318</v>
      </c>
      <c r="L152" s="72">
        <v>83121700</v>
      </c>
      <c r="M152" s="52" t="str">
        <f t="shared" si="7"/>
        <v>Prestar el servicio para la emisión de los capítulos del programa institucional "Historia con Futuro" de la Universidad Pedagógica Nacional y de la promoción del mismo a través de canales digitales.  </v>
      </c>
      <c r="N152" s="31">
        <v>1</v>
      </c>
      <c r="O152" s="31">
        <v>1</v>
      </c>
      <c r="P152" s="73">
        <v>11</v>
      </c>
      <c r="Q152" s="74" t="s">
        <v>79</v>
      </c>
      <c r="R152" s="74" t="s">
        <v>80</v>
      </c>
      <c r="S152" s="52" t="s">
        <v>1</v>
      </c>
      <c r="T152" s="75">
        <f t="shared" si="8"/>
        <v>66907200</v>
      </c>
      <c r="U152" s="76">
        <f t="shared" si="9"/>
        <v>66907200</v>
      </c>
      <c r="V152" s="31" t="s">
        <v>76</v>
      </c>
      <c r="W152" s="31" t="s">
        <v>81</v>
      </c>
      <c r="X152" s="77" t="s">
        <v>82</v>
      </c>
      <c r="Y152" s="32" t="s">
        <v>83</v>
      </c>
      <c r="Z152" s="33" t="s">
        <v>27</v>
      </c>
      <c r="AA152" s="30" t="s">
        <v>84</v>
      </c>
      <c r="AB152" s="78" t="s">
        <v>85</v>
      </c>
      <c r="AC152" s="31" t="s">
        <v>76</v>
      </c>
      <c r="AD152" s="31" t="s">
        <v>86</v>
      </c>
      <c r="AE152" s="79" t="s">
        <v>87</v>
      </c>
      <c r="AF152" s="79" t="s">
        <v>88</v>
      </c>
      <c r="AG152" s="79" t="s">
        <v>89</v>
      </c>
      <c r="AH152" s="79" t="s">
        <v>90</v>
      </c>
      <c r="AI152" s="79" t="s">
        <v>90</v>
      </c>
      <c r="AJ152" s="79" t="s">
        <v>90</v>
      </c>
      <c r="AK152" s="80"/>
      <c r="AL152" s="80"/>
      <c r="AM152" s="80"/>
    </row>
    <row r="153" spans="1:39" s="35" customFormat="1" ht="48" customHeight="1">
      <c r="A153" s="53"/>
      <c r="B153" s="28" t="s">
        <v>319</v>
      </c>
      <c r="C153" s="52" t="s">
        <v>320</v>
      </c>
      <c r="D153" s="52" t="s">
        <v>321</v>
      </c>
      <c r="E153" s="52" t="s">
        <v>9</v>
      </c>
      <c r="F153" s="52" t="s">
        <v>133</v>
      </c>
      <c r="G153" s="52" t="s">
        <v>322</v>
      </c>
      <c r="H153" s="47">
        <v>4975262</v>
      </c>
      <c r="I153" s="52" t="s">
        <v>86</v>
      </c>
      <c r="J153" s="29" t="s">
        <v>76</v>
      </c>
      <c r="K153" s="71" t="s">
        <v>323</v>
      </c>
      <c r="L153" s="72">
        <v>55101500</v>
      </c>
      <c r="M153" s="52" t="str">
        <f t="shared" si="7"/>
        <v>Prestar el servicio para publicar los actos administrativos de carácter general dentro de las fechas establecidas para cada actuación, en cumplimiento al artículo 65 de la ley 1437 de 2011.</v>
      </c>
      <c r="N153" s="31">
        <v>1</v>
      </c>
      <c r="O153" s="31">
        <v>1</v>
      </c>
      <c r="P153" s="73">
        <v>11</v>
      </c>
      <c r="Q153" s="74" t="s">
        <v>79</v>
      </c>
      <c r="R153" s="74" t="s">
        <v>80</v>
      </c>
      <c r="S153" s="52" t="s">
        <v>1</v>
      </c>
      <c r="T153" s="75">
        <f t="shared" si="8"/>
        <v>4975262</v>
      </c>
      <c r="U153" s="76">
        <f t="shared" si="9"/>
        <v>4975262</v>
      </c>
      <c r="V153" s="31" t="s">
        <v>76</v>
      </c>
      <c r="W153" s="31" t="s">
        <v>81</v>
      </c>
      <c r="X153" s="77" t="s">
        <v>82</v>
      </c>
      <c r="Y153" s="32" t="s">
        <v>83</v>
      </c>
      <c r="Z153" s="33" t="s">
        <v>181</v>
      </c>
      <c r="AA153" s="30" t="s">
        <v>84</v>
      </c>
      <c r="AB153" s="78" t="s">
        <v>85</v>
      </c>
      <c r="AC153" s="31" t="s">
        <v>76</v>
      </c>
      <c r="AD153" s="31" t="s">
        <v>86</v>
      </c>
      <c r="AE153" s="79" t="s">
        <v>87</v>
      </c>
      <c r="AF153" s="79" t="s">
        <v>88</v>
      </c>
      <c r="AG153" s="79" t="s">
        <v>89</v>
      </c>
      <c r="AH153" s="79" t="s">
        <v>90</v>
      </c>
      <c r="AI153" s="79" t="s">
        <v>90</v>
      </c>
      <c r="AJ153" s="79" t="s">
        <v>90</v>
      </c>
      <c r="AK153" s="80"/>
      <c r="AL153" s="80"/>
      <c r="AM153" s="80"/>
    </row>
    <row r="154" spans="1:39" s="35" customFormat="1" ht="48" customHeight="1">
      <c r="A154" s="53"/>
      <c r="B154" s="28" t="s">
        <v>3</v>
      </c>
      <c r="C154" s="52" t="s">
        <v>142</v>
      </c>
      <c r="D154" s="52" t="s">
        <v>72</v>
      </c>
      <c r="E154" s="52" t="s">
        <v>9</v>
      </c>
      <c r="F154" s="52" t="s">
        <v>133</v>
      </c>
      <c r="G154" s="52" t="s">
        <v>324</v>
      </c>
      <c r="H154" s="47">
        <v>27878000</v>
      </c>
      <c r="I154" s="52" t="s">
        <v>86</v>
      </c>
      <c r="J154" s="29" t="s">
        <v>76</v>
      </c>
      <c r="K154" s="71" t="s">
        <v>325</v>
      </c>
      <c r="L154" s="72" t="s">
        <v>326</v>
      </c>
      <c r="M154" s="52" t="str">
        <f t="shared" si="7"/>
        <v>Realizar la recarga y mantenimiento de los equipos de extinción de incendios que se encuentran en las diferentes instalaciones de la Universidad Pedagógica Nacional.</v>
      </c>
      <c r="N154" s="31">
        <v>1</v>
      </c>
      <c r="O154" s="31">
        <v>1</v>
      </c>
      <c r="P154" s="73">
        <v>11</v>
      </c>
      <c r="Q154" s="74" t="s">
        <v>79</v>
      </c>
      <c r="R154" s="74" t="s">
        <v>80</v>
      </c>
      <c r="S154" s="81" t="s">
        <v>158</v>
      </c>
      <c r="T154" s="75">
        <f t="shared" si="8"/>
        <v>27878000</v>
      </c>
      <c r="U154" s="76">
        <f t="shared" si="9"/>
        <v>27878000</v>
      </c>
      <c r="V154" s="31" t="s">
        <v>76</v>
      </c>
      <c r="W154" s="31" t="s">
        <v>81</v>
      </c>
      <c r="X154" s="77" t="s">
        <v>82</v>
      </c>
      <c r="Y154" s="32" t="s">
        <v>83</v>
      </c>
      <c r="Z154" s="33" t="s">
        <v>3</v>
      </c>
      <c r="AA154" s="30" t="s">
        <v>84</v>
      </c>
      <c r="AB154" s="78" t="s">
        <v>85</v>
      </c>
      <c r="AC154" s="31" t="s">
        <v>76</v>
      </c>
      <c r="AD154" s="31" t="s">
        <v>86</v>
      </c>
      <c r="AE154" s="79" t="s">
        <v>87</v>
      </c>
      <c r="AF154" s="79" t="s">
        <v>88</v>
      </c>
      <c r="AG154" s="79" t="s">
        <v>89</v>
      </c>
      <c r="AH154" s="79" t="s">
        <v>90</v>
      </c>
      <c r="AI154" s="79" t="s">
        <v>90</v>
      </c>
      <c r="AJ154" s="79" t="s">
        <v>90</v>
      </c>
      <c r="AK154" s="80"/>
      <c r="AL154" s="80"/>
      <c r="AM154" s="80"/>
    </row>
    <row r="155" spans="1:39" s="35" customFormat="1" ht="48" customHeight="1">
      <c r="A155" s="53"/>
      <c r="B155" s="28" t="s">
        <v>3</v>
      </c>
      <c r="C155" s="52" t="s">
        <v>142</v>
      </c>
      <c r="D155" s="52" t="s">
        <v>72</v>
      </c>
      <c r="E155" s="52" t="s">
        <v>9</v>
      </c>
      <c r="F155" s="52" t="s">
        <v>133</v>
      </c>
      <c r="G155" s="52" t="s">
        <v>327</v>
      </c>
      <c r="H155" s="47">
        <v>40000000</v>
      </c>
      <c r="I155" s="52" t="s">
        <v>86</v>
      </c>
      <c r="J155" s="29" t="s">
        <v>76</v>
      </c>
      <c r="K155" s="71" t="s">
        <v>328</v>
      </c>
      <c r="L155" s="72" t="s">
        <v>329</v>
      </c>
      <c r="M155" s="52" t="str">
        <f t="shared" si="7"/>
        <v>Realizar el mantenimiento preventivo y correctivo de las calderas del restaurante y la piscina de la Universidad Pedagógica Nacional.</v>
      </c>
      <c r="N155" s="31">
        <v>1</v>
      </c>
      <c r="O155" s="31">
        <v>1</v>
      </c>
      <c r="P155" s="73">
        <v>11</v>
      </c>
      <c r="Q155" s="74" t="s">
        <v>79</v>
      </c>
      <c r="R155" s="74" t="s">
        <v>80</v>
      </c>
      <c r="S155" s="81" t="s">
        <v>158</v>
      </c>
      <c r="T155" s="75">
        <f t="shared" si="8"/>
        <v>40000000</v>
      </c>
      <c r="U155" s="76">
        <f t="shared" si="9"/>
        <v>40000000</v>
      </c>
      <c r="V155" s="31" t="s">
        <v>76</v>
      </c>
      <c r="W155" s="31" t="s">
        <v>81</v>
      </c>
      <c r="X155" s="77" t="s">
        <v>82</v>
      </c>
      <c r="Y155" s="32" t="s">
        <v>83</v>
      </c>
      <c r="Z155" s="33" t="s">
        <v>3</v>
      </c>
      <c r="AA155" s="30" t="s">
        <v>84</v>
      </c>
      <c r="AB155" s="78" t="s">
        <v>85</v>
      </c>
      <c r="AC155" s="31" t="s">
        <v>76</v>
      </c>
      <c r="AD155" s="31" t="s">
        <v>86</v>
      </c>
      <c r="AE155" s="79" t="s">
        <v>87</v>
      </c>
      <c r="AF155" s="79" t="s">
        <v>88</v>
      </c>
      <c r="AG155" s="79" t="s">
        <v>89</v>
      </c>
      <c r="AH155" s="79" t="s">
        <v>90</v>
      </c>
      <c r="AI155" s="79" t="s">
        <v>90</v>
      </c>
      <c r="AJ155" s="79" t="s">
        <v>90</v>
      </c>
      <c r="AK155" s="80"/>
      <c r="AL155" s="80"/>
      <c r="AM155" s="80"/>
    </row>
    <row r="156" spans="1:39" s="35" customFormat="1" ht="48" customHeight="1">
      <c r="A156" s="53"/>
      <c r="B156" s="28" t="s">
        <v>3</v>
      </c>
      <c r="C156" s="52" t="s">
        <v>142</v>
      </c>
      <c r="D156" s="52" t="s">
        <v>72</v>
      </c>
      <c r="E156" s="52" t="s">
        <v>9</v>
      </c>
      <c r="F156" s="52" t="s">
        <v>133</v>
      </c>
      <c r="G156" s="52" t="s">
        <v>330</v>
      </c>
      <c r="H156" s="47">
        <v>24354220</v>
      </c>
      <c r="I156" s="52" t="s">
        <v>86</v>
      </c>
      <c r="J156" s="29" t="s">
        <v>76</v>
      </c>
      <c r="K156" s="71" t="s">
        <v>331</v>
      </c>
      <c r="L156" s="72" t="s">
        <v>332</v>
      </c>
      <c r="M156" s="52" t="str">
        <f t="shared" si="7"/>
        <v>Realizar el mantenimiento preventivo y correctivo de los aires acondicionados de las diferentes instalaciones de la Universidad Pedagógica Nacional.</v>
      </c>
      <c r="N156" s="31">
        <v>1</v>
      </c>
      <c r="O156" s="31">
        <v>1</v>
      </c>
      <c r="P156" s="73">
        <v>11</v>
      </c>
      <c r="Q156" s="74" t="s">
        <v>79</v>
      </c>
      <c r="R156" s="74" t="s">
        <v>80</v>
      </c>
      <c r="S156" s="81" t="s">
        <v>158</v>
      </c>
      <c r="T156" s="75">
        <f t="shared" si="8"/>
        <v>24354220</v>
      </c>
      <c r="U156" s="76">
        <f t="shared" si="9"/>
        <v>24354220</v>
      </c>
      <c r="V156" s="31" t="s">
        <v>76</v>
      </c>
      <c r="W156" s="31" t="s">
        <v>81</v>
      </c>
      <c r="X156" s="77" t="s">
        <v>82</v>
      </c>
      <c r="Y156" s="32" t="s">
        <v>83</v>
      </c>
      <c r="Z156" s="33" t="s">
        <v>3</v>
      </c>
      <c r="AA156" s="30" t="s">
        <v>84</v>
      </c>
      <c r="AB156" s="78" t="s">
        <v>85</v>
      </c>
      <c r="AC156" s="31" t="s">
        <v>76</v>
      </c>
      <c r="AD156" s="31" t="s">
        <v>86</v>
      </c>
      <c r="AE156" s="79" t="s">
        <v>87</v>
      </c>
      <c r="AF156" s="79" t="s">
        <v>88</v>
      </c>
      <c r="AG156" s="79" t="s">
        <v>89</v>
      </c>
      <c r="AH156" s="79" t="s">
        <v>90</v>
      </c>
      <c r="AI156" s="79" t="s">
        <v>90</v>
      </c>
      <c r="AJ156" s="79" t="s">
        <v>90</v>
      </c>
      <c r="AK156" s="80"/>
      <c r="AL156" s="80"/>
      <c r="AM156" s="80"/>
    </row>
    <row r="157" spans="1:39" s="35" customFormat="1" ht="48" customHeight="1">
      <c r="A157" s="53"/>
      <c r="B157" s="28" t="s">
        <v>3</v>
      </c>
      <c r="C157" s="52" t="s">
        <v>142</v>
      </c>
      <c r="D157" s="52" t="s">
        <v>72</v>
      </c>
      <c r="E157" s="52" t="s">
        <v>9</v>
      </c>
      <c r="F157" s="52" t="s">
        <v>133</v>
      </c>
      <c r="G157" s="52" t="s">
        <v>333</v>
      </c>
      <c r="H157" s="47">
        <v>34716000</v>
      </c>
      <c r="I157" s="52" t="s">
        <v>86</v>
      </c>
      <c r="J157" s="29" t="s">
        <v>76</v>
      </c>
      <c r="K157" s="71" t="s">
        <v>334</v>
      </c>
      <c r="L157" s="72" t="s">
        <v>335</v>
      </c>
      <c r="M157" s="52" t="str">
        <f t="shared" si="7"/>
        <v>Realizar el mantenimiento preventivo y correctivo de las Plantas Eléctricas y UPS de las diferentes instalaciones  de la Universidad Pedagógica Nacional.</v>
      </c>
      <c r="N157" s="31">
        <v>1</v>
      </c>
      <c r="O157" s="31">
        <v>1</v>
      </c>
      <c r="P157" s="73">
        <v>11</v>
      </c>
      <c r="Q157" s="74" t="s">
        <v>79</v>
      </c>
      <c r="R157" s="74" t="s">
        <v>80</v>
      </c>
      <c r="S157" s="81" t="s">
        <v>158</v>
      </c>
      <c r="T157" s="75">
        <f t="shared" si="8"/>
        <v>34716000</v>
      </c>
      <c r="U157" s="76">
        <f t="shared" si="9"/>
        <v>34716000</v>
      </c>
      <c r="V157" s="31" t="s">
        <v>76</v>
      </c>
      <c r="W157" s="31" t="s">
        <v>81</v>
      </c>
      <c r="X157" s="77" t="s">
        <v>82</v>
      </c>
      <c r="Y157" s="32" t="s">
        <v>83</v>
      </c>
      <c r="Z157" s="33" t="s">
        <v>3</v>
      </c>
      <c r="AA157" s="30" t="s">
        <v>84</v>
      </c>
      <c r="AB157" s="78" t="s">
        <v>85</v>
      </c>
      <c r="AC157" s="31" t="s">
        <v>76</v>
      </c>
      <c r="AD157" s="31" t="s">
        <v>86</v>
      </c>
      <c r="AE157" s="79" t="s">
        <v>87</v>
      </c>
      <c r="AF157" s="79" t="s">
        <v>88</v>
      </c>
      <c r="AG157" s="79" t="s">
        <v>89</v>
      </c>
      <c r="AH157" s="79" t="s">
        <v>90</v>
      </c>
      <c r="AI157" s="79" t="s">
        <v>90</v>
      </c>
      <c r="AJ157" s="79" t="s">
        <v>90</v>
      </c>
      <c r="AK157" s="80"/>
      <c r="AL157" s="80"/>
      <c r="AM157" s="80"/>
    </row>
    <row r="158" spans="1:39" s="35" customFormat="1" ht="48" customHeight="1">
      <c r="A158" s="53"/>
      <c r="B158" s="28" t="s">
        <v>3</v>
      </c>
      <c r="C158" s="52" t="s">
        <v>142</v>
      </c>
      <c r="D158" s="52" t="s">
        <v>72</v>
      </c>
      <c r="E158" s="52" t="s">
        <v>691</v>
      </c>
      <c r="F158" s="52" t="s">
        <v>12</v>
      </c>
      <c r="G158" s="52" t="s">
        <v>336</v>
      </c>
      <c r="H158" s="47">
        <v>35500000</v>
      </c>
      <c r="I158" s="52" t="s">
        <v>86</v>
      </c>
      <c r="J158" s="29" t="s">
        <v>76</v>
      </c>
      <c r="K158" s="71" t="s">
        <v>337</v>
      </c>
      <c r="L158" s="72" t="s">
        <v>695</v>
      </c>
      <c r="M158" s="52" t="str">
        <f t="shared" si="7"/>
        <v>Realizar la limpieza y mantenimiento de las trampas de grasa, pozos sépticos, cajas de inspección y redes de aguas negras de las diferentes instalaciones de la Universidad Pedagógica Nacional.</v>
      </c>
      <c r="N158" s="31">
        <v>1</v>
      </c>
      <c r="O158" s="31">
        <v>1</v>
      </c>
      <c r="P158" s="73">
        <v>11</v>
      </c>
      <c r="Q158" s="74" t="s">
        <v>79</v>
      </c>
      <c r="R158" s="74" t="s">
        <v>80</v>
      </c>
      <c r="S158" s="81" t="s">
        <v>158</v>
      </c>
      <c r="T158" s="75">
        <f t="shared" si="8"/>
        <v>35500000</v>
      </c>
      <c r="U158" s="76">
        <f t="shared" si="9"/>
        <v>35500000</v>
      </c>
      <c r="V158" s="31" t="s">
        <v>76</v>
      </c>
      <c r="W158" s="31" t="s">
        <v>81</v>
      </c>
      <c r="X158" s="77" t="s">
        <v>82</v>
      </c>
      <c r="Y158" s="32" t="s">
        <v>83</v>
      </c>
      <c r="Z158" s="33" t="s">
        <v>3</v>
      </c>
      <c r="AA158" s="30" t="s">
        <v>84</v>
      </c>
      <c r="AB158" s="78" t="s">
        <v>85</v>
      </c>
      <c r="AC158" s="31" t="s">
        <v>76</v>
      </c>
      <c r="AD158" s="31" t="s">
        <v>86</v>
      </c>
      <c r="AE158" s="79" t="s">
        <v>87</v>
      </c>
      <c r="AF158" s="79" t="s">
        <v>88</v>
      </c>
      <c r="AG158" s="79" t="s">
        <v>89</v>
      </c>
      <c r="AH158" s="79" t="s">
        <v>90</v>
      </c>
      <c r="AI158" s="79" t="s">
        <v>90</v>
      </c>
      <c r="AJ158" s="79" t="s">
        <v>90</v>
      </c>
      <c r="AK158" s="80"/>
      <c r="AL158" s="80"/>
      <c r="AM158" s="80"/>
    </row>
    <row r="159" spans="1:39" s="35" customFormat="1" ht="48" customHeight="1">
      <c r="A159" s="53"/>
      <c r="B159" s="28" t="s">
        <v>3</v>
      </c>
      <c r="C159" s="52" t="s">
        <v>142</v>
      </c>
      <c r="D159" s="52" t="s">
        <v>72</v>
      </c>
      <c r="E159" s="52" t="s">
        <v>9</v>
      </c>
      <c r="F159" s="52" t="s">
        <v>133</v>
      </c>
      <c r="G159" s="52" t="s">
        <v>338</v>
      </c>
      <c r="H159" s="47">
        <v>10000000</v>
      </c>
      <c r="I159" s="52" t="s">
        <v>86</v>
      </c>
      <c r="J159" s="29" t="s">
        <v>76</v>
      </c>
      <c r="K159" s="71" t="s">
        <v>339</v>
      </c>
      <c r="L159" s="72">
        <v>72101500</v>
      </c>
      <c r="M159" s="52" t="str">
        <f t="shared" si="7"/>
        <v>Realizar mantenimiento de los equipos de hidropresión de las diferentes instalaciones de la UPN</v>
      </c>
      <c r="N159" s="31">
        <v>1</v>
      </c>
      <c r="O159" s="31">
        <v>1</v>
      </c>
      <c r="P159" s="73">
        <v>11</v>
      </c>
      <c r="Q159" s="74" t="s">
        <v>79</v>
      </c>
      <c r="R159" s="74" t="s">
        <v>80</v>
      </c>
      <c r="S159" s="81" t="s">
        <v>158</v>
      </c>
      <c r="T159" s="75">
        <f t="shared" si="8"/>
        <v>10000000</v>
      </c>
      <c r="U159" s="76">
        <f t="shared" si="9"/>
        <v>10000000</v>
      </c>
      <c r="V159" s="31" t="s">
        <v>76</v>
      </c>
      <c r="W159" s="31" t="s">
        <v>81</v>
      </c>
      <c r="X159" s="77" t="s">
        <v>82</v>
      </c>
      <c r="Y159" s="32" t="s">
        <v>83</v>
      </c>
      <c r="Z159" s="33" t="s">
        <v>3</v>
      </c>
      <c r="AA159" s="30" t="s">
        <v>84</v>
      </c>
      <c r="AB159" s="78" t="s">
        <v>85</v>
      </c>
      <c r="AC159" s="31" t="s">
        <v>76</v>
      </c>
      <c r="AD159" s="31" t="s">
        <v>86</v>
      </c>
      <c r="AE159" s="79" t="s">
        <v>87</v>
      </c>
      <c r="AF159" s="79" t="s">
        <v>88</v>
      </c>
      <c r="AG159" s="79" t="s">
        <v>89</v>
      </c>
      <c r="AH159" s="79" t="s">
        <v>90</v>
      </c>
      <c r="AI159" s="79" t="s">
        <v>90</v>
      </c>
      <c r="AJ159" s="79" t="s">
        <v>90</v>
      </c>
      <c r="AK159" s="80"/>
      <c r="AL159" s="80"/>
      <c r="AM159" s="80"/>
    </row>
    <row r="160" spans="1:39" s="35" customFormat="1" ht="48" customHeight="1">
      <c r="A160" s="53"/>
      <c r="B160" s="28" t="s">
        <v>3</v>
      </c>
      <c r="C160" s="52" t="s">
        <v>142</v>
      </c>
      <c r="D160" s="52" t="s">
        <v>72</v>
      </c>
      <c r="E160" s="52" t="s">
        <v>9</v>
      </c>
      <c r="F160" s="52" t="s">
        <v>133</v>
      </c>
      <c r="G160" s="52" t="s">
        <v>340</v>
      </c>
      <c r="H160" s="47">
        <v>63320974</v>
      </c>
      <c r="I160" s="52" t="s">
        <v>86</v>
      </c>
      <c r="J160" s="29" t="s">
        <v>76</v>
      </c>
      <c r="K160" s="71" t="s">
        <v>341</v>
      </c>
      <c r="L160" s="72" t="s">
        <v>342</v>
      </c>
      <c r="M160" s="52" t="str">
        <f t="shared" si="7"/>
        <v>Realizar el control integrado de Plagas de las diferentes instalaciones de la Universidad Pedagógica Nacional</v>
      </c>
      <c r="N160" s="31">
        <v>1</v>
      </c>
      <c r="O160" s="31">
        <v>1</v>
      </c>
      <c r="P160" s="73">
        <v>11</v>
      </c>
      <c r="Q160" s="74" t="s">
        <v>79</v>
      </c>
      <c r="R160" s="74" t="s">
        <v>80</v>
      </c>
      <c r="S160" s="81" t="s">
        <v>158</v>
      </c>
      <c r="T160" s="75">
        <f t="shared" si="8"/>
        <v>63320974</v>
      </c>
      <c r="U160" s="76">
        <f t="shared" si="9"/>
        <v>63320974</v>
      </c>
      <c r="V160" s="31" t="s">
        <v>76</v>
      </c>
      <c r="W160" s="31" t="s">
        <v>81</v>
      </c>
      <c r="X160" s="77" t="s">
        <v>82</v>
      </c>
      <c r="Y160" s="32" t="s">
        <v>83</v>
      </c>
      <c r="Z160" s="33" t="s">
        <v>3</v>
      </c>
      <c r="AA160" s="30" t="s">
        <v>84</v>
      </c>
      <c r="AB160" s="78" t="s">
        <v>85</v>
      </c>
      <c r="AC160" s="31" t="s">
        <v>76</v>
      </c>
      <c r="AD160" s="31" t="s">
        <v>86</v>
      </c>
      <c r="AE160" s="79" t="s">
        <v>87</v>
      </c>
      <c r="AF160" s="79" t="s">
        <v>88</v>
      </c>
      <c r="AG160" s="79" t="s">
        <v>89</v>
      </c>
      <c r="AH160" s="79" t="s">
        <v>90</v>
      </c>
      <c r="AI160" s="79" t="s">
        <v>90</v>
      </c>
      <c r="AJ160" s="79" t="s">
        <v>90</v>
      </c>
      <c r="AK160" s="80"/>
      <c r="AL160" s="80"/>
      <c r="AM160" s="80"/>
    </row>
    <row r="161" spans="1:39" s="35" customFormat="1" ht="48" customHeight="1">
      <c r="A161" s="53"/>
      <c r="B161" s="28" t="s">
        <v>3</v>
      </c>
      <c r="C161" s="52" t="s">
        <v>142</v>
      </c>
      <c r="D161" s="52" t="s">
        <v>72</v>
      </c>
      <c r="E161" s="52" t="s">
        <v>9</v>
      </c>
      <c r="F161" s="52" t="s">
        <v>133</v>
      </c>
      <c r="G161" s="52" t="s">
        <v>343</v>
      </c>
      <c r="H161" s="47">
        <v>45000000</v>
      </c>
      <c r="I161" s="52" t="s">
        <v>86</v>
      </c>
      <c r="J161" s="29" t="s">
        <v>76</v>
      </c>
      <c r="K161" s="71" t="s">
        <v>344</v>
      </c>
      <c r="L161" s="72" t="s">
        <v>345</v>
      </c>
      <c r="M161" s="52" t="str">
        <f t="shared" si="7"/>
        <v>Realizar el mantenimiento preventivo y correctivo de los ascensores y equipos de transporte vertical  de las diferentes instalaciones de la Universidad Pedagógica Nacional.</v>
      </c>
      <c r="N161" s="31">
        <v>1</v>
      </c>
      <c r="O161" s="31">
        <v>1</v>
      </c>
      <c r="P161" s="73">
        <v>11</v>
      </c>
      <c r="Q161" s="74" t="s">
        <v>79</v>
      </c>
      <c r="R161" s="74" t="s">
        <v>80</v>
      </c>
      <c r="S161" s="81" t="s">
        <v>158</v>
      </c>
      <c r="T161" s="75">
        <f t="shared" si="8"/>
        <v>45000000</v>
      </c>
      <c r="U161" s="76">
        <f t="shared" si="9"/>
        <v>45000000</v>
      </c>
      <c r="V161" s="31" t="s">
        <v>76</v>
      </c>
      <c r="W161" s="31" t="s">
        <v>81</v>
      </c>
      <c r="X161" s="77" t="s">
        <v>82</v>
      </c>
      <c r="Y161" s="32" t="s">
        <v>83</v>
      </c>
      <c r="Z161" s="33" t="s">
        <v>3</v>
      </c>
      <c r="AA161" s="30" t="s">
        <v>84</v>
      </c>
      <c r="AB161" s="78" t="s">
        <v>85</v>
      </c>
      <c r="AC161" s="31" t="s">
        <v>76</v>
      </c>
      <c r="AD161" s="31" t="s">
        <v>86</v>
      </c>
      <c r="AE161" s="79" t="s">
        <v>87</v>
      </c>
      <c r="AF161" s="79" t="s">
        <v>88</v>
      </c>
      <c r="AG161" s="79" t="s">
        <v>89</v>
      </c>
      <c r="AH161" s="79" t="s">
        <v>90</v>
      </c>
      <c r="AI161" s="79" t="s">
        <v>90</v>
      </c>
      <c r="AJ161" s="79" t="s">
        <v>90</v>
      </c>
      <c r="AK161" s="80"/>
      <c r="AL161" s="80"/>
      <c r="AM161" s="80"/>
    </row>
    <row r="162" spans="1:39" s="35" customFormat="1" ht="48" customHeight="1">
      <c r="A162" s="53"/>
      <c r="B162" s="28" t="s">
        <v>3</v>
      </c>
      <c r="C162" s="52" t="s">
        <v>142</v>
      </c>
      <c r="D162" s="52" t="s">
        <v>72</v>
      </c>
      <c r="E162" s="52" t="s">
        <v>9</v>
      </c>
      <c r="F162" s="52" t="s">
        <v>133</v>
      </c>
      <c r="G162" s="52" t="s">
        <v>346</v>
      </c>
      <c r="H162" s="47">
        <v>39973264</v>
      </c>
      <c r="I162" s="52" t="s">
        <v>86</v>
      </c>
      <c r="J162" s="29" t="s">
        <v>76</v>
      </c>
      <c r="K162" s="71" t="s">
        <v>347</v>
      </c>
      <c r="L162" s="72">
        <v>76121700</v>
      </c>
      <c r="M162" s="52" t="str">
        <f t="shared" si="7"/>
        <v>Realizar el lavado de tanques de agua potable y el análisis físico-químico, biológico e IRCA de agua cruda para consumo de las diferentes instalaciones de la Universidad Pedagógica Nacional.</v>
      </c>
      <c r="N162" s="31">
        <v>1</v>
      </c>
      <c r="O162" s="31">
        <v>1</v>
      </c>
      <c r="P162" s="73">
        <v>11</v>
      </c>
      <c r="Q162" s="74" t="s">
        <v>79</v>
      </c>
      <c r="R162" s="74" t="s">
        <v>80</v>
      </c>
      <c r="S162" s="81" t="s">
        <v>158</v>
      </c>
      <c r="T162" s="75">
        <f t="shared" si="8"/>
        <v>39973264</v>
      </c>
      <c r="U162" s="76">
        <f>T162</f>
        <v>39973264</v>
      </c>
      <c r="V162" s="31" t="s">
        <v>76</v>
      </c>
      <c r="W162" s="31" t="s">
        <v>81</v>
      </c>
      <c r="X162" s="77" t="s">
        <v>82</v>
      </c>
      <c r="Y162" s="32" t="s">
        <v>83</v>
      </c>
      <c r="Z162" s="33" t="s">
        <v>3</v>
      </c>
      <c r="AA162" s="30" t="s">
        <v>84</v>
      </c>
      <c r="AB162" s="78" t="s">
        <v>85</v>
      </c>
      <c r="AC162" s="31" t="s">
        <v>76</v>
      </c>
      <c r="AD162" s="31" t="s">
        <v>86</v>
      </c>
      <c r="AE162" s="79" t="s">
        <v>87</v>
      </c>
      <c r="AF162" s="79" t="s">
        <v>88</v>
      </c>
      <c r="AG162" s="79" t="s">
        <v>89</v>
      </c>
      <c r="AH162" s="79" t="s">
        <v>90</v>
      </c>
      <c r="AI162" s="79" t="s">
        <v>90</v>
      </c>
      <c r="AJ162" s="79" t="s">
        <v>90</v>
      </c>
      <c r="AK162" s="80"/>
      <c r="AL162" s="80"/>
      <c r="AM162" s="80"/>
    </row>
    <row r="163" spans="1:39" s="35" customFormat="1" ht="48" customHeight="1">
      <c r="A163" s="53"/>
      <c r="B163" s="28" t="s">
        <v>3</v>
      </c>
      <c r="C163" s="52" t="s">
        <v>202</v>
      </c>
      <c r="D163" s="52" t="s">
        <v>203</v>
      </c>
      <c r="E163" s="52" t="s">
        <v>9</v>
      </c>
      <c r="F163" s="52" t="s">
        <v>133</v>
      </c>
      <c r="G163" s="52" t="s">
        <v>348</v>
      </c>
      <c r="H163" s="47">
        <v>5049600</v>
      </c>
      <c r="I163" s="52" t="s">
        <v>86</v>
      </c>
      <c r="J163" s="29" t="s">
        <v>76</v>
      </c>
      <c r="K163" s="71" t="s">
        <v>349</v>
      </c>
      <c r="L163" s="72" t="s">
        <v>350</v>
      </c>
      <c r="M163" s="52" t="str">
        <f t="shared" si="7"/>
        <v xml:space="preserve">Prestar el servicio para realizar los análisis fisicoquímicos y microbiológicos del agua de la piscina de calle 72.  </v>
      </c>
      <c r="N163" s="31">
        <v>1</v>
      </c>
      <c r="O163" s="31">
        <v>1</v>
      </c>
      <c r="P163" s="73">
        <v>11</v>
      </c>
      <c r="Q163" s="74" t="s">
        <v>79</v>
      </c>
      <c r="R163" s="74" t="s">
        <v>80</v>
      </c>
      <c r="S163" s="52" t="s">
        <v>1</v>
      </c>
      <c r="T163" s="75">
        <f t="shared" si="8"/>
        <v>5049600</v>
      </c>
      <c r="U163" s="76">
        <f>T163</f>
        <v>5049600</v>
      </c>
      <c r="V163" s="31" t="s">
        <v>76</v>
      </c>
      <c r="W163" s="31" t="s">
        <v>81</v>
      </c>
      <c r="X163" s="77" t="s">
        <v>82</v>
      </c>
      <c r="Y163" s="32" t="s">
        <v>83</v>
      </c>
      <c r="Z163" s="33" t="s">
        <v>3</v>
      </c>
      <c r="AA163" s="30" t="s">
        <v>84</v>
      </c>
      <c r="AB163" s="78" t="s">
        <v>85</v>
      </c>
      <c r="AC163" s="31" t="s">
        <v>76</v>
      </c>
      <c r="AD163" s="31" t="s">
        <v>86</v>
      </c>
      <c r="AE163" s="79" t="s">
        <v>87</v>
      </c>
      <c r="AF163" s="79" t="s">
        <v>88</v>
      </c>
      <c r="AG163" s="79" t="s">
        <v>89</v>
      </c>
      <c r="AH163" s="79" t="s">
        <v>90</v>
      </c>
      <c r="AI163" s="79" t="s">
        <v>90</v>
      </c>
      <c r="AJ163" s="79" t="s">
        <v>90</v>
      </c>
      <c r="AK163" s="80"/>
      <c r="AL163" s="80"/>
      <c r="AM163" s="80"/>
    </row>
    <row r="164" spans="1:39" s="35" customFormat="1" ht="48" customHeight="1">
      <c r="A164" s="53"/>
      <c r="B164" s="28" t="s">
        <v>3</v>
      </c>
      <c r="C164" s="52" t="s">
        <v>142</v>
      </c>
      <c r="D164" s="52" t="s">
        <v>72</v>
      </c>
      <c r="E164" s="52" t="s">
        <v>11</v>
      </c>
      <c r="F164" s="52" t="s">
        <v>12</v>
      </c>
      <c r="G164" s="52" t="s">
        <v>682</v>
      </c>
      <c r="H164" s="47">
        <f>16726800+9741688</f>
        <v>26468488</v>
      </c>
      <c r="I164" s="52" t="s">
        <v>86</v>
      </c>
      <c r="J164" s="29" t="s">
        <v>429</v>
      </c>
      <c r="K164" s="71" t="s">
        <v>351</v>
      </c>
      <c r="L164" s="72" t="s">
        <v>352</v>
      </c>
      <c r="M164" s="52" t="str">
        <f t="shared" si="7"/>
        <v>Realizar la recolección, transporte y disposición final de los residuos peligrosos y  especiales generados en las diferentes instalaciones de la UPN</v>
      </c>
      <c r="N164" s="31">
        <v>1</v>
      </c>
      <c r="O164" s="31">
        <v>1</v>
      </c>
      <c r="P164" s="73">
        <v>11</v>
      </c>
      <c r="Q164" s="74" t="s">
        <v>79</v>
      </c>
      <c r="R164" s="74" t="s">
        <v>80</v>
      </c>
      <c r="S164" s="81" t="s">
        <v>14</v>
      </c>
      <c r="T164" s="75">
        <f t="shared" si="8"/>
        <v>26468488</v>
      </c>
      <c r="U164" s="76">
        <f t="shared" si="9"/>
        <v>26468488</v>
      </c>
      <c r="V164" s="31" t="s">
        <v>76</v>
      </c>
      <c r="W164" s="31" t="s">
        <v>81</v>
      </c>
      <c r="X164" s="77" t="s">
        <v>82</v>
      </c>
      <c r="Y164" s="32" t="s">
        <v>83</v>
      </c>
      <c r="Z164" s="33" t="s">
        <v>3</v>
      </c>
      <c r="AA164" s="30" t="s">
        <v>84</v>
      </c>
      <c r="AB164" s="78" t="s">
        <v>85</v>
      </c>
      <c r="AC164" s="31" t="s">
        <v>76</v>
      </c>
      <c r="AD164" s="31" t="s">
        <v>86</v>
      </c>
      <c r="AE164" s="79" t="s">
        <v>87</v>
      </c>
      <c r="AF164" s="79" t="s">
        <v>88</v>
      </c>
      <c r="AG164" s="79" t="s">
        <v>89</v>
      </c>
      <c r="AH164" s="79" t="s">
        <v>90</v>
      </c>
      <c r="AI164" s="79" t="s">
        <v>90</v>
      </c>
      <c r="AJ164" s="79" t="s">
        <v>90</v>
      </c>
      <c r="AK164" s="80"/>
      <c r="AL164" s="80"/>
      <c r="AM164" s="80"/>
    </row>
    <row r="165" spans="1:39" s="35" customFormat="1" ht="48" customHeight="1">
      <c r="A165" s="53"/>
      <c r="B165" s="28" t="s">
        <v>3</v>
      </c>
      <c r="C165" s="52" t="s">
        <v>142</v>
      </c>
      <c r="D165" s="52" t="s">
        <v>72</v>
      </c>
      <c r="E165" s="52" t="s">
        <v>11</v>
      </c>
      <c r="F165" s="52" t="s">
        <v>12</v>
      </c>
      <c r="G165" s="52" t="s">
        <v>353</v>
      </c>
      <c r="H165" s="47">
        <f>9741688-9741688</f>
        <v>0</v>
      </c>
      <c r="I165" s="52" t="s">
        <v>86</v>
      </c>
      <c r="J165" s="29" t="s">
        <v>429</v>
      </c>
      <c r="K165" s="71" t="s">
        <v>354</v>
      </c>
      <c r="L165" s="72">
        <v>76121900</v>
      </c>
      <c r="M165" s="52" t="str">
        <f t="shared" si="7"/>
        <v>Realizar la recolección, transporte y disposición final de los residuos peligrosos generados en las diferentes instalaciones de la UPN</v>
      </c>
      <c r="N165" s="31">
        <v>1</v>
      </c>
      <c r="O165" s="31">
        <v>1</v>
      </c>
      <c r="P165" s="73">
        <v>11</v>
      </c>
      <c r="Q165" s="74" t="s">
        <v>79</v>
      </c>
      <c r="R165" s="74" t="s">
        <v>80</v>
      </c>
      <c r="S165" s="81" t="s">
        <v>14</v>
      </c>
      <c r="T165" s="75">
        <f t="shared" si="8"/>
        <v>0</v>
      </c>
      <c r="U165" s="76">
        <f t="shared" si="9"/>
        <v>0</v>
      </c>
      <c r="V165" s="31" t="s">
        <v>76</v>
      </c>
      <c r="W165" s="31" t="s">
        <v>81</v>
      </c>
      <c r="X165" s="77" t="s">
        <v>82</v>
      </c>
      <c r="Y165" s="32" t="s">
        <v>83</v>
      </c>
      <c r="Z165" s="33" t="s">
        <v>3</v>
      </c>
      <c r="AA165" s="30" t="s">
        <v>84</v>
      </c>
      <c r="AB165" s="78" t="s">
        <v>85</v>
      </c>
      <c r="AC165" s="31" t="s">
        <v>76</v>
      </c>
      <c r="AD165" s="31" t="s">
        <v>86</v>
      </c>
      <c r="AE165" s="79" t="s">
        <v>87</v>
      </c>
      <c r="AF165" s="79" t="s">
        <v>88</v>
      </c>
      <c r="AG165" s="79" t="s">
        <v>89</v>
      </c>
      <c r="AH165" s="79" t="s">
        <v>90</v>
      </c>
      <c r="AI165" s="79" t="s">
        <v>90</v>
      </c>
      <c r="AJ165" s="79" t="s">
        <v>90</v>
      </c>
      <c r="AK165" s="80"/>
      <c r="AL165" s="80"/>
      <c r="AM165" s="80"/>
    </row>
    <row r="166" spans="1:39" s="35" customFormat="1" ht="48" customHeight="1">
      <c r="A166" s="53"/>
      <c r="B166" s="28" t="s">
        <v>3</v>
      </c>
      <c r="C166" s="52" t="s">
        <v>142</v>
      </c>
      <c r="D166" s="52" t="s">
        <v>72</v>
      </c>
      <c r="E166" s="52" t="s">
        <v>26</v>
      </c>
      <c r="F166" s="52" t="s">
        <v>18</v>
      </c>
      <c r="G166" s="52" t="s">
        <v>355</v>
      </c>
      <c r="H166" s="47">
        <v>78687119</v>
      </c>
      <c r="I166" s="52" t="s">
        <v>86</v>
      </c>
      <c r="J166" s="29" t="s">
        <v>76</v>
      </c>
      <c r="K166" s="71" t="s">
        <v>356</v>
      </c>
      <c r="L166" s="72">
        <v>14111700</v>
      </c>
      <c r="M166" s="52" t="str">
        <f t="shared" si="7"/>
        <v>Suministrar papel higiénico para las diferentes instalaciones de la Universidad Pedagógica Nacional.</v>
      </c>
      <c r="N166" s="31">
        <v>1</v>
      </c>
      <c r="O166" s="31">
        <v>1</v>
      </c>
      <c r="P166" s="73">
        <v>11</v>
      </c>
      <c r="Q166" s="74" t="s">
        <v>79</v>
      </c>
      <c r="R166" s="74" t="s">
        <v>80</v>
      </c>
      <c r="S166" s="81" t="s">
        <v>1</v>
      </c>
      <c r="T166" s="75">
        <f t="shared" si="8"/>
        <v>78687119</v>
      </c>
      <c r="U166" s="76">
        <f t="shared" si="9"/>
        <v>78687119</v>
      </c>
      <c r="V166" s="31" t="s">
        <v>76</v>
      </c>
      <c r="W166" s="31" t="s">
        <v>81</v>
      </c>
      <c r="X166" s="77" t="s">
        <v>82</v>
      </c>
      <c r="Y166" s="32" t="s">
        <v>83</v>
      </c>
      <c r="Z166" s="33" t="s">
        <v>3</v>
      </c>
      <c r="AA166" s="30" t="s">
        <v>84</v>
      </c>
      <c r="AB166" s="78" t="s">
        <v>85</v>
      </c>
      <c r="AC166" s="31" t="s">
        <v>76</v>
      </c>
      <c r="AD166" s="31" t="s">
        <v>86</v>
      </c>
      <c r="AE166" s="79" t="s">
        <v>87</v>
      </c>
      <c r="AF166" s="79" t="s">
        <v>88</v>
      </c>
      <c r="AG166" s="79" t="s">
        <v>89</v>
      </c>
      <c r="AH166" s="79" t="s">
        <v>90</v>
      </c>
      <c r="AI166" s="79" t="s">
        <v>90</v>
      </c>
      <c r="AJ166" s="79" t="s">
        <v>90</v>
      </c>
      <c r="AK166" s="80"/>
      <c r="AL166" s="80"/>
      <c r="AM166" s="80"/>
    </row>
    <row r="167" spans="1:39" s="35" customFormat="1" ht="48" customHeight="1">
      <c r="A167" s="53"/>
      <c r="B167" s="28" t="s">
        <v>3</v>
      </c>
      <c r="C167" s="52" t="s">
        <v>142</v>
      </c>
      <c r="D167" s="52" t="s">
        <v>72</v>
      </c>
      <c r="E167" s="52" t="s">
        <v>7</v>
      </c>
      <c r="F167" s="52" t="s">
        <v>8</v>
      </c>
      <c r="G167" s="52" t="s">
        <v>357</v>
      </c>
      <c r="H167" s="47">
        <v>100000000</v>
      </c>
      <c r="I167" s="52" t="s">
        <v>86</v>
      </c>
      <c r="J167" s="29" t="s">
        <v>76</v>
      </c>
      <c r="K167" s="71" t="s">
        <v>358</v>
      </c>
      <c r="L167" s="72">
        <v>80161800</v>
      </c>
      <c r="M167" s="52" t="str">
        <f t="shared" si="7"/>
        <v>Prestar el servicio de impresión, fotocopiado y scanner mediante el alquiler e instalación de equipos de última tecnología en las diferentes instalaciones de la Universidad Pedagógica Nacional</v>
      </c>
      <c r="N167" s="31">
        <v>1</v>
      </c>
      <c r="O167" s="31">
        <v>1</v>
      </c>
      <c r="P167" s="73">
        <v>11</v>
      </c>
      <c r="Q167" s="74" t="s">
        <v>79</v>
      </c>
      <c r="R167" s="74" t="s">
        <v>80</v>
      </c>
      <c r="S167" s="81" t="s">
        <v>1</v>
      </c>
      <c r="T167" s="75">
        <f t="shared" si="8"/>
        <v>100000000</v>
      </c>
      <c r="U167" s="76">
        <f t="shared" si="9"/>
        <v>100000000</v>
      </c>
      <c r="V167" s="31" t="s">
        <v>76</v>
      </c>
      <c r="W167" s="31" t="s">
        <v>81</v>
      </c>
      <c r="X167" s="77" t="s">
        <v>82</v>
      </c>
      <c r="Y167" s="32" t="s">
        <v>83</v>
      </c>
      <c r="Z167" s="33" t="s">
        <v>3</v>
      </c>
      <c r="AA167" s="30" t="s">
        <v>84</v>
      </c>
      <c r="AB167" s="78" t="s">
        <v>85</v>
      </c>
      <c r="AC167" s="31" t="s">
        <v>76</v>
      </c>
      <c r="AD167" s="31" t="s">
        <v>86</v>
      </c>
      <c r="AE167" s="79" t="s">
        <v>87</v>
      </c>
      <c r="AF167" s="79" t="s">
        <v>88</v>
      </c>
      <c r="AG167" s="79" t="s">
        <v>89</v>
      </c>
      <c r="AH167" s="79" t="s">
        <v>90</v>
      </c>
      <c r="AI167" s="79" t="s">
        <v>90</v>
      </c>
      <c r="AJ167" s="79" t="s">
        <v>90</v>
      </c>
      <c r="AK167" s="80"/>
      <c r="AL167" s="80"/>
      <c r="AM167" s="80"/>
    </row>
    <row r="168" spans="1:39" s="35" customFormat="1" ht="26.25" customHeight="1">
      <c r="A168" s="53"/>
      <c r="B168" s="28" t="s">
        <v>3</v>
      </c>
      <c r="C168" s="52" t="s">
        <v>142</v>
      </c>
      <c r="D168" s="52" t="s">
        <v>72</v>
      </c>
      <c r="E168" s="52" t="s">
        <v>7</v>
      </c>
      <c r="F168" s="52" t="s">
        <v>8</v>
      </c>
      <c r="G168" s="52" t="s">
        <v>359</v>
      </c>
      <c r="H168" s="47">
        <v>20000000</v>
      </c>
      <c r="I168" s="52" t="s">
        <v>76</v>
      </c>
      <c r="J168" s="29" t="s">
        <v>76</v>
      </c>
      <c r="K168" s="71" t="s">
        <v>360</v>
      </c>
      <c r="L168" s="72" t="s">
        <v>78</v>
      </c>
      <c r="M168" s="52" t="str">
        <f t="shared" si="7"/>
        <v>Pago de las cuotas de administración de los lotes 26 y 29 del Condominio Campestre Los Tulipanes propiedad de la UPN de la vigencia .</v>
      </c>
      <c r="N168" s="31">
        <v>1</v>
      </c>
      <c r="O168" s="31">
        <v>1</v>
      </c>
      <c r="P168" s="73">
        <v>11</v>
      </c>
      <c r="Q168" s="74" t="s">
        <v>79</v>
      </c>
      <c r="R168" s="74" t="s">
        <v>80</v>
      </c>
      <c r="S168" s="81" t="s">
        <v>1</v>
      </c>
      <c r="T168" s="75">
        <f t="shared" si="8"/>
        <v>20000000</v>
      </c>
      <c r="U168" s="76">
        <f t="shared" si="9"/>
        <v>20000000</v>
      </c>
      <c r="V168" s="31" t="s">
        <v>76</v>
      </c>
      <c r="W168" s="31" t="s">
        <v>81</v>
      </c>
      <c r="X168" s="77" t="s">
        <v>82</v>
      </c>
      <c r="Y168" s="32" t="s">
        <v>83</v>
      </c>
      <c r="Z168" s="33" t="s">
        <v>3</v>
      </c>
      <c r="AA168" s="30" t="s">
        <v>84</v>
      </c>
      <c r="AB168" s="78" t="s">
        <v>85</v>
      </c>
      <c r="AC168" s="31" t="s">
        <v>76</v>
      </c>
      <c r="AD168" s="31" t="s">
        <v>86</v>
      </c>
      <c r="AE168" s="79" t="s">
        <v>87</v>
      </c>
      <c r="AF168" s="79" t="s">
        <v>88</v>
      </c>
      <c r="AG168" s="79" t="s">
        <v>89</v>
      </c>
      <c r="AH168" s="79" t="s">
        <v>90</v>
      </c>
      <c r="AI168" s="79" t="s">
        <v>90</v>
      </c>
      <c r="AJ168" s="79" t="s">
        <v>90</v>
      </c>
      <c r="AK168" s="80"/>
      <c r="AL168" s="80"/>
      <c r="AM168" s="80"/>
    </row>
    <row r="169" spans="1:39" s="35" customFormat="1" ht="48" customHeight="1">
      <c r="A169" s="53"/>
      <c r="B169" s="28" t="s">
        <v>3</v>
      </c>
      <c r="C169" s="52" t="s">
        <v>142</v>
      </c>
      <c r="D169" s="52" t="s">
        <v>72</v>
      </c>
      <c r="E169" s="52" t="s">
        <v>9</v>
      </c>
      <c r="F169" s="52" t="s">
        <v>133</v>
      </c>
      <c r="G169" s="52" t="s">
        <v>361</v>
      </c>
      <c r="H169" s="47">
        <v>139916000</v>
      </c>
      <c r="I169" s="52" t="s">
        <v>86</v>
      </c>
      <c r="J169" s="29" t="s">
        <v>76</v>
      </c>
      <c r="K169" s="71" t="s">
        <v>362</v>
      </c>
      <c r="L169" s="72">
        <v>78181500</v>
      </c>
      <c r="M169" s="52" t="str">
        <f t="shared" si="7"/>
        <v xml:space="preserve">Realizar el mantenimiento  preventivo y correctivo a la flota vehicular de la Universidad Pedagógica Nacional </v>
      </c>
      <c r="N169" s="31">
        <v>1</v>
      </c>
      <c r="O169" s="31">
        <v>1</v>
      </c>
      <c r="P169" s="73">
        <v>11</v>
      </c>
      <c r="Q169" s="74" t="s">
        <v>79</v>
      </c>
      <c r="R169" s="74" t="s">
        <v>80</v>
      </c>
      <c r="S169" s="81" t="s">
        <v>5</v>
      </c>
      <c r="T169" s="75">
        <f t="shared" si="8"/>
        <v>139916000</v>
      </c>
      <c r="U169" s="76">
        <f t="shared" si="9"/>
        <v>139916000</v>
      </c>
      <c r="V169" s="31" t="s">
        <v>76</v>
      </c>
      <c r="W169" s="31" t="s">
        <v>81</v>
      </c>
      <c r="X169" s="77" t="s">
        <v>82</v>
      </c>
      <c r="Y169" s="32" t="s">
        <v>83</v>
      </c>
      <c r="Z169" s="33" t="s">
        <v>3</v>
      </c>
      <c r="AA169" s="30" t="s">
        <v>84</v>
      </c>
      <c r="AB169" s="78" t="s">
        <v>85</v>
      </c>
      <c r="AC169" s="31" t="s">
        <v>76</v>
      </c>
      <c r="AD169" s="31" t="s">
        <v>86</v>
      </c>
      <c r="AE169" s="79" t="s">
        <v>87</v>
      </c>
      <c r="AF169" s="79" t="s">
        <v>88</v>
      </c>
      <c r="AG169" s="79" t="s">
        <v>89</v>
      </c>
      <c r="AH169" s="79" t="s">
        <v>90</v>
      </c>
      <c r="AI169" s="79" t="s">
        <v>90</v>
      </c>
      <c r="AJ169" s="79" t="s">
        <v>90</v>
      </c>
      <c r="AK169" s="80"/>
      <c r="AL169" s="80"/>
      <c r="AM169" s="80"/>
    </row>
    <row r="170" spans="1:39" s="35" customFormat="1" ht="48" customHeight="1">
      <c r="A170" s="53"/>
      <c r="B170" s="28" t="s">
        <v>3</v>
      </c>
      <c r="C170" s="52" t="s">
        <v>142</v>
      </c>
      <c r="D170" s="52" t="s">
        <v>72</v>
      </c>
      <c r="E170" s="52" t="s">
        <v>9</v>
      </c>
      <c r="F170" s="52" t="s">
        <v>133</v>
      </c>
      <c r="G170" s="52" t="s">
        <v>363</v>
      </c>
      <c r="H170" s="47">
        <v>68440000</v>
      </c>
      <c r="I170" s="52" t="s">
        <v>86</v>
      </c>
      <c r="J170" s="29" t="s">
        <v>76</v>
      </c>
      <c r="K170" s="108" t="s">
        <v>364</v>
      </c>
      <c r="L170" s="194" t="s">
        <v>365</v>
      </c>
      <c r="M170" s="205" t="str">
        <f>G170</f>
        <v>Prestar el servicio para la elaboración e impresión del material de divulgación requerido por la Universidad Pedagógica Nacional para atender los diferentes eventos y/o requerimientos institucionales.</v>
      </c>
      <c r="N170" s="31">
        <v>1</v>
      </c>
      <c r="O170" s="31">
        <v>1</v>
      </c>
      <c r="P170" s="73">
        <v>11</v>
      </c>
      <c r="Q170" s="74" t="s">
        <v>79</v>
      </c>
      <c r="R170" s="74" t="s">
        <v>80</v>
      </c>
      <c r="S170" s="81" t="s">
        <v>14</v>
      </c>
      <c r="T170" s="225">
        <f>H170+H171</f>
        <v>100000000</v>
      </c>
      <c r="U170" s="227">
        <f>T170</f>
        <v>100000000</v>
      </c>
      <c r="V170" s="31" t="s">
        <v>76</v>
      </c>
      <c r="W170" s="31" t="s">
        <v>81</v>
      </c>
      <c r="X170" s="77" t="s">
        <v>82</v>
      </c>
      <c r="Y170" s="32" t="s">
        <v>83</v>
      </c>
      <c r="Z170" s="33" t="s">
        <v>3</v>
      </c>
      <c r="AA170" s="30" t="s">
        <v>84</v>
      </c>
      <c r="AB170" s="78" t="s">
        <v>85</v>
      </c>
      <c r="AC170" s="31" t="s">
        <v>76</v>
      </c>
      <c r="AD170" s="31" t="s">
        <v>86</v>
      </c>
      <c r="AE170" s="79" t="s">
        <v>87</v>
      </c>
      <c r="AF170" s="79" t="s">
        <v>88</v>
      </c>
      <c r="AG170" s="79" t="s">
        <v>89</v>
      </c>
      <c r="AH170" s="79" t="s">
        <v>90</v>
      </c>
      <c r="AI170" s="79" t="s">
        <v>90</v>
      </c>
      <c r="AJ170" s="79" t="s">
        <v>90</v>
      </c>
      <c r="AK170" s="80"/>
      <c r="AL170" s="80"/>
      <c r="AM170" s="80"/>
    </row>
    <row r="171" spans="1:39" s="35" customFormat="1" ht="48" customHeight="1">
      <c r="A171" s="53"/>
      <c r="B171" s="28" t="s">
        <v>3</v>
      </c>
      <c r="C171" s="52" t="s">
        <v>142</v>
      </c>
      <c r="D171" s="52" t="s">
        <v>72</v>
      </c>
      <c r="E171" s="52" t="s">
        <v>9</v>
      </c>
      <c r="F171" s="52" t="s">
        <v>133</v>
      </c>
      <c r="G171" s="52" t="s">
        <v>363</v>
      </c>
      <c r="H171" s="47">
        <v>31560000</v>
      </c>
      <c r="I171" s="52" t="s">
        <v>86</v>
      </c>
      <c r="J171" s="29" t="s">
        <v>76</v>
      </c>
      <c r="K171" s="108" t="s">
        <v>364</v>
      </c>
      <c r="L171" s="196"/>
      <c r="M171" s="207"/>
      <c r="N171" s="31">
        <v>1</v>
      </c>
      <c r="O171" s="31">
        <v>1</v>
      </c>
      <c r="P171" s="73">
        <v>11</v>
      </c>
      <c r="Q171" s="74" t="s">
        <v>79</v>
      </c>
      <c r="R171" s="74" t="s">
        <v>80</v>
      </c>
      <c r="S171" s="81" t="s">
        <v>158</v>
      </c>
      <c r="T171" s="226"/>
      <c r="U171" s="228"/>
      <c r="V171" s="31" t="s">
        <v>76</v>
      </c>
      <c r="W171" s="31" t="s">
        <v>81</v>
      </c>
      <c r="X171" s="77" t="s">
        <v>82</v>
      </c>
      <c r="Y171" s="32" t="s">
        <v>83</v>
      </c>
      <c r="Z171" s="33" t="s">
        <v>3</v>
      </c>
      <c r="AA171" s="30" t="s">
        <v>84</v>
      </c>
      <c r="AB171" s="78" t="s">
        <v>85</v>
      </c>
      <c r="AC171" s="31" t="s">
        <v>76</v>
      </c>
      <c r="AD171" s="31" t="s">
        <v>86</v>
      </c>
      <c r="AE171" s="79" t="s">
        <v>87</v>
      </c>
      <c r="AF171" s="79" t="s">
        <v>88</v>
      </c>
      <c r="AG171" s="79" t="s">
        <v>89</v>
      </c>
      <c r="AH171" s="79" t="s">
        <v>90</v>
      </c>
      <c r="AI171" s="79" t="s">
        <v>90</v>
      </c>
      <c r="AJ171" s="79" t="s">
        <v>90</v>
      </c>
      <c r="AK171" s="80"/>
      <c r="AL171" s="80"/>
      <c r="AM171" s="80"/>
    </row>
    <row r="172" spans="1:39" s="35" customFormat="1" ht="48" customHeight="1">
      <c r="A172" s="53"/>
      <c r="B172" s="28" t="s">
        <v>3</v>
      </c>
      <c r="C172" s="52" t="s">
        <v>142</v>
      </c>
      <c r="D172" s="52" t="s">
        <v>72</v>
      </c>
      <c r="E172" s="52" t="s">
        <v>125</v>
      </c>
      <c r="F172" s="52" t="s">
        <v>126</v>
      </c>
      <c r="G172" s="52" t="s">
        <v>366</v>
      </c>
      <c r="H172" s="47">
        <v>36820000</v>
      </c>
      <c r="I172" s="52" t="s">
        <v>86</v>
      </c>
      <c r="J172" s="29" t="s">
        <v>76</v>
      </c>
      <c r="K172" s="71" t="s">
        <v>367</v>
      </c>
      <c r="L172" s="72" t="s">
        <v>368</v>
      </c>
      <c r="M172" s="52" t="str">
        <f t="shared" si="7"/>
        <v>Adquirir buzos, camisetas y gorras institucionales en el marco de la participación de la UPN en la Feria internacional del libro de Bogotá y librería</v>
      </c>
      <c r="N172" s="31">
        <v>1</v>
      </c>
      <c r="O172" s="31">
        <v>1</v>
      </c>
      <c r="P172" s="73">
        <v>11</v>
      </c>
      <c r="Q172" s="74" t="s">
        <v>79</v>
      </c>
      <c r="R172" s="74" t="s">
        <v>80</v>
      </c>
      <c r="S172" s="81" t="s">
        <v>1</v>
      </c>
      <c r="T172" s="75">
        <f t="shared" si="8"/>
        <v>36820000</v>
      </c>
      <c r="U172" s="76">
        <f t="shared" si="9"/>
        <v>36820000</v>
      </c>
      <c r="V172" s="31" t="s">
        <v>76</v>
      </c>
      <c r="W172" s="31" t="s">
        <v>81</v>
      </c>
      <c r="X172" s="77" t="s">
        <v>82</v>
      </c>
      <c r="Y172" s="32" t="s">
        <v>83</v>
      </c>
      <c r="Z172" s="33" t="s">
        <v>3</v>
      </c>
      <c r="AA172" s="30" t="s">
        <v>84</v>
      </c>
      <c r="AB172" s="78" t="s">
        <v>85</v>
      </c>
      <c r="AC172" s="31" t="s">
        <v>76</v>
      </c>
      <c r="AD172" s="31" t="s">
        <v>86</v>
      </c>
      <c r="AE172" s="79" t="s">
        <v>87</v>
      </c>
      <c r="AF172" s="79" t="s">
        <v>88</v>
      </c>
      <c r="AG172" s="79" t="s">
        <v>89</v>
      </c>
      <c r="AH172" s="79" t="s">
        <v>90</v>
      </c>
      <c r="AI172" s="79" t="s">
        <v>90</v>
      </c>
      <c r="AJ172" s="79" t="s">
        <v>90</v>
      </c>
      <c r="AK172" s="80"/>
      <c r="AL172" s="80"/>
      <c r="AM172" s="80"/>
    </row>
    <row r="173" spans="1:39" s="35" customFormat="1" ht="48" customHeight="1">
      <c r="A173" s="53"/>
      <c r="B173" s="28" t="s">
        <v>3</v>
      </c>
      <c r="C173" s="52" t="s">
        <v>142</v>
      </c>
      <c r="D173" s="52" t="s">
        <v>72</v>
      </c>
      <c r="E173" s="52" t="s">
        <v>9</v>
      </c>
      <c r="F173" s="52" t="s">
        <v>133</v>
      </c>
      <c r="G173" s="52" t="s">
        <v>369</v>
      </c>
      <c r="H173" s="47">
        <v>17109728</v>
      </c>
      <c r="I173" s="52" t="s">
        <v>86</v>
      </c>
      <c r="J173" s="29" t="s">
        <v>76</v>
      </c>
      <c r="K173" s="71" t="s">
        <v>370</v>
      </c>
      <c r="L173" s="72">
        <v>78181500</v>
      </c>
      <c r="M173" s="52" t="str">
        <f t="shared" si="7"/>
        <v>Realizar mantenimiento correctivo y preventivo de los tractores de la Universidad Pedagógica Nacional</v>
      </c>
      <c r="N173" s="31">
        <v>1</v>
      </c>
      <c r="O173" s="31">
        <v>1</v>
      </c>
      <c r="P173" s="73">
        <v>11</v>
      </c>
      <c r="Q173" s="74" t="s">
        <v>79</v>
      </c>
      <c r="R173" s="74" t="s">
        <v>80</v>
      </c>
      <c r="S173" s="81" t="s">
        <v>158</v>
      </c>
      <c r="T173" s="75">
        <f t="shared" si="8"/>
        <v>17109728</v>
      </c>
      <c r="U173" s="76">
        <f t="shared" si="9"/>
        <v>17109728</v>
      </c>
      <c r="V173" s="31" t="s">
        <v>76</v>
      </c>
      <c r="W173" s="31" t="s">
        <v>81</v>
      </c>
      <c r="X173" s="77" t="s">
        <v>82</v>
      </c>
      <c r="Y173" s="32" t="s">
        <v>83</v>
      </c>
      <c r="Z173" s="33" t="s">
        <v>3</v>
      </c>
      <c r="AA173" s="30" t="s">
        <v>84</v>
      </c>
      <c r="AB173" s="78" t="s">
        <v>85</v>
      </c>
      <c r="AC173" s="31" t="s">
        <v>76</v>
      </c>
      <c r="AD173" s="31" t="s">
        <v>86</v>
      </c>
      <c r="AE173" s="79" t="s">
        <v>87</v>
      </c>
      <c r="AF173" s="79" t="s">
        <v>88</v>
      </c>
      <c r="AG173" s="79" t="s">
        <v>89</v>
      </c>
      <c r="AH173" s="79" t="s">
        <v>90</v>
      </c>
      <c r="AI173" s="79" t="s">
        <v>90</v>
      </c>
      <c r="AJ173" s="79" t="s">
        <v>90</v>
      </c>
      <c r="AK173" s="80"/>
      <c r="AL173" s="80"/>
      <c r="AM173" s="80"/>
    </row>
    <row r="174" spans="1:39" s="35" customFormat="1" ht="48" customHeight="1">
      <c r="A174" s="53"/>
      <c r="B174" s="28" t="s">
        <v>3</v>
      </c>
      <c r="C174" s="52" t="s">
        <v>142</v>
      </c>
      <c r="D174" s="52" t="s">
        <v>72</v>
      </c>
      <c r="E174" s="52" t="s">
        <v>11</v>
      </c>
      <c r="F174" s="52" t="s">
        <v>12</v>
      </c>
      <c r="G174" s="52" t="s">
        <v>371</v>
      </c>
      <c r="H174" s="47">
        <v>12000000</v>
      </c>
      <c r="I174" s="52" t="s">
        <v>86</v>
      </c>
      <c r="J174" s="29" t="s">
        <v>76</v>
      </c>
      <c r="K174" s="71" t="s">
        <v>372</v>
      </c>
      <c r="L174" s="72">
        <v>92101900</v>
      </c>
      <c r="M174" s="52" t="str">
        <f t="shared" si="7"/>
        <v>Prestar el servicio de ambulancia en las diferentes actividades académicas y administrativas de la Universidad Pedagógica Nacional.</v>
      </c>
      <c r="N174" s="31">
        <v>1</v>
      </c>
      <c r="O174" s="31">
        <v>1</v>
      </c>
      <c r="P174" s="73">
        <v>11</v>
      </c>
      <c r="Q174" s="74" t="s">
        <v>79</v>
      </c>
      <c r="R174" s="74" t="s">
        <v>80</v>
      </c>
      <c r="S174" s="81" t="s">
        <v>14</v>
      </c>
      <c r="T174" s="75">
        <f t="shared" si="8"/>
        <v>12000000</v>
      </c>
      <c r="U174" s="76">
        <f t="shared" si="9"/>
        <v>12000000</v>
      </c>
      <c r="V174" s="31" t="s">
        <v>76</v>
      </c>
      <c r="W174" s="31" t="s">
        <v>81</v>
      </c>
      <c r="X174" s="77" t="s">
        <v>82</v>
      </c>
      <c r="Y174" s="32" t="s">
        <v>83</v>
      </c>
      <c r="Z174" s="33" t="s">
        <v>3</v>
      </c>
      <c r="AA174" s="30" t="s">
        <v>84</v>
      </c>
      <c r="AB174" s="78" t="s">
        <v>85</v>
      </c>
      <c r="AC174" s="31" t="s">
        <v>76</v>
      </c>
      <c r="AD174" s="31" t="s">
        <v>86</v>
      </c>
      <c r="AE174" s="79" t="s">
        <v>87</v>
      </c>
      <c r="AF174" s="79" t="s">
        <v>88</v>
      </c>
      <c r="AG174" s="79" t="s">
        <v>89</v>
      </c>
      <c r="AH174" s="79" t="s">
        <v>90</v>
      </c>
      <c r="AI174" s="79" t="s">
        <v>90</v>
      </c>
      <c r="AJ174" s="79" t="s">
        <v>90</v>
      </c>
      <c r="AK174" s="80"/>
      <c r="AL174" s="80"/>
      <c r="AM174" s="80"/>
    </row>
    <row r="175" spans="1:39" s="35" customFormat="1" ht="48" customHeight="1">
      <c r="A175" s="53"/>
      <c r="B175" s="28" t="s">
        <v>3</v>
      </c>
      <c r="C175" s="52" t="s">
        <v>202</v>
      </c>
      <c r="D175" s="52" t="s">
        <v>203</v>
      </c>
      <c r="E175" s="52" t="s">
        <v>9</v>
      </c>
      <c r="F175" s="52" t="s">
        <v>133</v>
      </c>
      <c r="G175" s="52" t="s">
        <v>373</v>
      </c>
      <c r="H175" s="47">
        <v>4000000</v>
      </c>
      <c r="I175" s="52" t="s">
        <v>86</v>
      </c>
      <c r="J175" s="29" t="s">
        <v>76</v>
      </c>
      <c r="K175" s="71" t="s">
        <v>374</v>
      </c>
      <c r="L175" s="72" t="s">
        <v>375</v>
      </c>
      <c r="M175" s="52" t="str">
        <f t="shared" si="7"/>
        <v>Prestar el servicio para la ejecución de  las autorizaciones técnicas emitidas por la CAR para poda y tala en las instalaciones fuera de Bogotá</v>
      </c>
      <c r="N175" s="31">
        <v>1</v>
      </c>
      <c r="O175" s="31">
        <v>1</v>
      </c>
      <c r="P175" s="73">
        <v>11</v>
      </c>
      <c r="Q175" s="74" t="s">
        <v>79</v>
      </c>
      <c r="R175" s="74" t="s">
        <v>80</v>
      </c>
      <c r="S175" s="52" t="s">
        <v>1</v>
      </c>
      <c r="T175" s="75">
        <f t="shared" si="8"/>
        <v>4000000</v>
      </c>
      <c r="U175" s="76">
        <f t="shared" si="9"/>
        <v>4000000</v>
      </c>
      <c r="V175" s="31" t="s">
        <v>76</v>
      </c>
      <c r="W175" s="31" t="s">
        <v>81</v>
      </c>
      <c r="X175" s="77" t="s">
        <v>82</v>
      </c>
      <c r="Y175" s="32" t="s">
        <v>83</v>
      </c>
      <c r="Z175" s="33" t="s">
        <v>3</v>
      </c>
      <c r="AA175" s="30" t="s">
        <v>84</v>
      </c>
      <c r="AB175" s="78" t="s">
        <v>85</v>
      </c>
      <c r="AC175" s="31" t="s">
        <v>76</v>
      </c>
      <c r="AD175" s="31" t="s">
        <v>86</v>
      </c>
      <c r="AE175" s="79" t="s">
        <v>87</v>
      </c>
      <c r="AF175" s="79" t="s">
        <v>88</v>
      </c>
      <c r="AG175" s="79" t="s">
        <v>89</v>
      </c>
      <c r="AH175" s="79" t="s">
        <v>90</v>
      </c>
      <c r="AI175" s="79" t="s">
        <v>90</v>
      </c>
      <c r="AJ175" s="79" t="s">
        <v>90</v>
      </c>
      <c r="AK175" s="80"/>
      <c r="AL175" s="80"/>
      <c r="AM175" s="80"/>
    </row>
    <row r="176" spans="1:39" s="35" customFormat="1" ht="48" customHeight="1">
      <c r="A176" s="53"/>
      <c r="B176" s="28" t="s">
        <v>3</v>
      </c>
      <c r="C176" s="52" t="s">
        <v>202</v>
      </c>
      <c r="D176" s="52" t="s">
        <v>203</v>
      </c>
      <c r="E176" s="52" t="s">
        <v>11</v>
      </c>
      <c r="F176" s="52" t="s">
        <v>12</v>
      </c>
      <c r="G176" s="52" t="s">
        <v>376</v>
      </c>
      <c r="H176" s="47">
        <v>7364000</v>
      </c>
      <c r="I176" s="52" t="s">
        <v>86</v>
      </c>
      <c r="J176" s="29" t="s">
        <v>76</v>
      </c>
      <c r="K176" s="71" t="s">
        <v>377</v>
      </c>
      <c r="L176" s="72" t="s">
        <v>378</v>
      </c>
      <c r="M176" s="52" t="str">
        <f t="shared" si="7"/>
        <v>Realizar la recolección, transporte y disposición final de los residuos biológicos  generados en las diferentes instalaciones de la UPN</v>
      </c>
      <c r="N176" s="31">
        <v>1</v>
      </c>
      <c r="O176" s="31">
        <v>1</v>
      </c>
      <c r="P176" s="73">
        <v>11</v>
      </c>
      <c r="Q176" s="74" t="s">
        <v>79</v>
      </c>
      <c r="R176" s="74" t="s">
        <v>80</v>
      </c>
      <c r="S176" s="52" t="s">
        <v>14</v>
      </c>
      <c r="T176" s="75">
        <f t="shared" si="8"/>
        <v>7364000</v>
      </c>
      <c r="U176" s="76">
        <f t="shared" si="9"/>
        <v>7364000</v>
      </c>
      <c r="V176" s="31" t="s">
        <v>76</v>
      </c>
      <c r="W176" s="31" t="s">
        <v>81</v>
      </c>
      <c r="X176" s="77" t="s">
        <v>82</v>
      </c>
      <c r="Y176" s="32" t="s">
        <v>83</v>
      </c>
      <c r="Z176" s="33" t="s">
        <v>3</v>
      </c>
      <c r="AA176" s="30" t="s">
        <v>84</v>
      </c>
      <c r="AB176" s="78" t="s">
        <v>85</v>
      </c>
      <c r="AC176" s="31" t="s">
        <v>76</v>
      </c>
      <c r="AD176" s="31" t="s">
        <v>86</v>
      </c>
      <c r="AE176" s="79" t="s">
        <v>87</v>
      </c>
      <c r="AF176" s="79" t="s">
        <v>88</v>
      </c>
      <c r="AG176" s="79" t="s">
        <v>89</v>
      </c>
      <c r="AH176" s="79" t="s">
        <v>90</v>
      </c>
      <c r="AI176" s="79" t="s">
        <v>90</v>
      </c>
      <c r="AJ176" s="79" t="s">
        <v>90</v>
      </c>
      <c r="AK176" s="80"/>
      <c r="AL176" s="80"/>
      <c r="AM176" s="80"/>
    </row>
    <row r="177" spans="1:39" s="35" customFormat="1" ht="48" customHeight="1">
      <c r="A177" s="53"/>
      <c r="B177" s="28" t="s">
        <v>3</v>
      </c>
      <c r="C177" s="52" t="s">
        <v>202</v>
      </c>
      <c r="D177" s="52" t="s">
        <v>203</v>
      </c>
      <c r="E177" s="52" t="s">
        <v>9</v>
      </c>
      <c r="F177" s="52" t="s">
        <v>133</v>
      </c>
      <c r="G177" s="52" t="s">
        <v>379</v>
      </c>
      <c r="H177" s="47">
        <v>1578000</v>
      </c>
      <c r="I177" s="52" t="s">
        <v>86</v>
      </c>
      <c r="J177" s="29" t="s">
        <v>76</v>
      </c>
      <c r="K177" s="71" t="s">
        <v>380</v>
      </c>
      <c r="L177" s="72" t="s">
        <v>381</v>
      </c>
      <c r="M177" s="52" t="str">
        <f t="shared" si="7"/>
        <v>Prestar el servicio de toma de muestras y análisis para determinación del contenido de PCBs de la subestación ubicada en las instalaciones de calle 72 de la UPN.</v>
      </c>
      <c r="N177" s="31">
        <v>1</v>
      </c>
      <c r="O177" s="31">
        <v>1</v>
      </c>
      <c r="P177" s="73">
        <v>11</v>
      </c>
      <c r="Q177" s="74" t="s">
        <v>79</v>
      </c>
      <c r="R177" s="74" t="s">
        <v>80</v>
      </c>
      <c r="S177" s="52" t="s">
        <v>1</v>
      </c>
      <c r="T177" s="75">
        <f t="shared" si="8"/>
        <v>1578000</v>
      </c>
      <c r="U177" s="76">
        <f t="shared" si="9"/>
        <v>1578000</v>
      </c>
      <c r="V177" s="31" t="s">
        <v>76</v>
      </c>
      <c r="W177" s="31" t="s">
        <v>81</v>
      </c>
      <c r="X177" s="77" t="s">
        <v>82</v>
      </c>
      <c r="Y177" s="32" t="s">
        <v>83</v>
      </c>
      <c r="Z177" s="33" t="s">
        <v>3</v>
      </c>
      <c r="AA177" s="30" t="s">
        <v>84</v>
      </c>
      <c r="AB177" s="78" t="s">
        <v>85</v>
      </c>
      <c r="AC177" s="31" t="s">
        <v>76</v>
      </c>
      <c r="AD177" s="31" t="s">
        <v>86</v>
      </c>
      <c r="AE177" s="79" t="s">
        <v>87</v>
      </c>
      <c r="AF177" s="79" t="s">
        <v>88</v>
      </c>
      <c r="AG177" s="79" t="s">
        <v>89</v>
      </c>
      <c r="AH177" s="79" t="s">
        <v>90</v>
      </c>
      <c r="AI177" s="79" t="s">
        <v>90</v>
      </c>
      <c r="AJ177" s="79" t="s">
        <v>90</v>
      </c>
      <c r="AK177" s="80"/>
      <c r="AL177" s="80"/>
      <c r="AM177" s="80"/>
    </row>
    <row r="178" spans="1:39" s="35" customFormat="1" ht="48" customHeight="1">
      <c r="A178" s="53"/>
      <c r="B178" s="28" t="s">
        <v>3</v>
      </c>
      <c r="C178" s="52" t="s">
        <v>202</v>
      </c>
      <c r="D178" s="52" t="s">
        <v>203</v>
      </c>
      <c r="E178" s="52" t="s">
        <v>9</v>
      </c>
      <c r="F178" s="52" t="s">
        <v>133</v>
      </c>
      <c r="G178" s="52" t="s">
        <v>382</v>
      </c>
      <c r="H178" s="47">
        <v>132552000</v>
      </c>
      <c r="I178" s="52" t="s">
        <v>86</v>
      </c>
      <c r="J178" s="29" t="s">
        <v>76</v>
      </c>
      <c r="K178" s="71" t="s">
        <v>383</v>
      </c>
      <c r="L178" s="72" t="s">
        <v>384</v>
      </c>
      <c r="M178" s="52" t="str">
        <f t="shared" si="7"/>
        <v xml:space="preserve">Prestar el servicio de ejecución de Planes de poda de las instalaciones de la Universidad Pedagógica Nacional de acuerdo a los conceptos técnicos de la SDA.
</v>
      </c>
      <c r="N178" s="31">
        <v>1</v>
      </c>
      <c r="O178" s="31">
        <v>1</v>
      </c>
      <c r="P178" s="73">
        <v>11</v>
      </c>
      <c r="Q178" s="74" t="s">
        <v>79</v>
      </c>
      <c r="R178" s="74" t="s">
        <v>80</v>
      </c>
      <c r="S178" s="52" t="s">
        <v>1</v>
      </c>
      <c r="T178" s="75">
        <f t="shared" si="8"/>
        <v>132552000</v>
      </c>
      <c r="U178" s="76">
        <f t="shared" si="9"/>
        <v>132552000</v>
      </c>
      <c r="V178" s="31" t="s">
        <v>76</v>
      </c>
      <c r="W178" s="31" t="s">
        <v>81</v>
      </c>
      <c r="X178" s="77" t="s">
        <v>82</v>
      </c>
      <c r="Y178" s="32" t="s">
        <v>83</v>
      </c>
      <c r="Z178" s="33" t="s">
        <v>3</v>
      </c>
      <c r="AA178" s="30" t="s">
        <v>84</v>
      </c>
      <c r="AB178" s="78" t="s">
        <v>85</v>
      </c>
      <c r="AC178" s="31" t="s">
        <v>76</v>
      </c>
      <c r="AD178" s="31" t="s">
        <v>86</v>
      </c>
      <c r="AE178" s="79" t="s">
        <v>87</v>
      </c>
      <c r="AF178" s="79" t="s">
        <v>88</v>
      </c>
      <c r="AG178" s="79" t="s">
        <v>89</v>
      </c>
      <c r="AH178" s="79" t="s">
        <v>90</v>
      </c>
      <c r="AI178" s="79" t="s">
        <v>90</v>
      </c>
      <c r="AJ178" s="79" t="s">
        <v>90</v>
      </c>
      <c r="AK178" s="80"/>
      <c r="AL178" s="80"/>
      <c r="AM178" s="80"/>
    </row>
    <row r="179" spans="1:39" s="35" customFormat="1" ht="48" customHeight="1">
      <c r="A179" s="53"/>
      <c r="B179" s="28" t="s">
        <v>3</v>
      </c>
      <c r="C179" s="52" t="s">
        <v>202</v>
      </c>
      <c r="D179" s="52" t="s">
        <v>203</v>
      </c>
      <c r="E179" s="52" t="s">
        <v>9</v>
      </c>
      <c r="F179" s="52" t="s">
        <v>133</v>
      </c>
      <c r="G179" s="52" t="s">
        <v>385</v>
      </c>
      <c r="H179" s="47">
        <v>19146400</v>
      </c>
      <c r="I179" s="52" t="s">
        <v>86</v>
      </c>
      <c r="J179" s="29" t="s">
        <v>76</v>
      </c>
      <c r="K179" s="71" t="s">
        <v>386</v>
      </c>
      <c r="L179" s="72" t="s">
        <v>685</v>
      </c>
      <c r="M179" s="52" t="str">
        <f t="shared" si="7"/>
        <v>Prestar el servicio de caracterización de vertimientos de los diferentes laboratorios de las instalaciones de la Universidad Pedagógica Nacional".</v>
      </c>
      <c r="N179" s="31">
        <v>1</v>
      </c>
      <c r="O179" s="31">
        <v>1</v>
      </c>
      <c r="P179" s="73">
        <v>11</v>
      </c>
      <c r="Q179" s="74" t="s">
        <v>79</v>
      </c>
      <c r="R179" s="74" t="s">
        <v>80</v>
      </c>
      <c r="S179" s="52" t="s">
        <v>1</v>
      </c>
      <c r="T179" s="75">
        <f t="shared" si="8"/>
        <v>19146400</v>
      </c>
      <c r="U179" s="76">
        <f t="shared" si="9"/>
        <v>19146400</v>
      </c>
      <c r="V179" s="31" t="s">
        <v>76</v>
      </c>
      <c r="W179" s="31" t="s">
        <v>81</v>
      </c>
      <c r="X179" s="77" t="s">
        <v>82</v>
      </c>
      <c r="Y179" s="32" t="s">
        <v>83</v>
      </c>
      <c r="Z179" s="33" t="s">
        <v>3</v>
      </c>
      <c r="AA179" s="30" t="s">
        <v>84</v>
      </c>
      <c r="AB179" s="78" t="s">
        <v>85</v>
      </c>
      <c r="AC179" s="31" t="s">
        <v>76</v>
      </c>
      <c r="AD179" s="31" t="s">
        <v>86</v>
      </c>
      <c r="AE179" s="79" t="s">
        <v>87</v>
      </c>
      <c r="AF179" s="79" t="s">
        <v>88</v>
      </c>
      <c r="AG179" s="79" t="s">
        <v>89</v>
      </c>
      <c r="AH179" s="79" t="s">
        <v>90</v>
      </c>
      <c r="AI179" s="79" t="s">
        <v>90</v>
      </c>
      <c r="AJ179" s="79" t="s">
        <v>90</v>
      </c>
      <c r="AK179" s="80"/>
      <c r="AL179" s="80"/>
      <c r="AM179" s="80"/>
    </row>
    <row r="180" spans="1:39" s="35" customFormat="1" ht="48" customHeight="1">
      <c r="A180" s="53"/>
      <c r="B180" s="28" t="s">
        <v>3</v>
      </c>
      <c r="C180" s="52" t="s">
        <v>202</v>
      </c>
      <c r="D180" s="52" t="s">
        <v>203</v>
      </c>
      <c r="E180" s="52" t="s">
        <v>9</v>
      </c>
      <c r="F180" s="52" t="s">
        <v>133</v>
      </c>
      <c r="G180" s="52" t="s">
        <v>387</v>
      </c>
      <c r="H180" s="47">
        <v>100000000</v>
      </c>
      <c r="I180" s="52" t="s">
        <v>86</v>
      </c>
      <c r="J180" s="29" t="s">
        <v>76</v>
      </c>
      <c r="K180" s="71" t="s">
        <v>388</v>
      </c>
      <c r="L180" s="72" t="s">
        <v>384</v>
      </c>
      <c r="M180" s="52" t="str">
        <f t="shared" si="7"/>
        <v>Realizar la adquisición, siembra y conservación de especies arbóreas para garantizar las compensaciones forestales en cumplimiento de los conceptos técnicos emitidos por las autoridades ambientales en las diferentes instalaciones de la Universidad Pedagógica Nacional</v>
      </c>
      <c r="N180" s="31">
        <v>1</v>
      </c>
      <c r="O180" s="31">
        <v>1</v>
      </c>
      <c r="P180" s="73">
        <v>11</v>
      </c>
      <c r="Q180" s="74" t="s">
        <v>79</v>
      </c>
      <c r="R180" s="74" t="s">
        <v>80</v>
      </c>
      <c r="S180" s="52" t="s">
        <v>1</v>
      </c>
      <c r="T180" s="75">
        <f t="shared" si="8"/>
        <v>100000000</v>
      </c>
      <c r="U180" s="76">
        <f t="shared" si="9"/>
        <v>100000000</v>
      </c>
      <c r="V180" s="31" t="s">
        <v>76</v>
      </c>
      <c r="W180" s="31" t="s">
        <v>81</v>
      </c>
      <c r="X180" s="77" t="s">
        <v>82</v>
      </c>
      <c r="Y180" s="32" t="s">
        <v>83</v>
      </c>
      <c r="Z180" s="33" t="s">
        <v>3</v>
      </c>
      <c r="AA180" s="30" t="s">
        <v>84</v>
      </c>
      <c r="AB180" s="78" t="s">
        <v>85</v>
      </c>
      <c r="AC180" s="31" t="s">
        <v>76</v>
      </c>
      <c r="AD180" s="31" t="s">
        <v>86</v>
      </c>
      <c r="AE180" s="79" t="s">
        <v>87</v>
      </c>
      <c r="AF180" s="79" t="s">
        <v>88</v>
      </c>
      <c r="AG180" s="79" t="s">
        <v>89</v>
      </c>
      <c r="AH180" s="79" t="s">
        <v>90</v>
      </c>
      <c r="AI180" s="79" t="s">
        <v>90</v>
      </c>
      <c r="AJ180" s="79" t="s">
        <v>90</v>
      </c>
      <c r="AK180" s="80"/>
      <c r="AL180" s="80"/>
      <c r="AM180" s="80"/>
    </row>
    <row r="181" spans="1:39" s="35" customFormat="1" ht="48" customHeight="1">
      <c r="A181" s="53"/>
      <c r="B181" s="28" t="s">
        <v>27</v>
      </c>
      <c r="C181" s="52" t="s">
        <v>209</v>
      </c>
      <c r="D181" s="52" t="s">
        <v>210</v>
      </c>
      <c r="E181" s="52" t="s">
        <v>9</v>
      </c>
      <c r="F181" s="52" t="s">
        <v>133</v>
      </c>
      <c r="G181" s="52" t="s">
        <v>389</v>
      </c>
      <c r="H181" s="47">
        <v>105200000</v>
      </c>
      <c r="I181" s="52" t="s">
        <v>86</v>
      </c>
      <c r="J181" s="29" t="s">
        <v>76</v>
      </c>
      <c r="K181" s="71" t="s">
        <v>390</v>
      </c>
      <c r="L181" s="72">
        <v>82101500</v>
      </c>
      <c r="M181" s="52" t="str">
        <f t="shared" si="7"/>
        <v>Prestar el servicio  de elaboración e impresión de los insumos que se requieren para cubrir las necesidades de la Subdirección de Admisiones y Registro de la Universidad Pedagógica Nacional.</v>
      </c>
      <c r="N181" s="31">
        <v>1</v>
      </c>
      <c r="O181" s="31">
        <v>1</v>
      </c>
      <c r="P181" s="73">
        <v>11</v>
      </c>
      <c r="Q181" s="74" t="s">
        <v>79</v>
      </c>
      <c r="R181" s="74" t="s">
        <v>80</v>
      </c>
      <c r="S181" s="52" t="s">
        <v>1</v>
      </c>
      <c r="T181" s="75">
        <f t="shared" si="8"/>
        <v>105200000</v>
      </c>
      <c r="U181" s="76">
        <f t="shared" si="9"/>
        <v>105200000</v>
      </c>
      <c r="V181" s="31" t="s">
        <v>76</v>
      </c>
      <c r="W181" s="31" t="s">
        <v>81</v>
      </c>
      <c r="X181" s="77" t="s">
        <v>82</v>
      </c>
      <c r="Y181" s="32" t="s">
        <v>83</v>
      </c>
      <c r="Z181" s="33" t="s">
        <v>27</v>
      </c>
      <c r="AA181" s="30" t="s">
        <v>84</v>
      </c>
      <c r="AB181" s="78" t="s">
        <v>85</v>
      </c>
      <c r="AC181" s="31" t="s">
        <v>76</v>
      </c>
      <c r="AD181" s="31" t="s">
        <v>86</v>
      </c>
      <c r="AE181" s="79" t="s">
        <v>87</v>
      </c>
      <c r="AF181" s="79" t="s">
        <v>88</v>
      </c>
      <c r="AG181" s="79" t="s">
        <v>89</v>
      </c>
      <c r="AH181" s="79" t="s">
        <v>90</v>
      </c>
      <c r="AI181" s="79" t="s">
        <v>90</v>
      </c>
      <c r="AJ181" s="79" t="s">
        <v>90</v>
      </c>
      <c r="AK181" s="80"/>
      <c r="AL181" s="80"/>
      <c r="AM181" s="80"/>
    </row>
    <row r="182" spans="1:39" s="35" customFormat="1" ht="48" customHeight="1">
      <c r="A182" s="53"/>
      <c r="B182" s="28" t="s">
        <v>27</v>
      </c>
      <c r="C182" s="52" t="s">
        <v>209</v>
      </c>
      <c r="D182" s="52" t="s">
        <v>210</v>
      </c>
      <c r="E182" s="52" t="s">
        <v>26</v>
      </c>
      <c r="F182" s="52" t="s">
        <v>18</v>
      </c>
      <c r="G182" s="52" t="s">
        <v>391</v>
      </c>
      <c r="H182" s="47">
        <v>110297508</v>
      </c>
      <c r="I182" s="52" t="s">
        <v>86</v>
      </c>
      <c r="J182" s="29" t="s">
        <v>76</v>
      </c>
      <c r="K182" s="71" t="s">
        <v>392</v>
      </c>
      <c r="L182" s="72">
        <v>55121800</v>
      </c>
      <c r="M182" s="52" t="str">
        <f t="shared" si="7"/>
        <v>Adquirir carnés para la comunidad universitaria, atendiendo los requerimientos establecidos por la UPN</v>
      </c>
      <c r="N182" s="31">
        <v>1</v>
      </c>
      <c r="O182" s="31">
        <v>1</v>
      </c>
      <c r="P182" s="73">
        <v>11</v>
      </c>
      <c r="Q182" s="74" t="s">
        <v>79</v>
      </c>
      <c r="R182" s="74" t="s">
        <v>80</v>
      </c>
      <c r="S182" s="52" t="s">
        <v>1</v>
      </c>
      <c r="T182" s="75">
        <f t="shared" si="8"/>
        <v>110297508</v>
      </c>
      <c r="U182" s="76">
        <f t="shared" si="9"/>
        <v>110297508</v>
      </c>
      <c r="V182" s="31" t="s">
        <v>76</v>
      </c>
      <c r="W182" s="31" t="s">
        <v>81</v>
      </c>
      <c r="X182" s="77" t="s">
        <v>82</v>
      </c>
      <c r="Y182" s="32" t="s">
        <v>83</v>
      </c>
      <c r="Z182" s="33" t="s">
        <v>27</v>
      </c>
      <c r="AA182" s="30" t="s">
        <v>84</v>
      </c>
      <c r="AB182" s="78" t="s">
        <v>85</v>
      </c>
      <c r="AC182" s="31" t="s">
        <v>76</v>
      </c>
      <c r="AD182" s="31" t="s">
        <v>86</v>
      </c>
      <c r="AE182" s="79" t="s">
        <v>87</v>
      </c>
      <c r="AF182" s="79" t="s">
        <v>88</v>
      </c>
      <c r="AG182" s="79" t="s">
        <v>89</v>
      </c>
      <c r="AH182" s="79" t="s">
        <v>90</v>
      </c>
      <c r="AI182" s="79" t="s">
        <v>90</v>
      </c>
      <c r="AJ182" s="79" t="s">
        <v>90</v>
      </c>
      <c r="AK182" s="80"/>
      <c r="AL182" s="80"/>
      <c r="AM182" s="80"/>
    </row>
    <row r="183" spans="1:39" s="35" customFormat="1" ht="48" customHeight="1">
      <c r="A183" s="53"/>
      <c r="B183" s="28" t="s">
        <v>3</v>
      </c>
      <c r="C183" s="52" t="s">
        <v>159</v>
      </c>
      <c r="D183" s="52" t="s">
        <v>160</v>
      </c>
      <c r="E183" s="52" t="s">
        <v>161</v>
      </c>
      <c r="F183" s="52" t="s">
        <v>133</v>
      </c>
      <c r="G183" s="52" t="s">
        <v>393</v>
      </c>
      <c r="H183" s="47">
        <v>174000000</v>
      </c>
      <c r="I183" s="52" t="s">
        <v>86</v>
      </c>
      <c r="J183" s="29" t="s">
        <v>76</v>
      </c>
      <c r="K183" s="71" t="s">
        <v>394</v>
      </c>
      <c r="L183" s="72" t="s">
        <v>275</v>
      </c>
      <c r="M183" s="52" t="str">
        <f t="shared" si="7"/>
        <v>Prestar los servicios de soporte para el Sistema Académico CLASS</v>
      </c>
      <c r="N183" s="31">
        <v>1</v>
      </c>
      <c r="O183" s="31">
        <v>1</v>
      </c>
      <c r="P183" s="73">
        <v>12</v>
      </c>
      <c r="Q183" s="74" t="s">
        <v>79</v>
      </c>
      <c r="R183" s="74" t="s">
        <v>80</v>
      </c>
      <c r="S183" s="52" t="s">
        <v>1</v>
      </c>
      <c r="T183" s="75">
        <f t="shared" si="8"/>
        <v>174000000</v>
      </c>
      <c r="U183" s="76">
        <f t="shared" si="9"/>
        <v>174000000</v>
      </c>
      <c r="V183" s="31" t="s">
        <v>76</v>
      </c>
      <c r="W183" s="31" t="s">
        <v>81</v>
      </c>
      <c r="X183" s="77" t="s">
        <v>82</v>
      </c>
      <c r="Y183" s="32" t="s">
        <v>83</v>
      </c>
      <c r="Z183" s="33" t="s">
        <v>3</v>
      </c>
      <c r="AA183" s="30" t="s">
        <v>84</v>
      </c>
      <c r="AB183" s="78" t="s">
        <v>85</v>
      </c>
      <c r="AC183" s="31" t="s">
        <v>76</v>
      </c>
      <c r="AD183" s="31" t="s">
        <v>86</v>
      </c>
      <c r="AE183" s="79" t="s">
        <v>87</v>
      </c>
      <c r="AF183" s="79" t="s">
        <v>88</v>
      </c>
      <c r="AG183" s="79" t="s">
        <v>89</v>
      </c>
      <c r="AH183" s="79" t="s">
        <v>90</v>
      </c>
      <c r="AI183" s="79" t="s">
        <v>90</v>
      </c>
      <c r="AJ183" s="79" t="s">
        <v>90</v>
      </c>
      <c r="AK183" s="80"/>
      <c r="AL183" s="80"/>
      <c r="AM183" s="80"/>
    </row>
    <row r="184" spans="1:39" s="35" customFormat="1" ht="48" customHeight="1">
      <c r="A184" s="53"/>
      <c r="B184" s="28" t="s">
        <v>3</v>
      </c>
      <c r="C184" s="52" t="s">
        <v>159</v>
      </c>
      <c r="D184" s="52" t="s">
        <v>160</v>
      </c>
      <c r="E184" s="52" t="s">
        <v>161</v>
      </c>
      <c r="F184" s="52" t="s">
        <v>133</v>
      </c>
      <c r="G184" s="52" t="s">
        <v>395</v>
      </c>
      <c r="H184" s="47">
        <f>18000000-964100</f>
        <v>17035900</v>
      </c>
      <c r="I184" s="52" t="s">
        <v>86</v>
      </c>
      <c r="J184" s="29" t="s">
        <v>76</v>
      </c>
      <c r="K184" s="71" t="s">
        <v>396</v>
      </c>
      <c r="L184" s="72" t="s">
        <v>275</v>
      </c>
      <c r="M184" s="52" t="str">
        <f t="shared" si="7"/>
        <v>Prestar los servicios de soporte y mantenimiento para el sistema de notas en uso del Instituto Pedagógico Nacional INTEGRA PLATAFORMA ACADEMICA</v>
      </c>
      <c r="N184" s="31">
        <v>1</v>
      </c>
      <c r="O184" s="31">
        <v>1</v>
      </c>
      <c r="P184" s="73">
        <v>12</v>
      </c>
      <c r="Q184" s="74" t="s">
        <v>79</v>
      </c>
      <c r="R184" s="74" t="s">
        <v>80</v>
      </c>
      <c r="S184" s="52" t="s">
        <v>1</v>
      </c>
      <c r="T184" s="75">
        <f t="shared" si="8"/>
        <v>17035900</v>
      </c>
      <c r="U184" s="76">
        <f t="shared" si="9"/>
        <v>17035900</v>
      </c>
      <c r="V184" s="31" t="s">
        <v>76</v>
      </c>
      <c r="W184" s="31" t="s">
        <v>81</v>
      </c>
      <c r="X184" s="77" t="s">
        <v>82</v>
      </c>
      <c r="Y184" s="32" t="s">
        <v>83</v>
      </c>
      <c r="Z184" s="33" t="s">
        <v>3</v>
      </c>
      <c r="AA184" s="30" t="s">
        <v>84</v>
      </c>
      <c r="AB184" s="78" t="s">
        <v>85</v>
      </c>
      <c r="AC184" s="31" t="s">
        <v>76</v>
      </c>
      <c r="AD184" s="31" t="s">
        <v>86</v>
      </c>
      <c r="AE184" s="79" t="s">
        <v>87</v>
      </c>
      <c r="AF184" s="79" t="s">
        <v>88</v>
      </c>
      <c r="AG184" s="79" t="s">
        <v>89</v>
      </c>
      <c r="AH184" s="79" t="s">
        <v>90</v>
      </c>
      <c r="AI184" s="79" t="s">
        <v>90</v>
      </c>
      <c r="AJ184" s="79" t="s">
        <v>90</v>
      </c>
      <c r="AK184" s="80"/>
      <c r="AL184" s="80"/>
      <c r="AM184" s="80"/>
    </row>
    <row r="185" spans="1:39" s="35" customFormat="1" ht="48" customHeight="1">
      <c r="A185" s="53"/>
      <c r="B185" s="28" t="s">
        <v>3</v>
      </c>
      <c r="C185" s="52" t="s">
        <v>159</v>
      </c>
      <c r="D185" s="52" t="s">
        <v>160</v>
      </c>
      <c r="E185" s="52" t="s">
        <v>161</v>
      </c>
      <c r="F185" s="52" t="s">
        <v>133</v>
      </c>
      <c r="G185" s="52" t="s">
        <v>397</v>
      </c>
      <c r="H185" s="47">
        <f>100000000-4804963</f>
        <v>95195037</v>
      </c>
      <c r="I185" s="52" t="s">
        <v>86</v>
      </c>
      <c r="J185" s="29" t="s">
        <v>76</v>
      </c>
      <c r="K185" s="71" t="s">
        <v>398</v>
      </c>
      <c r="L185" s="72" t="s">
        <v>275</v>
      </c>
      <c r="M185" s="52" t="s">
        <v>399</v>
      </c>
      <c r="N185" s="31">
        <v>1</v>
      </c>
      <c r="O185" s="31">
        <v>1</v>
      </c>
      <c r="P185" s="73">
        <v>12</v>
      </c>
      <c r="Q185" s="74" t="s">
        <v>79</v>
      </c>
      <c r="R185" s="74" t="s">
        <v>80</v>
      </c>
      <c r="S185" s="52" t="s">
        <v>1</v>
      </c>
      <c r="T185" s="75">
        <f t="shared" si="8"/>
        <v>95195037</v>
      </c>
      <c r="U185" s="76">
        <f t="shared" si="9"/>
        <v>95195037</v>
      </c>
      <c r="V185" s="31" t="s">
        <v>76</v>
      </c>
      <c r="W185" s="31" t="s">
        <v>81</v>
      </c>
      <c r="X185" s="77" t="s">
        <v>82</v>
      </c>
      <c r="Y185" s="32" t="s">
        <v>83</v>
      </c>
      <c r="Z185" s="33" t="s">
        <v>3</v>
      </c>
      <c r="AA185" s="30" t="s">
        <v>84</v>
      </c>
      <c r="AB185" s="78" t="s">
        <v>85</v>
      </c>
      <c r="AC185" s="31" t="s">
        <v>76</v>
      </c>
      <c r="AD185" s="31" t="s">
        <v>86</v>
      </c>
      <c r="AE185" s="79" t="s">
        <v>87</v>
      </c>
      <c r="AF185" s="79" t="s">
        <v>88</v>
      </c>
      <c r="AG185" s="79" t="s">
        <v>89</v>
      </c>
      <c r="AH185" s="79" t="s">
        <v>90</v>
      </c>
      <c r="AI185" s="79" t="s">
        <v>90</v>
      </c>
      <c r="AJ185" s="79" t="s">
        <v>90</v>
      </c>
      <c r="AK185" s="80"/>
      <c r="AL185" s="80"/>
      <c r="AM185" s="80"/>
    </row>
    <row r="186" spans="1:39" s="35" customFormat="1" ht="48" customHeight="1">
      <c r="A186" s="53"/>
      <c r="B186" s="28" t="s">
        <v>3</v>
      </c>
      <c r="C186" s="52" t="s">
        <v>159</v>
      </c>
      <c r="D186" s="52" t="s">
        <v>160</v>
      </c>
      <c r="E186" s="52" t="s">
        <v>161</v>
      </c>
      <c r="F186" s="52" t="s">
        <v>133</v>
      </c>
      <c r="G186" s="52" t="s">
        <v>400</v>
      </c>
      <c r="H186" s="47">
        <v>90000000</v>
      </c>
      <c r="I186" s="52" t="s">
        <v>86</v>
      </c>
      <c r="J186" s="29" t="s">
        <v>76</v>
      </c>
      <c r="K186" s="71" t="s">
        <v>401</v>
      </c>
      <c r="L186" s="72" t="s">
        <v>275</v>
      </c>
      <c r="M186" s="52" t="str">
        <f>G186</f>
        <v>Prestar los servicios de soporte y desarrollo para el Sistema de Gestión Documental software  Papiro Cloud en Nube</v>
      </c>
      <c r="N186" s="31">
        <v>1</v>
      </c>
      <c r="O186" s="31">
        <v>1</v>
      </c>
      <c r="P186" s="73">
        <v>12</v>
      </c>
      <c r="Q186" s="74" t="s">
        <v>79</v>
      </c>
      <c r="R186" s="74" t="s">
        <v>80</v>
      </c>
      <c r="S186" s="52" t="s">
        <v>1</v>
      </c>
      <c r="T186" s="75">
        <f t="shared" si="8"/>
        <v>90000000</v>
      </c>
      <c r="U186" s="76">
        <f>T186</f>
        <v>90000000</v>
      </c>
      <c r="V186" s="31" t="s">
        <v>76</v>
      </c>
      <c r="W186" s="31" t="s">
        <v>81</v>
      </c>
      <c r="X186" s="77" t="s">
        <v>82</v>
      </c>
      <c r="Y186" s="32" t="s">
        <v>83</v>
      </c>
      <c r="Z186" s="33" t="s">
        <v>3</v>
      </c>
      <c r="AA186" s="30" t="s">
        <v>84</v>
      </c>
      <c r="AB186" s="78" t="s">
        <v>85</v>
      </c>
      <c r="AC186" s="31" t="s">
        <v>76</v>
      </c>
      <c r="AD186" s="31" t="s">
        <v>86</v>
      </c>
      <c r="AE186" s="79" t="s">
        <v>87</v>
      </c>
      <c r="AF186" s="79" t="s">
        <v>88</v>
      </c>
      <c r="AG186" s="79" t="s">
        <v>89</v>
      </c>
      <c r="AH186" s="79" t="s">
        <v>90</v>
      </c>
      <c r="AI186" s="79" t="s">
        <v>90</v>
      </c>
      <c r="AJ186" s="79" t="s">
        <v>90</v>
      </c>
      <c r="AK186" s="80"/>
      <c r="AL186" s="80"/>
      <c r="AM186" s="80"/>
    </row>
    <row r="187" spans="1:39" s="35" customFormat="1" ht="48" customHeight="1">
      <c r="A187" s="53"/>
      <c r="B187" s="28" t="s">
        <v>3</v>
      </c>
      <c r="C187" s="52" t="s">
        <v>159</v>
      </c>
      <c r="D187" s="52" t="s">
        <v>160</v>
      </c>
      <c r="E187" s="52" t="s">
        <v>161</v>
      </c>
      <c r="F187" s="52" t="s">
        <v>133</v>
      </c>
      <c r="G187" s="52" t="s">
        <v>402</v>
      </c>
      <c r="H187" s="47">
        <v>8000000</v>
      </c>
      <c r="I187" s="52" t="s">
        <v>86</v>
      </c>
      <c r="J187" s="29" t="s">
        <v>76</v>
      </c>
      <c r="K187" s="71" t="s">
        <v>403</v>
      </c>
      <c r="L187" s="72" t="s">
        <v>275</v>
      </c>
      <c r="M187" s="52" t="str">
        <f>G187</f>
        <v>Prestar los servicios de soporte y parametrización para el sistema GLPI.</v>
      </c>
      <c r="N187" s="31">
        <v>1</v>
      </c>
      <c r="O187" s="31">
        <v>1</v>
      </c>
      <c r="P187" s="73">
        <v>12</v>
      </c>
      <c r="Q187" s="74" t="s">
        <v>79</v>
      </c>
      <c r="R187" s="74" t="s">
        <v>80</v>
      </c>
      <c r="S187" s="52" t="s">
        <v>1</v>
      </c>
      <c r="T187" s="75">
        <f t="shared" si="8"/>
        <v>8000000</v>
      </c>
      <c r="U187" s="76">
        <f t="shared" si="9"/>
        <v>8000000</v>
      </c>
      <c r="V187" s="31" t="s">
        <v>76</v>
      </c>
      <c r="W187" s="31" t="s">
        <v>81</v>
      </c>
      <c r="X187" s="77" t="s">
        <v>82</v>
      </c>
      <c r="Y187" s="32" t="s">
        <v>83</v>
      </c>
      <c r="Z187" s="33" t="s">
        <v>3</v>
      </c>
      <c r="AA187" s="30" t="s">
        <v>84</v>
      </c>
      <c r="AB187" s="78" t="s">
        <v>85</v>
      </c>
      <c r="AC187" s="31" t="s">
        <v>76</v>
      </c>
      <c r="AD187" s="31" t="s">
        <v>86</v>
      </c>
      <c r="AE187" s="79" t="s">
        <v>87</v>
      </c>
      <c r="AF187" s="79" t="s">
        <v>88</v>
      </c>
      <c r="AG187" s="79" t="s">
        <v>89</v>
      </c>
      <c r="AH187" s="79" t="s">
        <v>90</v>
      </c>
      <c r="AI187" s="79" t="s">
        <v>90</v>
      </c>
      <c r="AJ187" s="79" t="s">
        <v>90</v>
      </c>
      <c r="AK187" s="80"/>
      <c r="AL187" s="80"/>
      <c r="AM187" s="80"/>
    </row>
    <row r="188" spans="1:39" s="35" customFormat="1" ht="48" customHeight="1">
      <c r="A188" s="53"/>
      <c r="B188" s="28" t="s">
        <v>3</v>
      </c>
      <c r="C188" s="52" t="s">
        <v>159</v>
      </c>
      <c r="D188" s="52" t="s">
        <v>160</v>
      </c>
      <c r="E188" s="52" t="s">
        <v>161</v>
      </c>
      <c r="F188" s="52" t="s">
        <v>133</v>
      </c>
      <c r="G188" s="52" t="s">
        <v>404</v>
      </c>
      <c r="H188" s="47">
        <f>280000000+9132188</f>
        <v>289132188</v>
      </c>
      <c r="I188" s="52" t="s">
        <v>86</v>
      </c>
      <c r="J188" s="29" t="s">
        <v>76</v>
      </c>
      <c r="K188" s="71" t="s">
        <v>405</v>
      </c>
      <c r="L188" s="72" t="s">
        <v>275</v>
      </c>
      <c r="M188" s="52" t="str">
        <f>G188</f>
        <v>Prestar los servicios de soporte para la Plataforma Software GOOBI</v>
      </c>
      <c r="N188" s="31">
        <v>1</v>
      </c>
      <c r="O188" s="31">
        <v>1</v>
      </c>
      <c r="P188" s="73">
        <v>12</v>
      </c>
      <c r="Q188" s="74" t="s">
        <v>79</v>
      </c>
      <c r="R188" s="74" t="s">
        <v>80</v>
      </c>
      <c r="S188" s="52" t="s">
        <v>1</v>
      </c>
      <c r="T188" s="75">
        <f t="shared" si="8"/>
        <v>289132188</v>
      </c>
      <c r="U188" s="76">
        <f t="shared" si="9"/>
        <v>289132188</v>
      </c>
      <c r="V188" s="31" t="s">
        <v>76</v>
      </c>
      <c r="W188" s="31" t="s">
        <v>81</v>
      </c>
      <c r="X188" s="77" t="s">
        <v>82</v>
      </c>
      <c r="Y188" s="32" t="s">
        <v>83</v>
      </c>
      <c r="Z188" s="33" t="s">
        <v>3</v>
      </c>
      <c r="AA188" s="30" t="s">
        <v>84</v>
      </c>
      <c r="AB188" s="78" t="s">
        <v>85</v>
      </c>
      <c r="AC188" s="31" t="s">
        <v>76</v>
      </c>
      <c r="AD188" s="31" t="s">
        <v>86</v>
      </c>
      <c r="AE188" s="79" t="s">
        <v>87</v>
      </c>
      <c r="AF188" s="79" t="s">
        <v>88</v>
      </c>
      <c r="AG188" s="79" t="s">
        <v>89</v>
      </c>
      <c r="AH188" s="79" t="s">
        <v>90</v>
      </c>
      <c r="AI188" s="79" t="s">
        <v>90</v>
      </c>
      <c r="AJ188" s="79" t="s">
        <v>90</v>
      </c>
      <c r="AK188" s="80"/>
      <c r="AL188" s="80"/>
      <c r="AM188" s="80"/>
    </row>
    <row r="189" spans="1:39" s="35" customFormat="1" ht="48" customHeight="1">
      <c r="A189" s="53"/>
      <c r="B189" s="28" t="s">
        <v>3</v>
      </c>
      <c r="C189" s="52" t="s">
        <v>159</v>
      </c>
      <c r="D189" s="52" t="s">
        <v>160</v>
      </c>
      <c r="E189" s="52" t="s">
        <v>161</v>
      </c>
      <c r="F189" s="52" t="s">
        <v>133</v>
      </c>
      <c r="G189" s="52" t="s">
        <v>406</v>
      </c>
      <c r="H189" s="47">
        <v>71360165</v>
      </c>
      <c r="I189" s="52" t="s">
        <v>86</v>
      </c>
      <c r="J189" s="29" t="s">
        <v>76</v>
      </c>
      <c r="K189" s="71" t="s">
        <v>407</v>
      </c>
      <c r="L189" s="72" t="s">
        <v>275</v>
      </c>
      <c r="M189" s="52" t="str">
        <f>G189</f>
        <v>Prestar los servicios de soporte y mantenimiento para la planta telefónica de la Universidad Pedagógica Nacional</v>
      </c>
      <c r="N189" s="31">
        <v>1</v>
      </c>
      <c r="O189" s="31">
        <v>1</v>
      </c>
      <c r="P189" s="73">
        <v>12</v>
      </c>
      <c r="Q189" s="74" t="s">
        <v>79</v>
      </c>
      <c r="R189" s="74" t="s">
        <v>80</v>
      </c>
      <c r="S189" s="52" t="s">
        <v>1</v>
      </c>
      <c r="T189" s="75">
        <f t="shared" si="8"/>
        <v>71360165</v>
      </c>
      <c r="U189" s="76">
        <f t="shared" si="9"/>
        <v>71360165</v>
      </c>
      <c r="V189" s="31" t="s">
        <v>76</v>
      </c>
      <c r="W189" s="31" t="s">
        <v>81</v>
      </c>
      <c r="X189" s="77" t="s">
        <v>82</v>
      </c>
      <c r="Y189" s="32" t="s">
        <v>83</v>
      </c>
      <c r="Z189" s="33" t="s">
        <v>3</v>
      </c>
      <c r="AA189" s="30" t="s">
        <v>84</v>
      </c>
      <c r="AB189" s="78" t="s">
        <v>85</v>
      </c>
      <c r="AC189" s="31" t="s">
        <v>76</v>
      </c>
      <c r="AD189" s="31" t="s">
        <v>86</v>
      </c>
      <c r="AE189" s="79" t="s">
        <v>87</v>
      </c>
      <c r="AF189" s="79" t="s">
        <v>88</v>
      </c>
      <c r="AG189" s="79" t="s">
        <v>89</v>
      </c>
      <c r="AH189" s="79" t="s">
        <v>90</v>
      </c>
      <c r="AI189" s="79" t="s">
        <v>90</v>
      </c>
      <c r="AJ189" s="79" t="s">
        <v>90</v>
      </c>
      <c r="AK189" s="80"/>
      <c r="AL189" s="80"/>
      <c r="AM189" s="80"/>
    </row>
    <row r="190" spans="1:39" s="35" customFormat="1" ht="48" customHeight="1">
      <c r="A190" s="53"/>
      <c r="B190" s="28" t="s">
        <v>3</v>
      </c>
      <c r="C190" s="52" t="s">
        <v>159</v>
      </c>
      <c r="D190" s="52" t="s">
        <v>160</v>
      </c>
      <c r="E190" s="52" t="s">
        <v>161</v>
      </c>
      <c r="F190" s="52" t="s">
        <v>133</v>
      </c>
      <c r="G190" s="52" t="s">
        <v>408</v>
      </c>
      <c r="H190" s="47">
        <f>44617003-3631590</f>
        <v>40985413</v>
      </c>
      <c r="I190" s="52" t="s">
        <v>86</v>
      </c>
      <c r="J190" s="29" t="s">
        <v>76</v>
      </c>
      <c r="K190" s="71" t="s">
        <v>409</v>
      </c>
      <c r="L190" s="72" t="s">
        <v>275</v>
      </c>
      <c r="M190" s="52" t="s">
        <v>410</v>
      </c>
      <c r="N190" s="31">
        <v>1</v>
      </c>
      <c r="O190" s="31">
        <v>1</v>
      </c>
      <c r="P190" s="73">
        <v>12</v>
      </c>
      <c r="Q190" s="74" t="s">
        <v>79</v>
      </c>
      <c r="R190" s="74" t="s">
        <v>80</v>
      </c>
      <c r="S190" s="52" t="s">
        <v>1</v>
      </c>
      <c r="T190" s="75">
        <f t="shared" si="8"/>
        <v>40985413</v>
      </c>
      <c r="U190" s="76">
        <f t="shared" si="9"/>
        <v>40985413</v>
      </c>
      <c r="V190" s="31" t="s">
        <v>76</v>
      </c>
      <c r="W190" s="31" t="s">
        <v>81</v>
      </c>
      <c r="X190" s="77" t="s">
        <v>82</v>
      </c>
      <c r="Y190" s="32" t="s">
        <v>83</v>
      </c>
      <c r="Z190" s="33" t="s">
        <v>3</v>
      </c>
      <c r="AA190" s="30" t="s">
        <v>84</v>
      </c>
      <c r="AB190" s="78" t="s">
        <v>85</v>
      </c>
      <c r="AC190" s="31" t="s">
        <v>76</v>
      </c>
      <c r="AD190" s="31" t="s">
        <v>86</v>
      </c>
      <c r="AE190" s="79" t="s">
        <v>87</v>
      </c>
      <c r="AF190" s="79" t="s">
        <v>88</v>
      </c>
      <c r="AG190" s="79" t="s">
        <v>89</v>
      </c>
      <c r="AH190" s="79" t="s">
        <v>90</v>
      </c>
      <c r="AI190" s="79" t="s">
        <v>90</v>
      </c>
      <c r="AJ190" s="79" t="s">
        <v>90</v>
      </c>
      <c r="AK190" s="80"/>
      <c r="AL190" s="80"/>
      <c r="AM190" s="80"/>
    </row>
    <row r="191" spans="1:39" s="35" customFormat="1" ht="48" customHeight="1">
      <c r="A191" s="53"/>
      <c r="B191" s="28" t="s">
        <v>3</v>
      </c>
      <c r="C191" s="52" t="s">
        <v>159</v>
      </c>
      <c r="D191" s="52" t="s">
        <v>160</v>
      </c>
      <c r="E191" s="52" t="s">
        <v>161</v>
      </c>
      <c r="F191" s="52" t="s">
        <v>133</v>
      </c>
      <c r="G191" s="52" t="s">
        <v>411</v>
      </c>
      <c r="H191" s="47">
        <v>40000000</v>
      </c>
      <c r="I191" s="52" t="s">
        <v>86</v>
      </c>
      <c r="J191" s="29" t="s">
        <v>76</v>
      </c>
      <c r="K191" s="71" t="s">
        <v>412</v>
      </c>
      <c r="L191" s="72" t="s">
        <v>275</v>
      </c>
      <c r="M191" s="52" t="str">
        <f t="shared" ref="M191:M201" si="10">G191</f>
        <v xml:space="preserve">Prestar los servicios de operación para la facturación electrónica de venta de la Universidad Pedagógica Nacional. </v>
      </c>
      <c r="N191" s="31">
        <v>1</v>
      </c>
      <c r="O191" s="31">
        <v>1</v>
      </c>
      <c r="P191" s="73">
        <v>12</v>
      </c>
      <c r="Q191" s="74" t="s">
        <v>79</v>
      </c>
      <c r="R191" s="74" t="s">
        <v>80</v>
      </c>
      <c r="S191" s="52" t="s">
        <v>1</v>
      </c>
      <c r="T191" s="75">
        <f t="shared" si="8"/>
        <v>40000000</v>
      </c>
      <c r="U191" s="76">
        <f t="shared" si="9"/>
        <v>40000000</v>
      </c>
      <c r="V191" s="31" t="s">
        <v>76</v>
      </c>
      <c r="W191" s="31" t="s">
        <v>81</v>
      </c>
      <c r="X191" s="77" t="s">
        <v>82</v>
      </c>
      <c r="Y191" s="32" t="s">
        <v>83</v>
      </c>
      <c r="Z191" s="33" t="s">
        <v>3</v>
      </c>
      <c r="AA191" s="30" t="s">
        <v>84</v>
      </c>
      <c r="AB191" s="78" t="s">
        <v>85</v>
      </c>
      <c r="AC191" s="31" t="s">
        <v>76</v>
      </c>
      <c r="AD191" s="31" t="s">
        <v>86</v>
      </c>
      <c r="AE191" s="79" t="s">
        <v>87</v>
      </c>
      <c r="AF191" s="79" t="s">
        <v>88</v>
      </c>
      <c r="AG191" s="79" t="s">
        <v>89</v>
      </c>
      <c r="AH191" s="79" t="s">
        <v>90</v>
      </c>
      <c r="AI191" s="79" t="s">
        <v>90</v>
      </c>
      <c r="AJ191" s="79" t="s">
        <v>90</v>
      </c>
      <c r="AK191" s="80"/>
      <c r="AL191" s="80"/>
      <c r="AM191" s="80"/>
    </row>
    <row r="192" spans="1:39" s="35" customFormat="1" ht="48" customHeight="1">
      <c r="A192" s="53"/>
      <c r="B192" s="28" t="s">
        <v>3</v>
      </c>
      <c r="C192" s="52" t="s">
        <v>159</v>
      </c>
      <c r="D192" s="52" t="s">
        <v>160</v>
      </c>
      <c r="E192" s="52" t="s">
        <v>161</v>
      </c>
      <c r="F192" s="52" t="s">
        <v>133</v>
      </c>
      <c r="G192" s="52" t="s">
        <v>413</v>
      </c>
      <c r="H192" s="47">
        <f>94680000-20911696</f>
        <v>73768304</v>
      </c>
      <c r="I192" s="52" t="s">
        <v>86</v>
      </c>
      <c r="J192" s="138" t="s">
        <v>76</v>
      </c>
      <c r="K192" s="71" t="s">
        <v>414</v>
      </c>
      <c r="L192" s="72" t="s">
        <v>275</v>
      </c>
      <c r="M192" s="52" t="str">
        <f t="shared" si="10"/>
        <v xml:space="preserve">Prestar el Servicios de mantenimiento y reparación de  maquinaria y otro equipo DATACENTER </v>
      </c>
      <c r="N192" s="31">
        <v>1</v>
      </c>
      <c r="O192" s="31">
        <v>1</v>
      </c>
      <c r="P192" s="73">
        <v>12</v>
      </c>
      <c r="Q192" s="74" t="s">
        <v>79</v>
      </c>
      <c r="R192" s="74" t="s">
        <v>80</v>
      </c>
      <c r="S192" s="52" t="s">
        <v>1</v>
      </c>
      <c r="T192" s="75">
        <f t="shared" si="8"/>
        <v>73768304</v>
      </c>
      <c r="U192" s="76">
        <f>T192</f>
        <v>73768304</v>
      </c>
      <c r="V192" s="31" t="s">
        <v>76</v>
      </c>
      <c r="W192" s="31" t="s">
        <v>81</v>
      </c>
      <c r="X192" s="77" t="s">
        <v>82</v>
      </c>
      <c r="Y192" s="32" t="s">
        <v>83</v>
      </c>
      <c r="Z192" s="33" t="s">
        <v>3</v>
      </c>
      <c r="AA192" s="30" t="s">
        <v>84</v>
      </c>
      <c r="AB192" s="78" t="s">
        <v>85</v>
      </c>
      <c r="AC192" s="31" t="s">
        <v>76</v>
      </c>
      <c r="AD192" s="31" t="s">
        <v>86</v>
      </c>
      <c r="AE192" s="79" t="s">
        <v>87</v>
      </c>
      <c r="AF192" s="79" t="s">
        <v>88</v>
      </c>
      <c r="AG192" s="79" t="s">
        <v>89</v>
      </c>
      <c r="AH192" s="79" t="s">
        <v>90</v>
      </c>
      <c r="AI192" s="79" t="s">
        <v>90</v>
      </c>
      <c r="AJ192" s="79" t="s">
        <v>90</v>
      </c>
      <c r="AK192" s="80"/>
      <c r="AL192" s="80"/>
      <c r="AM192" s="80"/>
    </row>
    <row r="193" spans="1:39" s="35" customFormat="1" ht="48" customHeight="1">
      <c r="A193" s="53"/>
      <c r="B193" s="28" t="s">
        <v>27</v>
      </c>
      <c r="C193" s="52" t="s">
        <v>415</v>
      </c>
      <c r="D193" s="52" t="s">
        <v>416</v>
      </c>
      <c r="E193" s="52" t="s">
        <v>9</v>
      </c>
      <c r="F193" s="52" t="s">
        <v>133</v>
      </c>
      <c r="G193" s="52" t="s">
        <v>417</v>
      </c>
      <c r="H193" s="47">
        <v>2297568</v>
      </c>
      <c r="I193" s="52" t="s">
        <v>86</v>
      </c>
      <c r="J193" s="29" t="s">
        <v>76</v>
      </c>
      <c r="K193" s="71" t="s">
        <v>418</v>
      </c>
      <c r="L193" s="72" t="s">
        <v>419</v>
      </c>
      <c r="M193" s="52" t="str">
        <f t="shared" si="10"/>
        <v xml:space="preserve">Realizar el mantenimiento de  equipos (luces y sonido) LAE de la Facultad de Bellas Artes - UPN. </v>
      </c>
      <c r="N193" s="31">
        <v>1</v>
      </c>
      <c r="O193" s="31">
        <v>1</v>
      </c>
      <c r="P193" s="73">
        <v>11</v>
      </c>
      <c r="Q193" s="74" t="s">
        <v>79</v>
      </c>
      <c r="R193" s="74" t="s">
        <v>80</v>
      </c>
      <c r="S193" s="52" t="s">
        <v>1</v>
      </c>
      <c r="T193" s="75">
        <f t="shared" si="8"/>
        <v>2297568</v>
      </c>
      <c r="U193" s="76">
        <f t="shared" si="9"/>
        <v>2297568</v>
      </c>
      <c r="V193" s="31" t="s">
        <v>76</v>
      </c>
      <c r="W193" s="31" t="s">
        <v>81</v>
      </c>
      <c r="X193" s="77" t="s">
        <v>82</v>
      </c>
      <c r="Y193" s="32" t="s">
        <v>83</v>
      </c>
      <c r="Z193" s="33" t="s">
        <v>27</v>
      </c>
      <c r="AA193" s="30" t="s">
        <v>84</v>
      </c>
      <c r="AB193" s="78" t="s">
        <v>85</v>
      </c>
      <c r="AC193" s="31" t="s">
        <v>76</v>
      </c>
      <c r="AD193" s="31" t="s">
        <v>86</v>
      </c>
      <c r="AE193" s="79" t="s">
        <v>87</v>
      </c>
      <c r="AF193" s="79" t="s">
        <v>88</v>
      </c>
      <c r="AG193" s="79" t="s">
        <v>89</v>
      </c>
      <c r="AH193" s="79" t="s">
        <v>90</v>
      </c>
      <c r="AI193" s="79" t="s">
        <v>90</v>
      </c>
      <c r="AJ193" s="79" t="s">
        <v>90</v>
      </c>
      <c r="AK193" s="80"/>
      <c r="AL193" s="80"/>
      <c r="AM193" s="80"/>
    </row>
    <row r="194" spans="1:39" s="35" customFormat="1" ht="48" customHeight="1">
      <c r="A194" s="53"/>
      <c r="B194" s="28" t="s">
        <v>27</v>
      </c>
      <c r="C194" s="52" t="s">
        <v>415</v>
      </c>
      <c r="D194" s="52" t="s">
        <v>416</v>
      </c>
      <c r="E194" s="52" t="s">
        <v>11</v>
      </c>
      <c r="F194" s="52" t="s">
        <v>12</v>
      </c>
      <c r="G194" s="52" t="s">
        <v>420</v>
      </c>
      <c r="H194" s="47">
        <v>5786000</v>
      </c>
      <c r="I194" s="52" t="s">
        <v>86</v>
      </c>
      <c r="J194" s="29" t="s">
        <v>76</v>
      </c>
      <c r="K194" s="71" t="s">
        <v>421</v>
      </c>
      <c r="L194" s="72">
        <v>91111500</v>
      </c>
      <c r="M194" s="52" t="str">
        <f t="shared" si="10"/>
        <v>Prestar el servicio de Lavado de Vestuario LAE de la Facultad de Bellas Artes - UPN.</v>
      </c>
      <c r="N194" s="31">
        <v>1</v>
      </c>
      <c r="O194" s="31">
        <v>1</v>
      </c>
      <c r="P194" s="73">
        <v>11</v>
      </c>
      <c r="Q194" s="74" t="s">
        <v>79</v>
      </c>
      <c r="R194" s="74" t="s">
        <v>80</v>
      </c>
      <c r="S194" s="52" t="s">
        <v>14</v>
      </c>
      <c r="T194" s="75">
        <f t="shared" si="8"/>
        <v>5786000</v>
      </c>
      <c r="U194" s="76">
        <f t="shared" si="9"/>
        <v>5786000</v>
      </c>
      <c r="V194" s="31" t="s">
        <v>76</v>
      </c>
      <c r="W194" s="31" t="s">
        <v>81</v>
      </c>
      <c r="X194" s="77" t="s">
        <v>82</v>
      </c>
      <c r="Y194" s="32" t="s">
        <v>83</v>
      </c>
      <c r="Z194" s="33" t="s">
        <v>27</v>
      </c>
      <c r="AA194" s="30" t="s">
        <v>84</v>
      </c>
      <c r="AB194" s="78" t="s">
        <v>85</v>
      </c>
      <c r="AC194" s="31" t="s">
        <v>76</v>
      </c>
      <c r="AD194" s="31" t="s">
        <v>86</v>
      </c>
      <c r="AE194" s="79" t="s">
        <v>87</v>
      </c>
      <c r="AF194" s="79" t="s">
        <v>88</v>
      </c>
      <c r="AG194" s="79" t="s">
        <v>89</v>
      </c>
      <c r="AH194" s="79" t="s">
        <v>90</v>
      </c>
      <c r="AI194" s="79" t="s">
        <v>90</v>
      </c>
      <c r="AJ194" s="79" t="s">
        <v>90</v>
      </c>
      <c r="AK194" s="80"/>
      <c r="AL194" s="80"/>
      <c r="AM194" s="80"/>
    </row>
    <row r="195" spans="1:39" s="35" customFormat="1" ht="48" customHeight="1">
      <c r="A195" s="53"/>
      <c r="B195" s="28" t="s">
        <v>27</v>
      </c>
      <c r="C195" s="52" t="s">
        <v>415</v>
      </c>
      <c r="D195" s="52" t="s">
        <v>416</v>
      </c>
      <c r="E195" s="52" t="s">
        <v>9</v>
      </c>
      <c r="F195" s="52" t="s">
        <v>133</v>
      </c>
      <c r="G195" s="52" t="s">
        <v>422</v>
      </c>
      <c r="H195" s="47">
        <v>21040000</v>
      </c>
      <c r="I195" s="52" t="s">
        <v>86</v>
      </c>
      <c r="J195" s="29" t="s">
        <v>76</v>
      </c>
      <c r="K195" s="71" t="s">
        <v>423</v>
      </c>
      <c r="L195" s="72">
        <v>72154200</v>
      </c>
      <c r="M195" s="52" t="str">
        <f t="shared" si="10"/>
        <v>Prestar los servicios de mantenimiento preventivo y correctivo de los instrumentos musicales de la Facultad de Bellas Artes.</v>
      </c>
      <c r="N195" s="31">
        <v>1</v>
      </c>
      <c r="O195" s="31">
        <v>1</v>
      </c>
      <c r="P195" s="73">
        <v>11</v>
      </c>
      <c r="Q195" s="74" t="s">
        <v>79</v>
      </c>
      <c r="R195" s="74" t="s">
        <v>80</v>
      </c>
      <c r="S195" s="52" t="s">
        <v>1</v>
      </c>
      <c r="T195" s="75">
        <f t="shared" si="8"/>
        <v>21040000</v>
      </c>
      <c r="U195" s="76">
        <f t="shared" si="9"/>
        <v>21040000</v>
      </c>
      <c r="V195" s="31" t="s">
        <v>76</v>
      </c>
      <c r="W195" s="31" t="s">
        <v>81</v>
      </c>
      <c r="X195" s="77" t="s">
        <v>82</v>
      </c>
      <c r="Y195" s="32" t="s">
        <v>83</v>
      </c>
      <c r="Z195" s="33" t="s">
        <v>27</v>
      </c>
      <c r="AA195" s="30" t="s">
        <v>84</v>
      </c>
      <c r="AB195" s="78" t="s">
        <v>85</v>
      </c>
      <c r="AC195" s="31" t="s">
        <v>76</v>
      </c>
      <c r="AD195" s="31" t="s">
        <v>86</v>
      </c>
      <c r="AE195" s="79" t="s">
        <v>87</v>
      </c>
      <c r="AF195" s="79" t="s">
        <v>88</v>
      </c>
      <c r="AG195" s="79" t="s">
        <v>89</v>
      </c>
      <c r="AH195" s="79" t="s">
        <v>90</v>
      </c>
      <c r="AI195" s="79" t="s">
        <v>90</v>
      </c>
      <c r="AJ195" s="79" t="s">
        <v>90</v>
      </c>
      <c r="AK195" s="80"/>
      <c r="AL195" s="80"/>
      <c r="AM195" s="80"/>
    </row>
    <row r="196" spans="1:39" s="35" customFormat="1" ht="48" customHeight="1">
      <c r="A196" s="53"/>
      <c r="B196" s="28" t="s">
        <v>27</v>
      </c>
      <c r="C196" s="52" t="s">
        <v>415</v>
      </c>
      <c r="D196" s="52" t="s">
        <v>416</v>
      </c>
      <c r="E196" s="52" t="s">
        <v>9</v>
      </c>
      <c r="F196" s="52" t="s">
        <v>133</v>
      </c>
      <c r="G196" s="52" t="s">
        <v>424</v>
      </c>
      <c r="H196" s="47">
        <v>10000000</v>
      </c>
      <c r="I196" s="52" t="s">
        <v>86</v>
      </c>
      <c r="J196" s="29" t="s">
        <v>76</v>
      </c>
      <c r="K196" s="71" t="s">
        <v>425</v>
      </c>
      <c r="L196" s="72" t="s">
        <v>419</v>
      </c>
      <c r="M196" s="52" t="str">
        <f t="shared" si="10"/>
        <v>Prestar el servicio de mantenimiento para los equipos de laboratorios y talleres de los programas de la Facultad de Bellas Artes de la Universidad Pedagógica Nacional.</v>
      </c>
      <c r="N196" s="31">
        <v>1</v>
      </c>
      <c r="O196" s="31">
        <v>1</v>
      </c>
      <c r="P196" s="73">
        <v>11</v>
      </c>
      <c r="Q196" s="74" t="s">
        <v>79</v>
      </c>
      <c r="R196" s="74" t="s">
        <v>80</v>
      </c>
      <c r="S196" s="52" t="s">
        <v>1</v>
      </c>
      <c r="T196" s="75">
        <f t="shared" si="8"/>
        <v>10000000</v>
      </c>
      <c r="U196" s="76">
        <f t="shared" si="9"/>
        <v>10000000</v>
      </c>
      <c r="V196" s="31" t="s">
        <v>76</v>
      </c>
      <c r="W196" s="31" t="s">
        <v>81</v>
      </c>
      <c r="X196" s="77" t="s">
        <v>82</v>
      </c>
      <c r="Y196" s="32" t="s">
        <v>83</v>
      </c>
      <c r="Z196" s="33" t="s">
        <v>27</v>
      </c>
      <c r="AA196" s="30" t="s">
        <v>84</v>
      </c>
      <c r="AB196" s="78" t="s">
        <v>85</v>
      </c>
      <c r="AC196" s="31" t="s">
        <v>76</v>
      </c>
      <c r="AD196" s="31" t="s">
        <v>86</v>
      </c>
      <c r="AE196" s="79" t="s">
        <v>87</v>
      </c>
      <c r="AF196" s="79" t="s">
        <v>88</v>
      </c>
      <c r="AG196" s="79" t="s">
        <v>89</v>
      </c>
      <c r="AH196" s="79" t="s">
        <v>90</v>
      </c>
      <c r="AI196" s="79" t="s">
        <v>90</v>
      </c>
      <c r="AJ196" s="79" t="s">
        <v>90</v>
      </c>
      <c r="AK196" s="80"/>
      <c r="AL196" s="80"/>
      <c r="AM196" s="80"/>
    </row>
    <row r="197" spans="1:39" s="35" customFormat="1" ht="58.5" customHeight="1">
      <c r="A197" s="53"/>
      <c r="B197" s="28" t="s">
        <v>27</v>
      </c>
      <c r="C197" s="52" t="s">
        <v>415</v>
      </c>
      <c r="D197" s="52" t="s">
        <v>416</v>
      </c>
      <c r="E197" s="52" t="s">
        <v>9</v>
      </c>
      <c r="F197" s="52" t="s">
        <v>133</v>
      </c>
      <c r="G197" s="52" t="s">
        <v>426</v>
      </c>
      <c r="H197" s="47">
        <v>50000000</v>
      </c>
      <c r="I197" s="52" t="s">
        <v>86</v>
      </c>
      <c r="J197" s="29" t="s">
        <v>76</v>
      </c>
      <c r="K197" s="71" t="s">
        <v>427</v>
      </c>
      <c r="L197" s="72">
        <v>81141600</v>
      </c>
      <c r="M197" s="52" t="str">
        <f t="shared" si="10"/>
        <v>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v>
      </c>
      <c r="N197" s="31">
        <v>1</v>
      </c>
      <c r="O197" s="31">
        <v>1</v>
      </c>
      <c r="P197" s="73">
        <v>11</v>
      </c>
      <c r="Q197" s="74" t="s">
        <v>79</v>
      </c>
      <c r="R197" s="74" t="s">
        <v>80</v>
      </c>
      <c r="S197" s="52" t="s">
        <v>1</v>
      </c>
      <c r="T197" s="75">
        <f t="shared" si="8"/>
        <v>50000000</v>
      </c>
      <c r="U197" s="76">
        <f t="shared" si="9"/>
        <v>50000000</v>
      </c>
      <c r="V197" s="31" t="s">
        <v>76</v>
      </c>
      <c r="W197" s="31" t="s">
        <v>81</v>
      </c>
      <c r="X197" s="77" t="s">
        <v>82</v>
      </c>
      <c r="Y197" s="32" t="s">
        <v>83</v>
      </c>
      <c r="Z197" s="33" t="s">
        <v>27</v>
      </c>
      <c r="AA197" s="30" t="s">
        <v>84</v>
      </c>
      <c r="AB197" s="78" t="s">
        <v>85</v>
      </c>
      <c r="AC197" s="31" t="s">
        <v>76</v>
      </c>
      <c r="AD197" s="31" t="s">
        <v>86</v>
      </c>
      <c r="AE197" s="79" t="s">
        <v>87</v>
      </c>
      <c r="AF197" s="79" t="s">
        <v>88</v>
      </c>
      <c r="AG197" s="79" t="s">
        <v>89</v>
      </c>
      <c r="AH197" s="79" t="s">
        <v>90</v>
      </c>
      <c r="AI197" s="79" t="s">
        <v>90</v>
      </c>
      <c r="AJ197" s="79" t="s">
        <v>90</v>
      </c>
      <c r="AK197" s="80"/>
      <c r="AL197" s="80"/>
      <c r="AM197" s="80"/>
    </row>
    <row r="198" spans="1:39" s="35" customFormat="1" ht="63.75" customHeight="1">
      <c r="A198" s="53"/>
      <c r="B198" s="28" t="s">
        <v>27</v>
      </c>
      <c r="C198" s="52" t="s">
        <v>415</v>
      </c>
      <c r="D198" s="52" t="s">
        <v>416</v>
      </c>
      <c r="E198" s="52" t="s">
        <v>26</v>
      </c>
      <c r="F198" s="52" t="s">
        <v>18</v>
      </c>
      <c r="G198" s="52" t="s">
        <v>428</v>
      </c>
      <c r="H198" s="47">
        <v>31560000</v>
      </c>
      <c r="I198" s="52" t="s">
        <v>86</v>
      </c>
      <c r="J198" s="29" t="s">
        <v>429</v>
      </c>
      <c r="K198" s="108" t="s">
        <v>430</v>
      </c>
      <c r="L198" s="72" t="s">
        <v>431</v>
      </c>
      <c r="M198" s="52" t="str">
        <f t="shared" si="10"/>
        <v>Contratar la adquisición de materiales y suministros necesarios para el desarrollo de la actividades  de la Facultad de Bellas Artes de la Universidad Pedagógica 
Nacional.</v>
      </c>
      <c r="N198" s="31">
        <v>1</v>
      </c>
      <c r="O198" s="31">
        <v>1</v>
      </c>
      <c r="P198" s="73">
        <v>11</v>
      </c>
      <c r="Q198" s="74" t="s">
        <v>79</v>
      </c>
      <c r="R198" s="74" t="s">
        <v>80</v>
      </c>
      <c r="S198" s="52" t="s">
        <v>1</v>
      </c>
      <c r="T198" s="209">
        <f>H198+H199</f>
        <v>39976000</v>
      </c>
      <c r="U198" s="210">
        <f t="shared" si="9"/>
        <v>39976000</v>
      </c>
      <c r="V198" s="31" t="s">
        <v>76</v>
      </c>
      <c r="W198" s="31" t="s">
        <v>81</v>
      </c>
      <c r="X198" s="77" t="s">
        <v>82</v>
      </c>
      <c r="Y198" s="32" t="s">
        <v>83</v>
      </c>
      <c r="Z198" s="33" t="s">
        <v>27</v>
      </c>
      <c r="AA198" s="30" t="s">
        <v>84</v>
      </c>
      <c r="AB198" s="78" t="s">
        <v>85</v>
      </c>
      <c r="AC198" s="31" t="s">
        <v>76</v>
      </c>
      <c r="AD198" s="31" t="s">
        <v>86</v>
      </c>
      <c r="AE198" s="79" t="s">
        <v>87</v>
      </c>
      <c r="AF198" s="79" t="s">
        <v>88</v>
      </c>
      <c r="AG198" s="79" t="s">
        <v>89</v>
      </c>
      <c r="AH198" s="79" t="s">
        <v>90</v>
      </c>
      <c r="AI198" s="79" t="s">
        <v>90</v>
      </c>
      <c r="AJ198" s="79" t="s">
        <v>90</v>
      </c>
      <c r="AK198" s="80"/>
      <c r="AL198" s="80"/>
      <c r="AM198" s="80"/>
    </row>
    <row r="199" spans="1:39" s="35" customFormat="1" ht="57" customHeight="1">
      <c r="A199" s="53"/>
      <c r="B199" s="28" t="s">
        <v>27</v>
      </c>
      <c r="C199" s="52" t="s">
        <v>415</v>
      </c>
      <c r="D199" s="52" t="s">
        <v>416</v>
      </c>
      <c r="E199" s="52" t="s">
        <v>129</v>
      </c>
      <c r="F199" s="52" t="s">
        <v>130</v>
      </c>
      <c r="G199" s="52" t="s">
        <v>428</v>
      </c>
      <c r="H199" s="47">
        <v>8416000</v>
      </c>
      <c r="I199" s="52" t="s">
        <v>86</v>
      </c>
      <c r="J199" s="29" t="s">
        <v>429</v>
      </c>
      <c r="K199" s="108" t="s">
        <v>430</v>
      </c>
      <c r="L199" s="72" t="s">
        <v>432</v>
      </c>
      <c r="M199" s="52" t="str">
        <f t="shared" si="10"/>
        <v>Contratar la adquisición de materiales y suministros necesarios para el desarrollo de la actividades  de la Facultad de Bellas Artes de la Universidad Pedagógica 
Nacional.</v>
      </c>
      <c r="N199" s="31">
        <v>1</v>
      </c>
      <c r="O199" s="31">
        <v>1</v>
      </c>
      <c r="P199" s="73">
        <v>11</v>
      </c>
      <c r="Q199" s="74" t="s">
        <v>79</v>
      </c>
      <c r="R199" s="74" t="s">
        <v>80</v>
      </c>
      <c r="S199" s="52" t="s">
        <v>1</v>
      </c>
      <c r="T199" s="209"/>
      <c r="U199" s="210"/>
      <c r="V199" s="31" t="s">
        <v>76</v>
      </c>
      <c r="W199" s="31" t="s">
        <v>81</v>
      </c>
      <c r="X199" s="77" t="s">
        <v>82</v>
      </c>
      <c r="Y199" s="32" t="s">
        <v>83</v>
      </c>
      <c r="Z199" s="33" t="s">
        <v>27</v>
      </c>
      <c r="AA199" s="30" t="s">
        <v>84</v>
      </c>
      <c r="AB199" s="78" t="s">
        <v>85</v>
      </c>
      <c r="AC199" s="31" t="s">
        <v>76</v>
      </c>
      <c r="AD199" s="31" t="s">
        <v>86</v>
      </c>
      <c r="AE199" s="79" t="s">
        <v>87</v>
      </c>
      <c r="AF199" s="79" t="s">
        <v>88</v>
      </c>
      <c r="AG199" s="79" t="s">
        <v>89</v>
      </c>
      <c r="AH199" s="79" t="s">
        <v>90</v>
      </c>
      <c r="AI199" s="79" t="s">
        <v>90</v>
      </c>
      <c r="AJ199" s="79" t="s">
        <v>90</v>
      </c>
      <c r="AK199" s="80"/>
      <c r="AL199" s="80"/>
      <c r="AM199" s="80"/>
    </row>
    <row r="200" spans="1:39" s="8" customFormat="1" ht="57.75" customHeight="1">
      <c r="A200" s="53"/>
      <c r="B200" s="28" t="s">
        <v>3</v>
      </c>
      <c r="C200" s="52" t="s">
        <v>142</v>
      </c>
      <c r="D200" s="52" t="s">
        <v>72</v>
      </c>
      <c r="E200" s="52" t="s">
        <v>9</v>
      </c>
      <c r="F200" s="52" t="s">
        <v>133</v>
      </c>
      <c r="G200" s="52" t="s">
        <v>433</v>
      </c>
      <c r="H200" s="47">
        <v>39730334</v>
      </c>
      <c r="I200" s="52" t="s">
        <v>86</v>
      </c>
      <c r="J200" s="29" t="s">
        <v>76</v>
      </c>
      <c r="K200" s="71" t="s">
        <v>434</v>
      </c>
      <c r="L200" s="72" t="s">
        <v>275</v>
      </c>
      <c r="M200" s="52" t="str">
        <f t="shared" si="10"/>
        <v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v>
      </c>
      <c r="N200" s="31">
        <v>1</v>
      </c>
      <c r="O200" s="31">
        <v>1</v>
      </c>
      <c r="P200" s="73">
        <v>11</v>
      </c>
      <c r="Q200" s="74" t="s">
        <v>79</v>
      </c>
      <c r="R200" s="74" t="s">
        <v>80</v>
      </c>
      <c r="S200" s="81" t="s">
        <v>158</v>
      </c>
      <c r="T200" s="75">
        <f>H200</f>
        <v>39730334</v>
      </c>
      <c r="U200" s="76">
        <f>T200</f>
        <v>39730334</v>
      </c>
      <c r="V200" s="31" t="s">
        <v>76</v>
      </c>
      <c r="W200" s="31" t="s">
        <v>81</v>
      </c>
      <c r="X200" s="77" t="s">
        <v>82</v>
      </c>
      <c r="Y200" s="32" t="s">
        <v>83</v>
      </c>
      <c r="Z200" s="33" t="s">
        <v>3</v>
      </c>
      <c r="AA200" s="30" t="s">
        <v>84</v>
      </c>
      <c r="AB200" s="78" t="s">
        <v>85</v>
      </c>
      <c r="AC200" s="31" t="s">
        <v>76</v>
      </c>
      <c r="AD200" s="31" t="s">
        <v>86</v>
      </c>
      <c r="AE200" s="79" t="s">
        <v>87</v>
      </c>
      <c r="AF200" s="79" t="s">
        <v>88</v>
      </c>
      <c r="AG200" s="79" t="s">
        <v>89</v>
      </c>
      <c r="AH200" s="79" t="s">
        <v>90</v>
      </c>
      <c r="AI200" s="79" t="s">
        <v>90</v>
      </c>
      <c r="AJ200" s="79" t="s">
        <v>90</v>
      </c>
    </row>
    <row r="201" spans="1:39" s="35" customFormat="1" ht="48" customHeight="1">
      <c r="A201" s="53"/>
      <c r="B201" s="28" t="s">
        <v>27</v>
      </c>
      <c r="C201" s="52" t="s">
        <v>435</v>
      </c>
      <c r="D201" s="52" t="s">
        <v>436</v>
      </c>
      <c r="E201" s="52" t="s">
        <v>26</v>
      </c>
      <c r="F201" s="52" t="s">
        <v>18</v>
      </c>
      <c r="G201" s="52" t="s">
        <v>437</v>
      </c>
      <c r="H201" s="47">
        <v>17675800</v>
      </c>
      <c r="I201" s="52" t="s">
        <v>86</v>
      </c>
      <c r="J201" s="29" t="s">
        <v>76</v>
      </c>
      <c r="K201" s="108" t="s">
        <v>438</v>
      </c>
      <c r="L201" s="194" t="s">
        <v>439</v>
      </c>
      <c r="M201" s="208" t="str">
        <f t="shared" si="10"/>
        <v>Suministrar materiales y reactivos para el Laboratorio del Departamento de Química de la Universidad Pedagógica Nacional.</v>
      </c>
      <c r="N201" s="31">
        <v>1</v>
      </c>
      <c r="O201" s="31">
        <v>1</v>
      </c>
      <c r="P201" s="73">
        <v>11</v>
      </c>
      <c r="Q201" s="74" t="s">
        <v>79</v>
      </c>
      <c r="R201" s="74" t="s">
        <v>80</v>
      </c>
      <c r="S201" s="81" t="s">
        <v>1</v>
      </c>
      <c r="T201" s="209">
        <f>H201+H202+H203</f>
        <v>24331800</v>
      </c>
      <c r="U201" s="210">
        <f>T201</f>
        <v>24331800</v>
      </c>
      <c r="V201" s="31" t="s">
        <v>76</v>
      </c>
      <c r="W201" s="31" t="s">
        <v>81</v>
      </c>
      <c r="X201" s="77" t="s">
        <v>82</v>
      </c>
      <c r="Y201" s="32" t="s">
        <v>83</v>
      </c>
      <c r="Z201" s="33" t="s">
        <v>27</v>
      </c>
      <c r="AA201" s="30" t="s">
        <v>84</v>
      </c>
      <c r="AB201" s="78" t="s">
        <v>85</v>
      </c>
      <c r="AC201" s="31" t="s">
        <v>76</v>
      </c>
      <c r="AD201" s="31" t="s">
        <v>86</v>
      </c>
      <c r="AE201" s="79" t="s">
        <v>87</v>
      </c>
      <c r="AF201" s="79" t="s">
        <v>88</v>
      </c>
      <c r="AG201" s="79" t="s">
        <v>89</v>
      </c>
      <c r="AH201" s="79" t="s">
        <v>90</v>
      </c>
      <c r="AI201" s="79" t="s">
        <v>90</v>
      </c>
      <c r="AJ201" s="79" t="s">
        <v>90</v>
      </c>
      <c r="AK201" s="80"/>
      <c r="AL201" s="80"/>
      <c r="AM201" s="80"/>
    </row>
    <row r="202" spans="1:39" s="35" customFormat="1" ht="48" customHeight="1">
      <c r="A202" s="53"/>
      <c r="B202" s="28" t="s">
        <v>27</v>
      </c>
      <c r="C202" s="52" t="s">
        <v>435</v>
      </c>
      <c r="D202" s="52" t="s">
        <v>436</v>
      </c>
      <c r="E202" s="52" t="s">
        <v>129</v>
      </c>
      <c r="F202" s="52" t="s">
        <v>130</v>
      </c>
      <c r="G202" s="52" t="s">
        <v>437</v>
      </c>
      <c r="H202" s="47">
        <v>4756000</v>
      </c>
      <c r="I202" s="52" t="s">
        <v>86</v>
      </c>
      <c r="J202" s="29" t="s">
        <v>76</v>
      </c>
      <c r="K202" s="108" t="s">
        <v>438</v>
      </c>
      <c r="L202" s="195"/>
      <c r="M202" s="208"/>
      <c r="N202" s="31">
        <v>1</v>
      </c>
      <c r="O202" s="31">
        <v>1</v>
      </c>
      <c r="P202" s="73">
        <v>11</v>
      </c>
      <c r="Q202" s="74" t="s">
        <v>79</v>
      </c>
      <c r="R202" s="74" t="s">
        <v>80</v>
      </c>
      <c r="S202" s="81" t="s">
        <v>1</v>
      </c>
      <c r="T202" s="209"/>
      <c r="U202" s="210"/>
      <c r="V202" s="31" t="s">
        <v>76</v>
      </c>
      <c r="W202" s="31" t="s">
        <v>81</v>
      </c>
      <c r="X202" s="77" t="s">
        <v>82</v>
      </c>
      <c r="Y202" s="32" t="s">
        <v>83</v>
      </c>
      <c r="Z202" s="33" t="s">
        <v>27</v>
      </c>
      <c r="AA202" s="30" t="s">
        <v>84</v>
      </c>
      <c r="AB202" s="78" t="s">
        <v>85</v>
      </c>
      <c r="AC202" s="31" t="s">
        <v>76</v>
      </c>
      <c r="AD202" s="31" t="s">
        <v>86</v>
      </c>
      <c r="AE202" s="79" t="s">
        <v>87</v>
      </c>
      <c r="AF202" s="79" t="s">
        <v>88</v>
      </c>
      <c r="AG202" s="79" t="s">
        <v>89</v>
      </c>
      <c r="AH202" s="79" t="s">
        <v>90</v>
      </c>
      <c r="AI202" s="79" t="s">
        <v>90</v>
      </c>
      <c r="AJ202" s="79" t="s">
        <v>90</v>
      </c>
      <c r="AK202" s="80"/>
      <c r="AL202" s="80"/>
      <c r="AM202" s="80"/>
    </row>
    <row r="203" spans="1:39" s="35" customFormat="1" ht="48" customHeight="1">
      <c r="A203" s="53"/>
      <c r="B203" s="28" t="s">
        <v>27</v>
      </c>
      <c r="C203" s="52" t="s">
        <v>435</v>
      </c>
      <c r="D203" s="52" t="s">
        <v>436</v>
      </c>
      <c r="E203" s="37" t="s">
        <v>440</v>
      </c>
      <c r="F203" s="52" t="s">
        <v>441</v>
      </c>
      <c r="G203" s="52" t="s">
        <v>437</v>
      </c>
      <c r="H203" s="85">
        <v>1900000</v>
      </c>
      <c r="I203" s="52" t="s">
        <v>86</v>
      </c>
      <c r="J203" s="29" t="s">
        <v>76</v>
      </c>
      <c r="K203" s="108" t="s">
        <v>438</v>
      </c>
      <c r="L203" s="196"/>
      <c r="M203" s="208"/>
      <c r="N203" s="31">
        <v>1</v>
      </c>
      <c r="O203" s="31">
        <v>1</v>
      </c>
      <c r="P203" s="73">
        <v>11</v>
      </c>
      <c r="Q203" s="74" t="s">
        <v>79</v>
      </c>
      <c r="R203" s="74" t="s">
        <v>80</v>
      </c>
      <c r="S203" s="81" t="s">
        <v>1</v>
      </c>
      <c r="T203" s="209"/>
      <c r="U203" s="210"/>
      <c r="V203" s="31"/>
      <c r="W203" s="31"/>
      <c r="X203" s="77" t="s">
        <v>82</v>
      </c>
      <c r="Y203" s="32"/>
      <c r="Z203" s="33" t="s">
        <v>27</v>
      </c>
      <c r="AA203" s="30"/>
      <c r="AB203" s="78"/>
      <c r="AC203" s="31"/>
      <c r="AD203" s="31"/>
      <c r="AE203" s="79"/>
      <c r="AF203" s="79"/>
      <c r="AG203" s="79"/>
      <c r="AH203" s="79"/>
      <c r="AI203" s="79"/>
      <c r="AJ203" s="79"/>
      <c r="AK203" s="80"/>
      <c r="AL203" s="80"/>
      <c r="AM203" s="80"/>
    </row>
    <row r="204" spans="1:39" s="35" customFormat="1" ht="48" customHeight="1">
      <c r="A204" s="53"/>
      <c r="B204" s="28" t="s">
        <v>27</v>
      </c>
      <c r="C204" s="52" t="s">
        <v>435</v>
      </c>
      <c r="D204" s="52" t="s">
        <v>436</v>
      </c>
      <c r="E204" s="52" t="s">
        <v>26</v>
      </c>
      <c r="F204" s="52" t="s">
        <v>18</v>
      </c>
      <c r="G204" s="52" t="s">
        <v>442</v>
      </c>
      <c r="H204" s="47">
        <v>17597547</v>
      </c>
      <c r="I204" s="52" t="s">
        <v>86</v>
      </c>
      <c r="J204" s="29" t="s">
        <v>76</v>
      </c>
      <c r="K204" s="108" t="s">
        <v>443</v>
      </c>
      <c r="L204" s="194" t="s">
        <v>439</v>
      </c>
      <c r="M204" s="208" t="str">
        <f>G204</f>
        <v>Suministrar materiales y reactivos para Laboratorio Bioclinico del Departamento de Biología de la Universidad Pedagógica Nacional.</v>
      </c>
      <c r="N204" s="31">
        <v>1</v>
      </c>
      <c r="O204" s="31">
        <v>1</v>
      </c>
      <c r="P204" s="73">
        <v>11</v>
      </c>
      <c r="Q204" s="74" t="s">
        <v>79</v>
      </c>
      <c r="R204" s="74" t="s">
        <v>80</v>
      </c>
      <c r="S204" s="81" t="s">
        <v>1</v>
      </c>
      <c r="T204" s="209">
        <f>H204+H205+H206</f>
        <v>19668266</v>
      </c>
      <c r="U204" s="210">
        <f>T204</f>
        <v>19668266</v>
      </c>
      <c r="V204" s="31" t="s">
        <v>76</v>
      </c>
      <c r="W204" s="31" t="s">
        <v>81</v>
      </c>
      <c r="X204" s="77" t="s">
        <v>82</v>
      </c>
      <c r="Y204" s="32" t="s">
        <v>83</v>
      </c>
      <c r="Z204" s="33" t="s">
        <v>27</v>
      </c>
      <c r="AA204" s="30" t="s">
        <v>84</v>
      </c>
      <c r="AB204" s="78" t="s">
        <v>85</v>
      </c>
      <c r="AC204" s="31" t="s">
        <v>76</v>
      </c>
      <c r="AD204" s="31" t="s">
        <v>86</v>
      </c>
      <c r="AE204" s="79" t="s">
        <v>87</v>
      </c>
      <c r="AF204" s="79" t="s">
        <v>88</v>
      </c>
      <c r="AG204" s="79" t="s">
        <v>89</v>
      </c>
      <c r="AH204" s="79" t="s">
        <v>90</v>
      </c>
      <c r="AI204" s="79" t="s">
        <v>90</v>
      </c>
      <c r="AJ204" s="79" t="s">
        <v>90</v>
      </c>
      <c r="AK204" s="80"/>
      <c r="AL204" s="80"/>
      <c r="AM204" s="80"/>
    </row>
    <row r="205" spans="1:39" s="35" customFormat="1" ht="48" customHeight="1">
      <c r="A205" s="53"/>
      <c r="B205" s="28" t="s">
        <v>27</v>
      </c>
      <c r="C205" s="52" t="s">
        <v>435</v>
      </c>
      <c r="D205" s="52" t="s">
        <v>436</v>
      </c>
      <c r="E205" s="52" t="s">
        <v>129</v>
      </c>
      <c r="F205" s="52" t="s">
        <v>130</v>
      </c>
      <c r="G205" s="52" t="s">
        <v>442</v>
      </c>
      <c r="H205" s="47">
        <v>1413720</v>
      </c>
      <c r="I205" s="52" t="s">
        <v>86</v>
      </c>
      <c r="J205" s="29" t="s">
        <v>76</v>
      </c>
      <c r="K205" s="108" t="s">
        <v>443</v>
      </c>
      <c r="L205" s="195"/>
      <c r="M205" s="208"/>
      <c r="N205" s="31">
        <v>1</v>
      </c>
      <c r="O205" s="31">
        <v>1</v>
      </c>
      <c r="P205" s="73">
        <v>11</v>
      </c>
      <c r="Q205" s="74" t="s">
        <v>79</v>
      </c>
      <c r="R205" s="74" t="s">
        <v>80</v>
      </c>
      <c r="S205" s="81" t="s">
        <v>1</v>
      </c>
      <c r="T205" s="209"/>
      <c r="U205" s="210"/>
      <c r="V205" s="31" t="s">
        <v>76</v>
      </c>
      <c r="W205" s="31" t="s">
        <v>81</v>
      </c>
      <c r="X205" s="77" t="s">
        <v>82</v>
      </c>
      <c r="Y205" s="32" t="s">
        <v>83</v>
      </c>
      <c r="Z205" s="33" t="s">
        <v>27</v>
      </c>
      <c r="AA205" s="30" t="s">
        <v>84</v>
      </c>
      <c r="AB205" s="78" t="s">
        <v>85</v>
      </c>
      <c r="AC205" s="31" t="s">
        <v>76</v>
      </c>
      <c r="AD205" s="31" t="s">
        <v>86</v>
      </c>
      <c r="AE205" s="79" t="s">
        <v>87</v>
      </c>
      <c r="AF205" s="79" t="s">
        <v>88</v>
      </c>
      <c r="AG205" s="79" t="s">
        <v>89</v>
      </c>
      <c r="AH205" s="79" t="s">
        <v>90</v>
      </c>
      <c r="AI205" s="79" t="s">
        <v>90</v>
      </c>
      <c r="AJ205" s="79" t="s">
        <v>90</v>
      </c>
      <c r="AK205" s="80"/>
      <c r="AL205" s="80"/>
      <c r="AM205" s="80"/>
    </row>
    <row r="206" spans="1:39" s="35" customFormat="1" ht="48" customHeight="1">
      <c r="A206" s="53"/>
      <c r="B206" s="28" t="s">
        <v>27</v>
      </c>
      <c r="C206" s="52" t="s">
        <v>435</v>
      </c>
      <c r="D206" s="52" t="s">
        <v>436</v>
      </c>
      <c r="E206" s="52" t="s">
        <v>125</v>
      </c>
      <c r="F206" s="52" t="s">
        <v>444</v>
      </c>
      <c r="G206" s="52" t="s">
        <v>442</v>
      </c>
      <c r="H206" s="47">
        <v>656999</v>
      </c>
      <c r="I206" s="52" t="s">
        <v>86</v>
      </c>
      <c r="J206" s="29" t="s">
        <v>76</v>
      </c>
      <c r="K206" s="108" t="s">
        <v>443</v>
      </c>
      <c r="L206" s="196"/>
      <c r="M206" s="208"/>
      <c r="N206" s="31">
        <v>1</v>
      </c>
      <c r="O206" s="31">
        <v>1</v>
      </c>
      <c r="P206" s="73">
        <v>11</v>
      </c>
      <c r="Q206" s="74" t="s">
        <v>79</v>
      </c>
      <c r="R206" s="74" t="s">
        <v>80</v>
      </c>
      <c r="S206" s="81" t="s">
        <v>1</v>
      </c>
      <c r="T206" s="209"/>
      <c r="U206" s="210"/>
      <c r="V206" s="31" t="s">
        <v>76</v>
      </c>
      <c r="W206" s="31" t="s">
        <v>81</v>
      </c>
      <c r="X206" s="77" t="s">
        <v>82</v>
      </c>
      <c r="Y206" s="32" t="s">
        <v>83</v>
      </c>
      <c r="Z206" s="33" t="s">
        <v>27</v>
      </c>
      <c r="AA206" s="30" t="s">
        <v>84</v>
      </c>
      <c r="AB206" s="78" t="s">
        <v>85</v>
      </c>
      <c r="AC206" s="31" t="s">
        <v>76</v>
      </c>
      <c r="AD206" s="31" t="s">
        <v>86</v>
      </c>
      <c r="AE206" s="79" t="s">
        <v>87</v>
      </c>
      <c r="AF206" s="79" t="s">
        <v>88</v>
      </c>
      <c r="AG206" s="79" t="s">
        <v>89</v>
      </c>
      <c r="AH206" s="79" t="s">
        <v>90</v>
      </c>
      <c r="AI206" s="79" t="s">
        <v>90</v>
      </c>
      <c r="AJ206" s="79" t="s">
        <v>90</v>
      </c>
      <c r="AK206" s="80"/>
      <c r="AL206" s="80"/>
      <c r="AM206" s="80"/>
    </row>
    <row r="207" spans="1:39" s="35" customFormat="1" ht="48" customHeight="1">
      <c r="A207" s="53"/>
      <c r="B207" s="28" t="s">
        <v>27</v>
      </c>
      <c r="C207" s="52" t="s">
        <v>435</v>
      </c>
      <c r="D207" s="52" t="s">
        <v>436</v>
      </c>
      <c r="E207" s="52" t="s">
        <v>26</v>
      </c>
      <c r="F207" s="52" t="s">
        <v>18</v>
      </c>
      <c r="G207" s="52" t="s">
        <v>445</v>
      </c>
      <c r="H207" s="47">
        <v>3352005</v>
      </c>
      <c r="I207" s="52" t="s">
        <v>86</v>
      </c>
      <c r="J207" s="29" t="s">
        <v>76</v>
      </c>
      <c r="K207" s="108" t="s">
        <v>446</v>
      </c>
      <c r="L207" s="194" t="s">
        <v>439</v>
      </c>
      <c r="M207" s="208" t="str">
        <f>G207</f>
        <v>Suministrar materiales para el Departamento de Matemáticas de la Universidad Pedagógica Nacional.</v>
      </c>
      <c r="N207" s="31">
        <v>1</v>
      </c>
      <c r="O207" s="31">
        <v>1</v>
      </c>
      <c r="P207" s="73">
        <v>11</v>
      </c>
      <c r="Q207" s="74" t="s">
        <v>79</v>
      </c>
      <c r="R207" s="74" t="s">
        <v>80</v>
      </c>
      <c r="S207" s="81" t="s">
        <v>1</v>
      </c>
      <c r="T207" s="209">
        <f>H207+H208</f>
        <v>5387005</v>
      </c>
      <c r="U207" s="210">
        <f>T207</f>
        <v>5387005</v>
      </c>
      <c r="V207" s="31" t="s">
        <v>76</v>
      </c>
      <c r="W207" s="31" t="s">
        <v>81</v>
      </c>
      <c r="X207" s="77" t="s">
        <v>82</v>
      </c>
      <c r="Y207" s="32" t="s">
        <v>83</v>
      </c>
      <c r="Z207" s="33" t="s">
        <v>27</v>
      </c>
      <c r="AA207" s="30" t="s">
        <v>84</v>
      </c>
      <c r="AB207" s="78" t="s">
        <v>85</v>
      </c>
      <c r="AC207" s="31" t="s">
        <v>76</v>
      </c>
      <c r="AD207" s="31" t="s">
        <v>86</v>
      </c>
      <c r="AE207" s="79" t="s">
        <v>87</v>
      </c>
      <c r="AF207" s="79" t="s">
        <v>88</v>
      </c>
      <c r="AG207" s="79" t="s">
        <v>89</v>
      </c>
      <c r="AH207" s="79" t="s">
        <v>90</v>
      </c>
      <c r="AI207" s="79" t="s">
        <v>90</v>
      </c>
      <c r="AJ207" s="79" t="s">
        <v>90</v>
      </c>
      <c r="AK207" s="80"/>
      <c r="AL207" s="80"/>
      <c r="AM207" s="80"/>
    </row>
    <row r="208" spans="1:39" s="35" customFormat="1" ht="48" customHeight="1">
      <c r="A208" s="53"/>
      <c r="B208" s="28" t="s">
        <v>27</v>
      </c>
      <c r="C208" s="52" t="s">
        <v>435</v>
      </c>
      <c r="D208" s="52" t="s">
        <v>436</v>
      </c>
      <c r="E208" s="52" t="s">
        <v>129</v>
      </c>
      <c r="F208" s="52" t="s">
        <v>130</v>
      </c>
      <c r="G208" s="52" t="s">
        <v>445</v>
      </c>
      <c r="H208" s="47">
        <v>2035000</v>
      </c>
      <c r="I208" s="52" t="s">
        <v>86</v>
      </c>
      <c r="J208" s="29" t="s">
        <v>76</v>
      </c>
      <c r="K208" s="108" t="s">
        <v>446</v>
      </c>
      <c r="L208" s="196"/>
      <c r="M208" s="208"/>
      <c r="N208" s="31">
        <v>1</v>
      </c>
      <c r="O208" s="31">
        <v>1</v>
      </c>
      <c r="P208" s="73">
        <v>11</v>
      </c>
      <c r="Q208" s="74" t="s">
        <v>79</v>
      </c>
      <c r="R208" s="74" t="s">
        <v>80</v>
      </c>
      <c r="S208" s="81" t="s">
        <v>1</v>
      </c>
      <c r="T208" s="209"/>
      <c r="U208" s="210"/>
      <c r="V208" s="31" t="s">
        <v>76</v>
      </c>
      <c r="W208" s="31" t="s">
        <v>81</v>
      </c>
      <c r="X208" s="77" t="s">
        <v>82</v>
      </c>
      <c r="Y208" s="32" t="s">
        <v>83</v>
      </c>
      <c r="Z208" s="33" t="s">
        <v>27</v>
      </c>
      <c r="AA208" s="30" t="s">
        <v>84</v>
      </c>
      <c r="AB208" s="78" t="s">
        <v>85</v>
      </c>
      <c r="AC208" s="31" t="s">
        <v>76</v>
      </c>
      <c r="AD208" s="31" t="s">
        <v>86</v>
      </c>
      <c r="AE208" s="79" t="s">
        <v>87</v>
      </c>
      <c r="AF208" s="79" t="s">
        <v>88</v>
      </c>
      <c r="AG208" s="79" t="s">
        <v>89</v>
      </c>
      <c r="AH208" s="79" t="s">
        <v>90</v>
      </c>
      <c r="AI208" s="79" t="s">
        <v>90</v>
      </c>
      <c r="AJ208" s="79" t="s">
        <v>90</v>
      </c>
      <c r="AK208" s="80"/>
      <c r="AL208" s="80"/>
      <c r="AM208" s="80"/>
    </row>
    <row r="209" spans="1:39" s="35" customFormat="1" ht="48" customHeight="1">
      <c r="A209" s="53"/>
      <c r="B209" s="28" t="s">
        <v>27</v>
      </c>
      <c r="C209" s="52" t="s">
        <v>435</v>
      </c>
      <c r="D209" s="52" t="s">
        <v>436</v>
      </c>
      <c r="E209" s="52" t="s">
        <v>9</v>
      </c>
      <c r="F209" s="52" t="s">
        <v>133</v>
      </c>
      <c r="G209" s="52" t="s">
        <v>447</v>
      </c>
      <c r="H209" s="47">
        <v>13000000</v>
      </c>
      <c r="I209" s="52" t="s">
        <v>86</v>
      </c>
      <c r="J209" s="29" t="s">
        <v>76</v>
      </c>
      <c r="K209" s="71" t="s">
        <v>448</v>
      </c>
      <c r="L209" s="72" t="s">
        <v>449</v>
      </c>
      <c r="M209" s="52" t="str">
        <f>G209</f>
        <v>Prestar el servicio de mantenimiento para los equipos del  Laboratorio del Departamento de Física de la Universidad Pedagógica Nacional.</v>
      </c>
      <c r="N209" s="31">
        <v>1</v>
      </c>
      <c r="O209" s="31">
        <v>1</v>
      </c>
      <c r="P209" s="73">
        <v>11</v>
      </c>
      <c r="Q209" s="74" t="s">
        <v>79</v>
      </c>
      <c r="R209" s="74" t="s">
        <v>80</v>
      </c>
      <c r="S209" s="81" t="s">
        <v>1</v>
      </c>
      <c r="T209" s="75">
        <f>H209</f>
        <v>13000000</v>
      </c>
      <c r="U209" s="76">
        <f>T209</f>
        <v>13000000</v>
      </c>
      <c r="V209" s="31" t="s">
        <v>76</v>
      </c>
      <c r="W209" s="31" t="s">
        <v>81</v>
      </c>
      <c r="X209" s="77" t="s">
        <v>82</v>
      </c>
      <c r="Y209" s="32" t="s">
        <v>83</v>
      </c>
      <c r="Z209" s="33" t="s">
        <v>27</v>
      </c>
      <c r="AA209" s="30" t="s">
        <v>84</v>
      </c>
      <c r="AB209" s="78" t="s">
        <v>85</v>
      </c>
      <c r="AC209" s="31" t="s">
        <v>76</v>
      </c>
      <c r="AD209" s="31" t="s">
        <v>86</v>
      </c>
      <c r="AE209" s="79" t="s">
        <v>87</v>
      </c>
      <c r="AF209" s="79" t="s">
        <v>88</v>
      </c>
      <c r="AG209" s="79" t="s">
        <v>89</v>
      </c>
      <c r="AH209" s="79" t="s">
        <v>90</v>
      </c>
      <c r="AI209" s="79" t="s">
        <v>90</v>
      </c>
      <c r="AJ209" s="79" t="s">
        <v>90</v>
      </c>
      <c r="AK209" s="80"/>
      <c r="AL209" s="80"/>
      <c r="AM209" s="80"/>
    </row>
    <row r="210" spans="1:39" s="35" customFormat="1" ht="48" customHeight="1">
      <c r="A210" s="53"/>
      <c r="B210" s="28" t="s">
        <v>3</v>
      </c>
      <c r="C210" s="52" t="s">
        <v>450</v>
      </c>
      <c r="D210" s="52" t="s">
        <v>128</v>
      </c>
      <c r="E210" s="52" t="s">
        <v>129</v>
      </c>
      <c r="F210" s="52" t="s">
        <v>130</v>
      </c>
      <c r="G210" s="52" t="s">
        <v>451</v>
      </c>
      <c r="H210" s="47">
        <v>4263600</v>
      </c>
      <c r="I210" s="52" t="s">
        <v>86</v>
      </c>
      <c r="J210" s="29" t="s">
        <v>76</v>
      </c>
      <c r="K210" s="108" t="s">
        <v>452</v>
      </c>
      <c r="L210" s="194" t="s">
        <v>453</v>
      </c>
      <c r="M210" s="208" t="str">
        <f>G210</f>
        <v>Suministrar los elementos de limpieza y cafetería requeridos para los restaurantes y cafeterías de la Universidad Pedagógica Nacional</v>
      </c>
      <c r="N210" s="31">
        <v>1</v>
      </c>
      <c r="O210" s="31">
        <v>1</v>
      </c>
      <c r="P210" s="73">
        <v>11</v>
      </c>
      <c r="Q210" s="74" t="s">
        <v>79</v>
      </c>
      <c r="R210" s="74" t="s">
        <v>80</v>
      </c>
      <c r="S210" s="52" t="s">
        <v>1</v>
      </c>
      <c r="T210" s="209">
        <f>H210+H211</f>
        <v>92902590</v>
      </c>
      <c r="U210" s="210">
        <f>T210</f>
        <v>92902590</v>
      </c>
      <c r="V210" s="31" t="s">
        <v>76</v>
      </c>
      <c r="W210" s="31" t="s">
        <v>81</v>
      </c>
      <c r="X210" s="77" t="s">
        <v>82</v>
      </c>
      <c r="Y210" s="32" t="s">
        <v>83</v>
      </c>
      <c r="Z210" s="33" t="s">
        <v>3</v>
      </c>
      <c r="AA210" s="30" t="s">
        <v>84</v>
      </c>
      <c r="AB210" s="78" t="s">
        <v>85</v>
      </c>
      <c r="AC210" s="31" t="s">
        <v>76</v>
      </c>
      <c r="AD210" s="31" t="s">
        <v>86</v>
      </c>
      <c r="AE210" s="79" t="s">
        <v>87</v>
      </c>
      <c r="AF210" s="79" t="s">
        <v>88</v>
      </c>
      <c r="AG210" s="79" t="s">
        <v>89</v>
      </c>
      <c r="AH210" s="79" t="s">
        <v>90</v>
      </c>
      <c r="AI210" s="79" t="s">
        <v>90</v>
      </c>
      <c r="AJ210" s="79" t="s">
        <v>90</v>
      </c>
      <c r="AK210" s="80"/>
      <c r="AL210" s="80"/>
      <c r="AM210" s="80"/>
    </row>
    <row r="211" spans="1:39" s="35" customFormat="1" ht="48" customHeight="1">
      <c r="A211" s="53"/>
      <c r="B211" s="28" t="s">
        <v>3</v>
      </c>
      <c r="C211" s="52" t="s">
        <v>450</v>
      </c>
      <c r="D211" s="52" t="s">
        <v>128</v>
      </c>
      <c r="E211" s="52" t="s">
        <v>26</v>
      </c>
      <c r="F211" s="52" t="s">
        <v>18</v>
      </c>
      <c r="G211" s="52" t="s">
        <v>451</v>
      </c>
      <c r="H211" s="47">
        <v>88638990</v>
      </c>
      <c r="I211" s="52" t="s">
        <v>86</v>
      </c>
      <c r="J211" s="29" t="s">
        <v>76</v>
      </c>
      <c r="K211" s="108" t="s">
        <v>452</v>
      </c>
      <c r="L211" s="196"/>
      <c r="M211" s="208"/>
      <c r="N211" s="31">
        <v>1</v>
      </c>
      <c r="O211" s="31">
        <v>1</v>
      </c>
      <c r="P211" s="73">
        <v>11</v>
      </c>
      <c r="Q211" s="74" t="s">
        <v>79</v>
      </c>
      <c r="R211" s="74" t="s">
        <v>80</v>
      </c>
      <c r="S211" s="52" t="s">
        <v>1</v>
      </c>
      <c r="T211" s="209"/>
      <c r="U211" s="210"/>
      <c r="V211" s="31" t="s">
        <v>76</v>
      </c>
      <c r="W211" s="31" t="s">
        <v>81</v>
      </c>
      <c r="X211" s="77" t="s">
        <v>82</v>
      </c>
      <c r="Y211" s="32" t="s">
        <v>83</v>
      </c>
      <c r="Z211" s="33" t="s">
        <v>3</v>
      </c>
      <c r="AA211" s="30" t="s">
        <v>84</v>
      </c>
      <c r="AB211" s="78" t="s">
        <v>85</v>
      </c>
      <c r="AC211" s="31" t="s">
        <v>76</v>
      </c>
      <c r="AD211" s="31" t="s">
        <v>86</v>
      </c>
      <c r="AE211" s="79" t="s">
        <v>87</v>
      </c>
      <c r="AF211" s="79" t="s">
        <v>88</v>
      </c>
      <c r="AG211" s="79" t="s">
        <v>89</v>
      </c>
      <c r="AH211" s="79" t="s">
        <v>90</v>
      </c>
      <c r="AI211" s="79" t="s">
        <v>90</v>
      </c>
      <c r="AJ211" s="79" t="s">
        <v>90</v>
      </c>
      <c r="AK211" s="80"/>
      <c r="AL211" s="80"/>
      <c r="AM211" s="80"/>
    </row>
    <row r="212" spans="1:39" s="35" customFormat="1" ht="48" customHeight="1">
      <c r="A212" s="53"/>
      <c r="B212" s="28" t="s">
        <v>3</v>
      </c>
      <c r="C212" s="52" t="s">
        <v>151</v>
      </c>
      <c r="D212" s="52" t="s">
        <v>128</v>
      </c>
      <c r="E212" s="52" t="s">
        <v>4</v>
      </c>
      <c r="F212" s="52" t="s">
        <v>6</v>
      </c>
      <c r="G212" s="52" t="s">
        <v>454</v>
      </c>
      <c r="H212" s="47">
        <v>74363705</v>
      </c>
      <c r="I212" s="52" t="s">
        <v>86</v>
      </c>
      <c r="J212" s="29" t="s">
        <v>76</v>
      </c>
      <c r="K212" s="71" t="s">
        <v>455</v>
      </c>
      <c r="L212" s="72" t="s">
        <v>456</v>
      </c>
      <c r="M212" s="52" t="str">
        <f t="shared" ref="M212:M228" si="11">G212</f>
        <v>Prestar el servicio de transporte de alimentos, para los restaurantes y cafeterías de la Universidad Pedagógica Nacional.</v>
      </c>
      <c r="N212" s="31">
        <v>1</v>
      </c>
      <c r="O212" s="31">
        <v>1</v>
      </c>
      <c r="P212" s="73">
        <v>11</v>
      </c>
      <c r="Q212" s="74" t="s">
        <v>79</v>
      </c>
      <c r="R212" s="74" t="s">
        <v>80</v>
      </c>
      <c r="S212" s="81" t="s">
        <v>1</v>
      </c>
      <c r="T212" s="75">
        <f>H212</f>
        <v>74363705</v>
      </c>
      <c r="U212" s="76">
        <f>T212</f>
        <v>74363705</v>
      </c>
      <c r="V212" s="31" t="s">
        <v>76</v>
      </c>
      <c r="W212" s="31" t="s">
        <v>81</v>
      </c>
      <c r="X212" s="77" t="s">
        <v>82</v>
      </c>
      <c r="Y212" s="32" t="s">
        <v>83</v>
      </c>
      <c r="Z212" s="33" t="s">
        <v>3</v>
      </c>
      <c r="AA212" s="30" t="s">
        <v>84</v>
      </c>
      <c r="AB212" s="78" t="s">
        <v>85</v>
      </c>
      <c r="AC212" s="31" t="s">
        <v>76</v>
      </c>
      <c r="AD212" s="31" t="s">
        <v>86</v>
      </c>
      <c r="AE212" s="79" t="s">
        <v>87</v>
      </c>
      <c r="AF212" s="79" t="s">
        <v>88</v>
      </c>
      <c r="AG212" s="79" t="s">
        <v>89</v>
      </c>
      <c r="AH212" s="79" t="s">
        <v>90</v>
      </c>
      <c r="AI212" s="79" t="s">
        <v>90</v>
      </c>
      <c r="AJ212" s="79" t="s">
        <v>90</v>
      </c>
      <c r="AK212" s="80"/>
      <c r="AL212" s="80"/>
      <c r="AM212" s="80"/>
    </row>
    <row r="213" spans="1:39" s="35" customFormat="1" ht="48" customHeight="1">
      <c r="A213" s="53"/>
      <c r="B213" s="28" t="s">
        <v>3</v>
      </c>
      <c r="C213" s="52" t="s">
        <v>151</v>
      </c>
      <c r="D213" s="52" t="s">
        <v>128</v>
      </c>
      <c r="E213" s="52" t="s">
        <v>11</v>
      </c>
      <c r="F213" s="52" t="s">
        <v>12</v>
      </c>
      <c r="G213" s="52" t="s">
        <v>457</v>
      </c>
      <c r="H213" s="47">
        <v>41788766</v>
      </c>
      <c r="I213" s="52" t="s">
        <v>86</v>
      </c>
      <c r="J213" s="29" t="s">
        <v>76</v>
      </c>
      <c r="K213" s="71" t="s">
        <v>458</v>
      </c>
      <c r="L213" s="72">
        <v>76121600</v>
      </c>
      <c r="M213" s="52" t="str">
        <f t="shared" si="11"/>
        <v>Prestar el servicio para la recolección, transporte y disposición final de residuos sólidos orgánicos generados en los restaurantes y cafeterías de acuerdo a los horarios establecidos por la Universidad en las instalaciones de la UPN</v>
      </c>
      <c r="N213" s="31">
        <v>1</v>
      </c>
      <c r="O213" s="31">
        <v>1</v>
      </c>
      <c r="P213" s="73">
        <v>11</v>
      </c>
      <c r="Q213" s="74" t="s">
        <v>79</v>
      </c>
      <c r="R213" s="74" t="s">
        <v>80</v>
      </c>
      <c r="S213" s="52" t="s">
        <v>14</v>
      </c>
      <c r="T213" s="75">
        <f>H213</f>
        <v>41788766</v>
      </c>
      <c r="U213" s="76">
        <f>T213</f>
        <v>41788766</v>
      </c>
      <c r="V213" s="31" t="s">
        <v>76</v>
      </c>
      <c r="W213" s="31" t="s">
        <v>81</v>
      </c>
      <c r="X213" s="77" t="s">
        <v>82</v>
      </c>
      <c r="Y213" s="32" t="s">
        <v>83</v>
      </c>
      <c r="Z213" s="33" t="s">
        <v>3</v>
      </c>
      <c r="AA213" s="30" t="s">
        <v>84</v>
      </c>
      <c r="AB213" s="78" t="s">
        <v>85</v>
      </c>
      <c r="AC213" s="31" t="s">
        <v>76</v>
      </c>
      <c r="AD213" s="31" t="s">
        <v>86</v>
      </c>
      <c r="AE213" s="79" t="s">
        <v>87</v>
      </c>
      <c r="AF213" s="79" t="s">
        <v>88</v>
      </c>
      <c r="AG213" s="79" t="s">
        <v>89</v>
      </c>
      <c r="AH213" s="79" t="s">
        <v>90</v>
      </c>
      <c r="AI213" s="79" t="s">
        <v>90</v>
      </c>
      <c r="AJ213" s="79" t="s">
        <v>90</v>
      </c>
      <c r="AK213" s="80"/>
      <c r="AL213" s="80"/>
      <c r="AM213" s="80"/>
    </row>
    <row r="214" spans="1:39" s="38" customFormat="1" ht="48" customHeight="1">
      <c r="A214" s="53"/>
      <c r="B214" s="28" t="s">
        <v>3</v>
      </c>
      <c r="C214" s="52" t="s">
        <v>151</v>
      </c>
      <c r="D214" s="52" t="s">
        <v>128</v>
      </c>
      <c r="E214" s="52" t="s">
        <v>9</v>
      </c>
      <c r="F214" s="52" t="s">
        <v>133</v>
      </c>
      <c r="G214" s="52" t="s">
        <v>459</v>
      </c>
      <c r="H214" s="47">
        <v>101418964</v>
      </c>
      <c r="I214" s="52" t="s">
        <v>86</v>
      </c>
      <c r="J214" s="29" t="s">
        <v>76</v>
      </c>
      <c r="K214" s="71" t="s">
        <v>460</v>
      </c>
      <c r="L214" s="72">
        <v>73152100</v>
      </c>
      <c r="M214" s="52" t="str">
        <f t="shared" si="11"/>
        <v>Realizar el mantenimiento preventivo y correctivo para los equipos del Restaurante</v>
      </c>
      <c r="N214" s="31">
        <v>1</v>
      </c>
      <c r="O214" s="31">
        <v>1</v>
      </c>
      <c r="P214" s="73">
        <v>11</v>
      </c>
      <c r="Q214" s="74" t="s">
        <v>79</v>
      </c>
      <c r="R214" s="74" t="s">
        <v>80</v>
      </c>
      <c r="S214" s="52" t="s">
        <v>1</v>
      </c>
      <c r="T214" s="75">
        <f>H214</f>
        <v>101418964</v>
      </c>
      <c r="U214" s="76">
        <f>T214</f>
        <v>101418964</v>
      </c>
      <c r="V214" s="31" t="s">
        <v>76</v>
      </c>
      <c r="W214" s="31" t="s">
        <v>81</v>
      </c>
      <c r="X214" s="77" t="s">
        <v>82</v>
      </c>
      <c r="Y214" s="32" t="s">
        <v>83</v>
      </c>
      <c r="Z214" s="33" t="s">
        <v>3</v>
      </c>
      <c r="AA214" s="30" t="s">
        <v>84</v>
      </c>
      <c r="AB214" s="78" t="s">
        <v>85</v>
      </c>
      <c r="AC214" s="31" t="s">
        <v>76</v>
      </c>
      <c r="AD214" s="31" t="s">
        <v>86</v>
      </c>
      <c r="AE214" s="79" t="s">
        <v>87</v>
      </c>
      <c r="AF214" s="79" t="s">
        <v>88</v>
      </c>
      <c r="AG214" s="79" t="s">
        <v>89</v>
      </c>
      <c r="AH214" s="79" t="s">
        <v>90</v>
      </c>
      <c r="AI214" s="79" t="s">
        <v>90</v>
      </c>
      <c r="AJ214" s="79" t="s">
        <v>90</v>
      </c>
      <c r="AK214" s="86"/>
      <c r="AL214" s="86"/>
      <c r="AM214" s="86"/>
    </row>
    <row r="215" spans="1:39" s="35" customFormat="1" ht="48" customHeight="1">
      <c r="A215" s="53"/>
      <c r="B215" s="28" t="s">
        <v>3</v>
      </c>
      <c r="C215" s="52" t="s">
        <v>151</v>
      </c>
      <c r="D215" s="52" t="s">
        <v>128</v>
      </c>
      <c r="E215" s="52" t="s">
        <v>117</v>
      </c>
      <c r="F215" s="52" t="s">
        <v>714</v>
      </c>
      <c r="G215" s="52" t="s">
        <v>698</v>
      </c>
      <c r="H215" s="47">
        <v>46588965</v>
      </c>
      <c r="I215" s="52" t="s">
        <v>86</v>
      </c>
      <c r="J215" s="29" t="s">
        <v>429</v>
      </c>
      <c r="K215" s="71" t="s">
        <v>461</v>
      </c>
      <c r="L215" s="72" t="s">
        <v>671</v>
      </c>
      <c r="M215" s="52" t="str">
        <f t="shared" si="11"/>
        <v>Aduirir dos mesas mostrador autoservicio a vapor para el restaurante de la instalación de la calle 72 de la Universidad Pedagógica Nacional.</v>
      </c>
      <c r="N215" s="31">
        <v>1</v>
      </c>
      <c r="O215" s="31">
        <v>1</v>
      </c>
      <c r="P215" s="73">
        <v>11</v>
      </c>
      <c r="Q215" s="74" t="s">
        <v>79</v>
      </c>
      <c r="R215" s="74" t="s">
        <v>80</v>
      </c>
      <c r="S215" s="81" t="s">
        <v>1</v>
      </c>
      <c r="T215" s="75">
        <f t="shared" ref="T215:T227" si="12">H215</f>
        <v>46588965</v>
      </c>
      <c r="U215" s="76">
        <f t="shared" ref="U215:U228" si="13">T215</f>
        <v>46588965</v>
      </c>
      <c r="V215" s="31" t="s">
        <v>76</v>
      </c>
      <c r="W215" s="31" t="s">
        <v>81</v>
      </c>
      <c r="X215" s="77" t="s">
        <v>82</v>
      </c>
      <c r="Y215" s="32" t="s">
        <v>83</v>
      </c>
      <c r="Z215" s="33" t="s">
        <v>3</v>
      </c>
      <c r="AA215" s="30" t="s">
        <v>84</v>
      </c>
      <c r="AB215" s="78" t="s">
        <v>85</v>
      </c>
      <c r="AC215" s="31" t="s">
        <v>76</v>
      </c>
      <c r="AD215" s="31" t="s">
        <v>86</v>
      </c>
      <c r="AE215" s="79" t="s">
        <v>87</v>
      </c>
      <c r="AF215" s="79" t="s">
        <v>88</v>
      </c>
      <c r="AG215" s="79" t="s">
        <v>89</v>
      </c>
      <c r="AH215" s="79" t="s">
        <v>90</v>
      </c>
      <c r="AI215" s="79" t="s">
        <v>90</v>
      </c>
      <c r="AJ215" s="79" t="s">
        <v>90</v>
      </c>
      <c r="AK215" s="80"/>
      <c r="AL215" s="80"/>
      <c r="AM215" s="80"/>
    </row>
    <row r="216" spans="1:39" s="35" customFormat="1" ht="48" customHeight="1">
      <c r="A216" s="53"/>
      <c r="B216" s="28" t="s">
        <v>3</v>
      </c>
      <c r="C216" s="52" t="s">
        <v>151</v>
      </c>
      <c r="D216" s="52" t="s">
        <v>128</v>
      </c>
      <c r="E216" s="52" t="s">
        <v>26</v>
      </c>
      <c r="F216" s="52" t="s">
        <v>18</v>
      </c>
      <c r="G216" s="52" t="s">
        <v>462</v>
      </c>
      <c r="H216" s="47">
        <f>73640000-2962000</f>
        <v>70678000</v>
      </c>
      <c r="I216" s="52" t="s">
        <v>86</v>
      </c>
      <c r="J216" s="29" t="s">
        <v>76</v>
      </c>
      <c r="K216" s="71" t="s">
        <v>463</v>
      </c>
      <c r="L216" s="72" t="s">
        <v>464</v>
      </c>
      <c r="M216" s="52" t="str">
        <f>G216</f>
        <v>Adquirir menaje para el restaurante  de la Universidad Pedagógica Nacional.</v>
      </c>
      <c r="N216" s="31">
        <v>1</v>
      </c>
      <c r="O216" s="31">
        <v>1</v>
      </c>
      <c r="P216" s="73">
        <v>11</v>
      </c>
      <c r="Q216" s="74" t="s">
        <v>79</v>
      </c>
      <c r="R216" s="74" t="s">
        <v>80</v>
      </c>
      <c r="S216" s="52" t="s">
        <v>226</v>
      </c>
      <c r="T216" s="75">
        <f>H216</f>
        <v>70678000</v>
      </c>
      <c r="U216" s="76">
        <f>T216</f>
        <v>70678000</v>
      </c>
      <c r="V216" s="31" t="s">
        <v>76</v>
      </c>
      <c r="W216" s="31" t="s">
        <v>81</v>
      </c>
      <c r="X216" s="77" t="s">
        <v>82</v>
      </c>
      <c r="Y216" s="32" t="s">
        <v>83</v>
      </c>
      <c r="Z216" s="33" t="s">
        <v>3</v>
      </c>
      <c r="AA216" s="30" t="s">
        <v>84</v>
      </c>
      <c r="AB216" s="78" t="s">
        <v>85</v>
      </c>
      <c r="AC216" s="31" t="s">
        <v>76</v>
      </c>
      <c r="AD216" s="31" t="s">
        <v>86</v>
      </c>
      <c r="AE216" s="79" t="s">
        <v>87</v>
      </c>
      <c r="AF216" s="79" t="s">
        <v>88</v>
      </c>
      <c r="AG216" s="79" t="s">
        <v>89</v>
      </c>
      <c r="AH216" s="79" t="s">
        <v>90</v>
      </c>
      <c r="AI216" s="79" t="s">
        <v>90</v>
      </c>
      <c r="AJ216" s="79" t="s">
        <v>90</v>
      </c>
      <c r="AK216" s="80"/>
      <c r="AL216" s="80"/>
      <c r="AM216" s="80"/>
    </row>
    <row r="217" spans="1:39" s="35" customFormat="1" ht="48" customHeight="1">
      <c r="A217" s="53"/>
      <c r="B217" s="28" t="s">
        <v>3</v>
      </c>
      <c r="C217" s="52" t="s">
        <v>151</v>
      </c>
      <c r="D217" s="52" t="s">
        <v>128</v>
      </c>
      <c r="E217" s="52" t="s">
        <v>129</v>
      </c>
      <c r="F217" s="52" t="s">
        <v>130</v>
      </c>
      <c r="G217" s="52" t="s">
        <v>462</v>
      </c>
      <c r="H217" s="47">
        <v>2962000</v>
      </c>
      <c r="I217" s="52" t="s">
        <v>86</v>
      </c>
      <c r="J217" s="29" t="s">
        <v>76</v>
      </c>
      <c r="K217" s="71" t="s">
        <v>463</v>
      </c>
      <c r="L217" s="72" t="s">
        <v>464</v>
      </c>
      <c r="M217" s="52" t="str">
        <f t="shared" si="11"/>
        <v>Adquirir menaje para el restaurante  de la Universidad Pedagógica Nacional.</v>
      </c>
      <c r="N217" s="31">
        <v>1</v>
      </c>
      <c r="O217" s="31">
        <v>1</v>
      </c>
      <c r="P217" s="73">
        <v>11</v>
      </c>
      <c r="Q217" s="74" t="s">
        <v>79</v>
      </c>
      <c r="R217" s="74" t="s">
        <v>80</v>
      </c>
      <c r="S217" s="52" t="s">
        <v>226</v>
      </c>
      <c r="T217" s="75">
        <f t="shared" si="12"/>
        <v>2962000</v>
      </c>
      <c r="U217" s="76">
        <f t="shared" si="13"/>
        <v>2962000</v>
      </c>
      <c r="V217" s="31" t="s">
        <v>76</v>
      </c>
      <c r="W217" s="31" t="s">
        <v>81</v>
      </c>
      <c r="X217" s="77" t="s">
        <v>82</v>
      </c>
      <c r="Y217" s="32" t="s">
        <v>83</v>
      </c>
      <c r="Z217" s="33" t="s">
        <v>3</v>
      </c>
      <c r="AA217" s="30" t="s">
        <v>84</v>
      </c>
      <c r="AB217" s="78" t="s">
        <v>85</v>
      </c>
      <c r="AC217" s="31" t="s">
        <v>76</v>
      </c>
      <c r="AD217" s="31" t="s">
        <v>86</v>
      </c>
      <c r="AE217" s="79" t="s">
        <v>87</v>
      </c>
      <c r="AF217" s="79" t="s">
        <v>88</v>
      </c>
      <c r="AG217" s="79" t="s">
        <v>89</v>
      </c>
      <c r="AH217" s="79" t="s">
        <v>90</v>
      </c>
      <c r="AI217" s="79" t="s">
        <v>90</v>
      </c>
      <c r="AJ217" s="79" t="s">
        <v>90</v>
      </c>
      <c r="AK217" s="80"/>
      <c r="AL217" s="80"/>
      <c r="AM217" s="80"/>
    </row>
    <row r="218" spans="1:39" s="35" customFormat="1" ht="48" customHeight="1">
      <c r="A218" s="53"/>
      <c r="B218" s="28" t="s">
        <v>3</v>
      </c>
      <c r="C218" s="52" t="s">
        <v>465</v>
      </c>
      <c r="D218" s="52" t="s">
        <v>128</v>
      </c>
      <c r="E218" s="52" t="s">
        <v>125</v>
      </c>
      <c r="F218" s="52" t="s">
        <v>126</v>
      </c>
      <c r="G218" s="52" t="s">
        <v>466</v>
      </c>
      <c r="H218" s="47">
        <f>97540840-2969000</f>
        <v>94571840</v>
      </c>
      <c r="I218" s="52" t="s">
        <v>86</v>
      </c>
      <c r="J218" s="29" t="s">
        <v>76</v>
      </c>
      <c r="K218" s="71" t="s">
        <v>467</v>
      </c>
      <c r="L218" s="72" t="s">
        <v>468</v>
      </c>
      <c r="M218" s="52" t="str">
        <f t="shared" si="11"/>
        <v>Adquirir los uniformes para los estudiantes y funcionarios que representan a la Universidad Pedagógica Nacional en los encuentros deportivos.</v>
      </c>
      <c r="N218" s="31">
        <v>1</v>
      </c>
      <c r="O218" s="31">
        <v>1</v>
      </c>
      <c r="P218" s="73">
        <v>11</v>
      </c>
      <c r="Q218" s="74" t="s">
        <v>79</v>
      </c>
      <c r="R218" s="74" t="s">
        <v>80</v>
      </c>
      <c r="S218" s="81" t="s">
        <v>1</v>
      </c>
      <c r="T218" s="75">
        <f t="shared" si="12"/>
        <v>94571840</v>
      </c>
      <c r="U218" s="76">
        <f>T218</f>
        <v>94571840</v>
      </c>
      <c r="V218" s="31" t="s">
        <v>76</v>
      </c>
      <c r="W218" s="31" t="s">
        <v>81</v>
      </c>
      <c r="X218" s="77" t="s">
        <v>82</v>
      </c>
      <c r="Y218" s="32" t="s">
        <v>83</v>
      </c>
      <c r="Z218" s="33" t="s">
        <v>3</v>
      </c>
      <c r="AA218" s="30" t="s">
        <v>84</v>
      </c>
      <c r="AB218" s="78" t="s">
        <v>85</v>
      </c>
      <c r="AC218" s="31" t="s">
        <v>76</v>
      </c>
      <c r="AD218" s="31" t="s">
        <v>86</v>
      </c>
      <c r="AE218" s="79" t="s">
        <v>87</v>
      </c>
      <c r="AF218" s="79" t="s">
        <v>88</v>
      </c>
      <c r="AG218" s="79" t="s">
        <v>89</v>
      </c>
      <c r="AH218" s="79" t="s">
        <v>90</v>
      </c>
      <c r="AI218" s="79" t="s">
        <v>90</v>
      </c>
      <c r="AJ218" s="79" t="s">
        <v>90</v>
      </c>
      <c r="AK218" s="80"/>
      <c r="AL218" s="80"/>
      <c r="AM218" s="80"/>
    </row>
    <row r="219" spans="1:39" s="35" customFormat="1" ht="48" customHeight="1">
      <c r="A219" s="53"/>
      <c r="B219" s="28" t="s">
        <v>3</v>
      </c>
      <c r="C219" s="52" t="s">
        <v>465</v>
      </c>
      <c r="D219" s="52" t="s">
        <v>128</v>
      </c>
      <c r="E219" s="52" t="s">
        <v>11</v>
      </c>
      <c r="F219" s="52" t="s">
        <v>12</v>
      </c>
      <c r="G219" s="52" t="s">
        <v>469</v>
      </c>
      <c r="H219" s="47">
        <v>567000</v>
      </c>
      <c r="I219" s="52" t="s">
        <v>76</v>
      </c>
      <c r="J219" s="29" t="s">
        <v>76</v>
      </c>
      <c r="K219" s="71" t="s">
        <v>144</v>
      </c>
      <c r="L219" s="72" t="s">
        <v>78</v>
      </c>
      <c r="M219" s="52" t="str">
        <f t="shared" ref="M219" si="14">G219</f>
        <v>Amparar el pago de la inscripción juegos Distritales  -  ASCUN.</v>
      </c>
      <c r="N219" s="31">
        <v>1</v>
      </c>
      <c r="O219" s="31">
        <v>1</v>
      </c>
      <c r="P219" s="73">
        <v>11</v>
      </c>
      <c r="Q219" s="74" t="s">
        <v>79</v>
      </c>
      <c r="R219" s="74" t="s">
        <v>80</v>
      </c>
      <c r="S219" s="52" t="s">
        <v>14</v>
      </c>
      <c r="T219" s="75">
        <f t="shared" ref="T219" si="15">H219</f>
        <v>567000</v>
      </c>
      <c r="U219" s="76">
        <f t="shared" ref="U219" si="16">T219</f>
        <v>567000</v>
      </c>
      <c r="V219" s="31" t="s">
        <v>76</v>
      </c>
      <c r="W219" s="31" t="s">
        <v>81</v>
      </c>
      <c r="X219" s="77" t="s">
        <v>82</v>
      </c>
      <c r="Y219" s="32" t="s">
        <v>83</v>
      </c>
      <c r="Z219" s="33" t="s">
        <v>3</v>
      </c>
      <c r="AA219" s="30" t="s">
        <v>84</v>
      </c>
      <c r="AB219" s="78" t="s">
        <v>85</v>
      </c>
      <c r="AC219" s="31" t="s">
        <v>76</v>
      </c>
      <c r="AD219" s="31" t="s">
        <v>86</v>
      </c>
      <c r="AE219" s="79" t="s">
        <v>87</v>
      </c>
      <c r="AF219" s="79" t="s">
        <v>88</v>
      </c>
      <c r="AG219" s="79" t="s">
        <v>89</v>
      </c>
      <c r="AH219" s="79" t="s">
        <v>90</v>
      </c>
      <c r="AI219" s="79" t="s">
        <v>90</v>
      </c>
      <c r="AJ219" s="79" t="s">
        <v>90</v>
      </c>
      <c r="AK219" s="80"/>
      <c r="AL219" s="80"/>
      <c r="AM219" s="80"/>
    </row>
    <row r="220" spans="1:39" s="35" customFormat="1" ht="48" customHeight="1">
      <c r="A220" s="53"/>
      <c r="B220" s="28" t="s">
        <v>3</v>
      </c>
      <c r="C220" s="52" t="s">
        <v>465</v>
      </c>
      <c r="D220" s="52" t="s">
        <v>128</v>
      </c>
      <c r="E220" s="52" t="s">
        <v>11</v>
      </c>
      <c r="F220" s="52" t="s">
        <v>12</v>
      </c>
      <c r="G220" s="52" t="s">
        <v>469</v>
      </c>
      <c r="H220" s="47">
        <v>7969000</v>
      </c>
      <c r="I220" s="52" t="s">
        <v>76</v>
      </c>
      <c r="J220" s="29" t="s">
        <v>76</v>
      </c>
      <c r="K220" s="71" t="s">
        <v>144</v>
      </c>
      <c r="L220" s="72" t="s">
        <v>78</v>
      </c>
      <c r="M220" s="52" t="str">
        <f t="shared" ref="M220" si="17">G220</f>
        <v>Amparar el pago de la inscripción juegos Distritales  -  ASCUN.</v>
      </c>
      <c r="N220" s="31">
        <v>1</v>
      </c>
      <c r="O220" s="31">
        <v>1</v>
      </c>
      <c r="P220" s="73">
        <v>11</v>
      </c>
      <c r="Q220" s="74" t="s">
        <v>79</v>
      </c>
      <c r="R220" s="74" t="s">
        <v>80</v>
      </c>
      <c r="S220" s="52" t="s">
        <v>1</v>
      </c>
      <c r="T220" s="75">
        <f t="shared" ref="T220" si="18">H220</f>
        <v>7969000</v>
      </c>
      <c r="U220" s="76">
        <f t="shared" ref="U220" si="19">T220</f>
        <v>7969000</v>
      </c>
      <c r="V220" s="31" t="s">
        <v>76</v>
      </c>
      <c r="W220" s="31" t="s">
        <v>81</v>
      </c>
      <c r="X220" s="77" t="s">
        <v>82</v>
      </c>
      <c r="Y220" s="32" t="s">
        <v>83</v>
      </c>
      <c r="Z220" s="33" t="s">
        <v>3</v>
      </c>
      <c r="AA220" s="30" t="s">
        <v>84</v>
      </c>
      <c r="AB220" s="78" t="s">
        <v>85</v>
      </c>
      <c r="AC220" s="31" t="s">
        <v>76</v>
      </c>
      <c r="AD220" s="31" t="s">
        <v>86</v>
      </c>
      <c r="AE220" s="79" t="s">
        <v>87</v>
      </c>
      <c r="AF220" s="79" t="s">
        <v>88</v>
      </c>
      <c r="AG220" s="79" t="s">
        <v>89</v>
      </c>
      <c r="AH220" s="79" t="s">
        <v>90</v>
      </c>
      <c r="AI220" s="79" t="s">
        <v>90</v>
      </c>
      <c r="AJ220" s="79" t="s">
        <v>90</v>
      </c>
      <c r="AK220" s="80"/>
      <c r="AL220" s="80"/>
      <c r="AM220" s="80"/>
    </row>
    <row r="221" spans="1:39" s="35" customFormat="1" ht="26.25" customHeight="1">
      <c r="A221" s="53"/>
      <c r="B221" s="28" t="s">
        <v>3</v>
      </c>
      <c r="C221" s="52" t="s">
        <v>465</v>
      </c>
      <c r="D221" s="52" t="s">
        <v>128</v>
      </c>
      <c r="E221" s="52" t="s">
        <v>11</v>
      </c>
      <c r="F221" s="52" t="s">
        <v>12</v>
      </c>
      <c r="G221" s="52" t="s">
        <v>469</v>
      </c>
      <c r="H221" s="47">
        <v>24433000</v>
      </c>
      <c r="I221" s="52" t="s">
        <v>76</v>
      </c>
      <c r="J221" s="29" t="s">
        <v>76</v>
      </c>
      <c r="K221" s="71" t="s">
        <v>144</v>
      </c>
      <c r="L221" s="72" t="s">
        <v>78</v>
      </c>
      <c r="M221" s="52" t="str">
        <f t="shared" si="11"/>
        <v>Amparar el pago de la inscripción juegos Distritales  -  ASCUN.</v>
      </c>
      <c r="N221" s="31">
        <v>1</v>
      </c>
      <c r="O221" s="31">
        <v>1</v>
      </c>
      <c r="P221" s="73">
        <v>11</v>
      </c>
      <c r="Q221" s="74" t="s">
        <v>79</v>
      </c>
      <c r="R221" s="74" t="s">
        <v>80</v>
      </c>
      <c r="S221" s="52" t="s">
        <v>5</v>
      </c>
      <c r="T221" s="75">
        <f t="shared" si="12"/>
        <v>24433000</v>
      </c>
      <c r="U221" s="76">
        <f t="shared" si="13"/>
        <v>24433000</v>
      </c>
      <c r="V221" s="31" t="s">
        <v>76</v>
      </c>
      <c r="W221" s="31" t="s">
        <v>81</v>
      </c>
      <c r="X221" s="77" t="s">
        <v>82</v>
      </c>
      <c r="Y221" s="32" t="s">
        <v>83</v>
      </c>
      <c r="Z221" s="33" t="s">
        <v>3</v>
      </c>
      <c r="AA221" s="30" t="s">
        <v>84</v>
      </c>
      <c r="AB221" s="78" t="s">
        <v>85</v>
      </c>
      <c r="AC221" s="31" t="s">
        <v>76</v>
      </c>
      <c r="AD221" s="31" t="s">
        <v>86</v>
      </c>
      <c r="AE221" s="79" t="s">
        <v>87</v>
      </c>
      <c r="AF221" s="79" t="s">
        <v>88</v>
      </c>
      <c r="AG221" s="79" t="s">
        <v>89</v>
      </c>
      <c r="AH221" s="79" t="s">
        <v>90</v>
      </c>
      <c r="AI221" s="79" t="s">
        <v>90</v>
      </c>
      <c r="AJ221" s="79" t="s">
        <v>90</v>
      </c>
      <c r="AK221" s="80"/>
      <c r="AL221" s="80"/>
      <c r="AM221" s="80"/>
    </row>
    <row r="222" spans="1:39" s="35" customFormat="1" ht="26.25" customHeight="1">
      <c r="A222" s="53"/>
      <c r="B222" s="28" t="s">
        <v>3</v>
      </c>
      <c r="C222" s="52" t="s">
        <v>465</v>
      </c>
      <c r="D222" s="52" t="s">
        <v>128</v>
      </c>
      <c r="E222" s="52" t="s">
        <v>11</v>
      </c>
      <c r="F222" s="52" t="s">
        <v>12</v>
      </c>
      <c r="G222" s="52" t="s">
        <v>470</v>
      </c>
      <c r="H222" s="47">
        <v>20000000</v>
      </c>
      <c r="I222" s="52" t="s">
        <v>76</v>
      </c>
      <c r="J222" s="29" t="s">
        <v>76</v>
      </c>
      <c r="K222" s="71" t="s">
        <v>144</v>
      </c>
      <c r="L222" s="72" t="s">
        <v>78</v>
      </c>
      <c r="M222" s="52" t="str">
        <f t="shared" si="11"/>
        <v>Amparar el pago de la inscripción juegos Nacionales -  ASCUN.</v>
      </c>
      <c r="N222" s="31">
        <v>1</v>
      </c>
      <c r="O222" s="31">
        <v>1</v>
      </c>
      <c r="P222" s="73">
        <v>11</v>
      </c>
      <c r="Q222" s="74" t="s">
        <v>79</v>
      </c>
      <c r="R222" s="74" t="s">
        <v>80</v>
      </c>
      <c r="S222" s="52" t="s">
        <v>14</v>
      </c>
      <c r="T222" s="75">
        <f t="shared" si="12"/>
        <v>20000000</v>
      </c>
      <c r="U222" s="76">
        <f t="shared" si="13"/>
        <v>20000000</v>
      </c>
      <c r="V222" s="31" t="s">
        <v>76</v>
      </c>
      <c r="W222" s="31" t="s">
        <v>81</v>
      </c>
      <c r="X222" s="77" t="s">
        <v>82</v>
      </c>
      <c r="Y222" s="32" t="s">
        <v>83</v>
      </c>
      <c r="Z222" s="33" t="s">
        <v>3</v>
      </c>
      <c r="AA222" s="30" t="s">
        <v>84</v>
      </c>
      <c r="AB222" s="78" t="s">
        <v>85</v>
      </c>
      <c r="AC222" s="31" t="s">
        <v>76</v>
      </c>
      <c r="AD222" s="31" t="s">
        <v>86</v>
      </c>
      <c r="AE222" s="79" t="s">
        <v>87</v>
      </c>
      <c r="AF222" s="79" t="s">
        <v>88</v>
      </c>
      <c r="AG222" s="79" t="s">
        <v>89</v>
      </c>
      <c r="AH222" s="79" t="s">
        <v>90</v>
      </c>
      <c r="AI222" s="79" t="s">
        <v>90</v>
      </c>
      <c r="AJ222" s="79" t="s">
        <v>90</v>
      </c>
      <c r="AK222" s="80"/>
      <c r="AL222" s="80"/>
      <c r="AM222" s="80"/>
    </row>
    <row r="223" spans="1:39" s="88" customFormat="1" ht="48" customHeight="1">
      <c r="A223" s="53"/>
      <c r="B223" s="28" t="s">
        <v>3</v>
      </c>
      <c r="C223" s="52" t="s">
        <v>465</v>
      </c>
      <c r="D223" s="52" t="s">
        <v>128</v>
      </c>
      <c r="E223" s="52" t="s">
        <v>11</v>
      </c>
      <c r="F223" s="52" t="s">
        <v>12</v>
      </c>
      <c r="G223" s="87" t="s">
        <v>471</v>
      </c>
      <c r="H223" s="47">
        <v>25000000</v>
      </c>
      <c r="I223" s="52" t="s">
        <v>86</v>
      </c>
      <c r="J223" s="29" t="s">
        <v>76</v>
      </c>
      <c r="K223" s="71" t="s">
        <v>472</v>
      </c>
      <c r="L223" s="72" t="s">
        <v>672</v>
      </c>
      <c r="M223" s="87" t="str">
        <f t="shared" si="11"/>
        <v xml:space="preserve">Prestar los servicios para atender todas las actividades relacionadas con la participación de la delegación deportiva de la Universidad Pedagógica Nacional, en la final de los juegos Universitarios Cerros </v>
      </c>
      <c r="N223" s="31">
        <v>1</v>
      </c>
      <c r="O223" s="31">
        <v>1</v>
      </c>
      <c r="P223" s="73">
        <v>11</v>
      </c>
      <c r="Q223" s="74" t="s">
        <v>79</v>
      </c>
      <c r="R223" s="74" t="s">
        <v>80</v>
      </c>
      <c r="S223" s="52" t="s">
        <v>14</v>
      </c>
      <c r="T223" s="75">
        <f>H223</f>
        <v>25000000</v>
      </c>
      <c r="U223" s="76">
        <f t="shared" si="13"/>
        <v>25000000</v>
      </c>
      <c r="V223" s="31" t="s">
        <v>76</v>
      </c>
      <c r="W223" s="31" t="s">
        <v>81</v>
      </c>
      <c r="X223" s="77" t="s">
        <v>82</v>
      </c>
      <c r="Y223" s="32" t="s">
        <v>83</v>
      </c>
      <c r="Z223" s="33" t="s">
        <v>3</v>
      </c>
      <c r="AA223" s="30" t="s">
        <v>84</v>
      </c>
      <c r="AB223" s="78" t="s">
        <v>85</v>
      </c>
      <c r="AC223" s="31" t="s">
        <v>76</v>
      </c>
      <c r="AD223" s="31" t="s">
        <v>86</v>
      </c>
      <c r="AE223" s="79" t="s">
        <v>87</v>
      </c>
      <c r="AF223" s="79" t="s">
        <v>88</v>
      </c>
      <c r="AG223" s="79" t="s">
        <v>89</v>
      </c>
      <c r="AH223" s="79" t="s">
        <v>90</v>
      </c>
      <c r="AI223" s="79" t="s">
        <v>90</v>
      </c>
      <c r="AJ223" s="79" t="s">
        <v>90</v>
      </c>
    </row>
    <row r="224" spans="1:39" s="8" customFormat="1" ht="48" customHeight="1">
      <c r="A224" s="53"/>
      <c r="B224" s="28" t="s">
        <v>3</v>
      </c>
      <c r="C224" s="52" t="s">
        <v>465</v>
      </c>
      <c r="D224" s="52" t="s">
        <v>128</v>
      </c>
      <c r="E224" s="52" t="s">
        <v>11</v>
      </c>
      <c r="F224" s="52" t="s">
        <v>12</v>
      </c>
      <c r="G224" s="52" t="s">
        <v>473</v>
      </c>
      <c r="H224" s="47">
        <v>25000000</v>
      </c>
      <c r="I224" s="52" t="s">
        <v>86</v>
      </c>
      <c r="J224" s="29" t="s">
        <v>76</v>
      </c>
      <c r="K224" s="71" t="s">
        <v>474</v>
      </c>
      <c r="L224" s="72" t="s">
        <v>673</v>
      </c>
      <c r="M224" s="52" t="str">
        <f t="shared" si="11"/>
        <v>Prestar los servicios para atender todas las actividades lúdico-deportivas correspondientes a las vacaciones recreativas, programadas desde la Subdirección de Bienestar Universitario.</v>
      </c>
      <c r="N224" s="31">
        <v>1</v>
      </c>
      <c r="O224" s="31">
        <v>1</v>
      </c>
      <c r="P224" s="73">
        <v>11</v>
      </c>
      <c r="Q224" s="74" t="s">
        <v>79</v>
      </c>
      <c r="R224" s="74" t="s">
        <v>80</v>
      </c>
      <c r="S224" s="52" t="s">
        <v>14</v>
      </c>
      <c r="T224" s="75">
        <f>H224</f>
        <v>25000000</v>
      </c>
      <c r="U224" s="76">
        <f t="shared" si="13"/>
        <v>25000000</v>
      </c>
      <c r="V224" s="31" t="s">
        <v>76</v>
      </c>
      <c r="W224" s="31" t="s">
        <v>81</v>
      </c>
      <c r="X224" s="77" t="s">
        <v>82</v>
      </c>
      <c r="Y224" s="32" t="s">
        <v>83</v>
      </c>
      <c r="Z224" s="33" t="s">
        <v>3</v>
      </c>
      <c r="AA224" s="30" t="s">
        <v>84</v>
      </c>
      <c r="AB224" s="78" t="s">
        <v>85</v>
      </c>
      <c r="AC224" s="31" t="s">
        <v>76</v>
      </c>
      <c r="AD224" s="31" t="s">
        <v>86</v>
      </c>
      <c r="AE224" s="79" t="s">
        <v>87</v>
      </c>
      <c r="AF224" s="79" t="s">
        <v>88</v>
      </c>
      <c r="AG224" s="79" t="s">
        <v>89</v>
      </c>
      <c r="AH224" s="79" t="s">
        <v>90</v>
      </c>
      <c r="AI224" s="79" t="s">
        <v>90</v>
      </c>
      <c r="AJ224" s="79" t="s">
        <v>90</v>
      </c>
      <c r="AK224" s="35"/>
      <c r="AL224" s="35"/>
      <c r="AM224" s="35"/>
    </row>
    <row r="225" spans="1:39" s="35" customFormat="1" ht="48" customHeight="1">
      <c r="A225" s="53"/>
      <c r="B225" s="28" t="s">
        <v>3</v>
      </c>
      <c r="C225" s="52" t="s">
        <v>465</v>
      </c>
      <c r="D225" s="52" t="s">
        <v>128</v>
      </c>
      <c r="E225" s="52" t="s">
        <v>4</v>
      </c>
      <c r="F225" s="52" t="s">
        <v>6</v>
      </c>
      <c r="G225" s="52" t="s">
        <v>476</v>
      </c>
      <c r="H225" s="47">
        <v>146877610</v>
      </c>
      <c r="I225" s="52" t="s">
        <v>86</v>
      </c>
      <c r="J225" s="29" t="s">
        <v>76</v>
      </c>
      <c r="K225" s="71" t="s">
        <v>477</v>
      </c>
      <c r="L225" s="72" t="s">
        <v>475</v>
      </c>
      <c r="M225" s="52" t="str">
        <f t="shared" si="11"/>
        <v>Prestar los servicios como operador logístico para atender el desplazamiento, alojamiento y alimentación de la delegación de la Universidad Pedagógica Nacional. (Participación deportiva organizada por ASCUN).</v>
      </c>
      <c r="N225" s="31">
        <v>1</v>
      </c>
      <c r="O225" s="31">
        <v>1</v>
      </c>
      <c r="P225" s="73">
        <v>11</v>
      </c>
      <c r="Q225" s="74" t="s">
        <v>79</v>
      </c>
      <c r="R225" s="74" t="s">
        <v>80</v>
      </c>
      <c r="S225" s="52" t="s">
        <v>1</v>
      </c>
      <c r="T225" s="75">
        <f t="shared" si="12"/>
        <v>146877610</v>
      </c>
      <c r="U225" s="76">
        <f t="shared" si="13"/>
        <v>146877610</v>
      </c>
      <c r="V225" s="31" t="s">
        <v>76</v>
      </c>
      <c r="W225" s="31" t="s">
        <v>81</v>
      </c>
      <c r="X225" s="77" t="s">
        <v>82</v>
      </c>
      <c r="Y225" s="32" t="s">
        <v>83</v>
      </c>
      <c r="Z225" s="33" t="s">
        <v>3</v>
      </c>
      <c r="AA225" s="30" t="s">
        <v>84</v>
      </c>
      <c r="AB225" s="78" t="s">
        <v>85</v>
      </c>
      <c r="AC225" s="31" t="s">
        <v>76</v>
      </c>
      <c r="AD225" s="31" t="s">
        <v>86</v>
      </c>
      <c r="AE225" s="79" t="s">
        <v>87</v>
      </c>
      <c r="AF225" s="79" t="s">
        <v>88</v>
      </c>
      <c r="AG225" s="79" t="s">
        <v>89</v>
      </c>
      <c r="AH225" s="79" t="s">
        <v>90</v>
      </c>
      <c r="AI225" s="79" t="s">
        <v>90</v>
      </c>
      <c r="AJ225" s="79" t="s">
        <v>90</v>
      </c>
      <c r="AK225" s="80"/>
      <c r="AL225" s="80"/>
      <c r="AM225" s="80"/>
    </row>
    <row r="226" spans="1:39" s="36" customFormat="1" ht="48" customHeight="1">
      <c r="A226" s="53"/>
      <c r="B226" s="28" t="s">
        <v>3</v>
      </c>
      <c r="C226" s="52" t="s">
        <v>465</v>
      </c>
      <c r="D226" s="52" t="s">
        <v>128</v>
      </c>
      <c r="E226" s="52" t="s">
        <v>9</v>
      </c>
      <c r="F226" s="52" t="s">
        <v>10</v>
      </c>
      <c r="G226" s="52" t="s">
        <v>478</v>
      </c>
      <c r="H226" s="47">
        <v>30520000</v>
      </c>
      <c r="I226" s="52" t="s">
        <v>86</v>
      </c>
      <c r="J226" s="29" t="s">
        <v>76</v>
      </c>
      <c r="K226" s="71" t="s">
        <v>479</v>
      </c>
      <c r="L226" s="52" t="s">
        <v>674</v>
      </c>
      <c r="M226" s="52" t="str">
        <f t="shared" si="11"/>
        <v>Prestar los servicios logísticos para el desarrollo de las actividades lúdico -deportivas en el marco de la Bienvenida de los estudiantes nuevos del I y II semestre 2026.</v>
      </c>
      <c r="N226" s="31">
        <v>1</v>
      </c>
      <c r="O226" s="31">
        <v>1</v>
      </c>
      <c r="P226" s="73">
        <v>11</v>
      </c>
      <c r="Q226" s="74" t="s">
        <v>79</v>
      </c>
      <c r="R226" s="74" t="s">
        <v>80</v>
      </c>
      <c r="S226" s="84" t="s">
        <v>1</v>
      </c>
      <c r="T226" s="76">
        <f t="shared" si="12"/>
        <v>30520000</v>
      </c>
      <c r="U226" s="76">
        <f t="shared" si="13"/>
        <v>30520000</v>
      </c>
      <c r="V226" s="31" t="s">
        <v>76</v>
      </c>
      <c r="W226" s="31" t="s">
        <v>81</v>
      </c>
      <c r="X226" s="77" t="s">
        <v>82</v>
      </c>
      <c r="Y226" s="32" t="s">
        <v>83</v>
      </c>
      <c r="Z226" s="33" t="s">
        <v>3</v>
      </c>
      <c r="AA226" s="78" t="s">
        <v>84</v>
      </c>
      <c r="AB226" s="78" t="s">
        <v>85</v>
      </c>
      <c r="AC226" s="31" t="s">
        <v>76</v>
      </c>
      <c r="AD226" s="31" t="s">
        <v>86</v>
      </c>
      <c r="AE226" s="79" t="s">
        <v>87</v>
      </c>
      <c r="AF226" s="79" t="s">
        <v>88</v>
      </c>
      <c r="AG226" s="79" t="s">
        <v>89</v>
      </c>
      <c r="AH226" s="79" t="s">
        <v>90</v>
      </c>
      <c r="AI226" s="79" t="s">
        <v>90</v>
      </c>
      <c r="AJ226" s="79" t="s">
        <v>90</v>
      </c>
      <c r="AK226" s="2"/>
      <c r="AL226" s="2"/>
      <c r="AM226" s="35"/>
    </row>
    <row r="227" spans="1:39" s="35" customFormat="1" ht="48" customHeight="1">
      <c r="A227" s="53"/>
      <c r="B227" s="28" t="s">
        <v>3</v>
      </c>
      <c r="C227" s="52" t="s">
        <v>127</v>
      </c>
      <c r="D227" s="52" t="s">
        <v>128</v>
      </c>
      <c r="E227" s="52" t="s">
        <v>9</v>
      </c>
      <c r="F227" s="52" t="s">
        <v>133</v>
      </c>
      <c r="G227" s="52" t="s">
        <v>481</v>
      </c>
      <c r="H227" s="47">
        <v>7000000</v>
      </c>
      <c r="I227" s="52" t="s">
        <v>86</v>
      </c>
      <c r="J227" s="29" t="s">
        <v>76</v>
      </c>
      <c r="K227" s="71" t="s">
        <v>482</v>
      </c>
      <c r="L227" s="72" t="s">
        <v>483</v>
      </c>
      <c r="M227" s="52" t="str">
        <f t="shared" si="11"/>
        <v>Realizar el mantenimiento preventivo y Correctivo de Equipos de la Unidad Odontológica y de salud de la universidad Pedagógica Nacional.</v>
      </c>
      <c r="N227" s="31">
        <v>1</v>
      </c>
      <c r="O227" s="31">
        <v>1</v>
      </c>
      <c r="P227" s="73">
        <v>11</v>
      </c>
      <c r="Q227" s="74" t="s">
        <v>79</v>
      </c>
      <c r="R227" s="74" t="s">
        <v>80</v>
      </c>
      <c r="S227" s="81" t="s">
        <v>1</v>
      </c>
      <c r="T227" s="75">
        <f t="shared" si="12"/>
        <v>7000000</v>
      </c>
      <c r="U227" s="76">
        <f t="shared" si="13"/>
        <v>7000000</v>
      </c>
      <c r="V227" s="31" t="s">
        <v>76</v>
      </c>
      <c r="W227" s="31" t="s">
        <v>81</v>
      </c>
      <c r="X227" s="77" t="s">
        <v>82</v>
      </c>
      <c r="Y227" s="32" t="s">
        <v>83</v>
      </c>
      <c r="Z227" s="33" t="s">
        <v>3</v>
      </c>
      <c r="AA227" s="30" t="s">
        <v>84</v>
      </c>
      <c r="AB227" s="78" t="s">
        <v>85</v>
      </c>
      <c r="AC227" s="31" t="s">
        <v>76</v>
      </c>
      <c r="AD227" s="31" t="s">
        <v>86</v>
      </c>
      <c r="AE227" s="79" t="s">
        <v>87</v>
      </c>
      <c r="AF227" s="79" t="s">
        <v>88</v>
      </c>
      <c r="AG227" s="79" t="s">
        <v>89</v>
      </c>
      <c r="AH227" s="79" t="s">
        <v>90</v>
      </c>
      <c r="AI227" s="79" t="s">
        <v>90</v>
      </c>
      <c r="AJ227" s="79" t="s">
        <v>90</v>
      </c>
      <c r="AK227" s="80"/>
      <c r="AL227" s="80"/>
      <c r="AM227" s="80"/>
    </row>
    <row r="228" spans="1:39" s="35" customFormat="1" ht="48" customHeight="1">
      <c r="A228" s="53"/>
      <c r="B228" s="28" t="s">
        <v>3</v>
      </c>
      <c r="C228" s="52" t="s">
        <v>127</v>
      </c>
      <c r="D228" s="52" t="s">
        <v>128</v>
      </c>
      <c r="E228" s="52" t="s">
        <v>125</v>
      </c>
      <c r="F228" s="52" t="s">
        <v>126</v>
      </c>
      <c r="G228" s="52" t="s">
        <v>484</v>
      </c>
      <c r="H228" s="47">
        <v>294530</v>
      </c>
      <c r="I228" s="52" t="s">
        <v>86</v>
      </c>
      <c r="J228" s="29" t="s">
        <v>76</v>
      </c>
      <c r="K228" s="108" t="s">
        <v>485</v>
      </c>
      <c r="L228" s="194" t="s">
        <v>486</v>
      </c>
      <c r="M228" s="208" t="str">
        <f t="shared" si="11"/>
        <v>Adquirir insumos odontológicos, requeridos para el normal funcionamiento y prestación del servicio del Programa de Salud de la Subdirección de Bienestar Universitario</v>
      </c>
      <c r="N228" s="31">
        <v>1</v>
      </c>
      <c r="O228" s="31">
        <v>1</v>
      </c>
      <c r="P228" s="73">
        <v>11</v>
      </c>
      <c r="Q228" s="74" t="s">
        <v>79</v>
      </c>
      <c r="R228" s="74" t="s">
        <v>80</v>
      </c>
      <c r="S228" s="81" t="s">
        <v>1</v>
      </c>
      <c r="T228" s="209">
        <f>H228+H229+H230+H231</f>
        <v>7531255</v>
      </c>
      <c r="U228" s="210">
        <f t="shared" si="13"/>
        <v>7531255</v>
      </c>
      <c r="V228" s="31" t="s">
        <v>76</v>
      </c>
      <c r="W228" s="31" t="s">
        <v>81</v>
      </c>
      <c r="X228" s="77" t="s">
        <v>82</v>
      </c>
      <c r="Y228" s="32" t="s">
        <v>83</v>
      </c>
      <c r="Z228" s="33" t="s">
        <v>3</v>
      </c>
      <c r="AA228" s="30" t="s">
        <v>84</v>
      </c>
      <c r="AB228" s="78" t="s">
        <v>85</v>
      </c>
      <c r="AC228" s="31" t="s">
        <v>76</v>
      </c>
      <c r="AD228" s="31" t="s">
        <v>86</v>
      </c>
      <c r="AE228" s="79" t="s">
        <v>87</v>
      </c>
      <c r="AF228" s="79" t="s">
        <v>88</v>
      </c>
      <c r="AG228" s="79" t="s">
        <v>89</v>
      </c>
      <c r="AH228" s="79" t="s">
        <v>90</v>
      </c>
      <c r="AI228" s="79" t="s">
        <v>90</v>
      </c>
      <c r="AJ228" s="79" t="s">
        <v>90</v>
      </c>
      <c r="AK228" s="80"/>
      <c r="AL228" s="80"/>
      <c r="AM228" s="80"/>
    </row>
    <row r="229" spans="1:39" s="35" customFormat="1" ht="48" customHeight="1">
      <c r="A229" s="53"/>
      <c r="B229" s="28" t="s">
        <v>3</v>
      </c>
      <c r="C229" s="52" t="s">
        <v>127</v>
      </c>
      <c r="D229" s="52" t="s">
        <v>128</v>
      </c>
      <c r="E229" s="52" t="s">
        <v>487</v>
      </c>
      <c r="F229" s="52" t="s">
        <v>488</v>
      </c>
      <c r="G229" s="52" t="s">
        <v>484</v>
      </c>
      <c r="H229" s="47">
        <v>1577999</v>
      </c>
      <c r="I229" s="52" t="s">
        <v>86</v>
      </c>
      <c r="J229" s="29" t="s">
        <v>76</v>
      </c>
      <c r="K229" s="108" t="s">
        <v>485</v>
      </c>
      <c r="L229" s="195"/>
      <c r="M229" s="208"/>
      <c r="N229" s="31">
        <v>1</v>
      </c>
      <c r="O229" s="31">
        <v>1</v>
      </c>
      <c r="P229" s="73">
        <v>11</v>
      </c>
      <c r="Q229" s="74" t="s">
        <v>79</v>
      </c>
      <c r="R229" s="74" t="s">
        <v>80</v>
      </c>
      <c r="S229" s="81" t="s">
        <v>1</v>
      </c>
      <c r="T229" s="209"/>
      <c r="U229" s="210"/>
      <c r="V229" s="31" t="s">
        <v>76</v>
      </c>
      <c r="W229" s="31" t="s">
        <v>81</v>
      </c>
      <c r="X229" s="77" t="s">
        <v>82</v>
      </c>
      <c r="Y229" s="32" t="s">
        <v>83</v>
      </c>
      <c r="Z229" s="33" t="s">
        <v>3</v>
      </c>
      <c r="AA229" s="30" t="s">
        <v>84</v>
      </c>
      <c r="AB229" s="78" t="s">
        <v>85</v>
      </c>
      <c r="AC229" s="31" t="s">
        <v>76</v>
      </c>
      <c r="AD229" s="31" t="s">
        <v>86</v>
      </c>
      <c r="AE229" s="79" t="s">
        <v>87</v>
      </c>
      <c r="AF229" s="79" t="s">
        <v>88</v>
      </c>
      <c r="AG229" s="79" t="s">
        <v>89</v>
      </c>
      <c r="AH229" s="79" t="s">
        <v>90</v>
      </c>
      <c r="AI229" s="79" t="s">
        <v>90</v>
      </c>
      <c r="AJ229" s="79" t="s">
        <v>90</v>
      </c>
      <c r="AK229" s="80"/>
      <c r="AL229" s="80"/>
      <c r="AM229" s="80"/>
    </row>
    <row r="230" spans="1:39" s="35" customFormat="1" ht="48" customHeight="1">
      <c r="A230" s="53"/>
      <c r="B230" s="28" t="s">
        <v>3</v>
      </c>
      <c r="C230" s="52" t="s">
        <v>127</v>
      </c>
      <c r="D230" s="52" t="s">
        <v>128</v>
      </c>
      <c r="E230" s="52" t="s">
        <v>26</v>
      </c>
      <c r="F230" s="52" t="s">
        <v>18</v>
      </c>
      <c r="G230" s="52" t="s">
        <v>484</v>
      </c>
      <c r="H230" s="47">
        <v>3878079</v>
      </c>
      <c r="I230" s="52" t="s">
        <v>86</v>
      </c>
      <c r="J230" s="29" t="s">
        <v>76</v>
      </c>
      <c r="K230" s="108" t="s">
        <v>485</v>
      </c>
      <c r="L230" s="195"/>
      <c r="M230" s="208"/>
      <c r="N230" s="31">
        <v>1</v>
      </c>
      <c r="O230" s="31">
        <v>1</v>
      </c>
      <c r="P230" s="73">
        <v>11</v>
      </c>
      <c r="Q230" s="74" t="s">
        <v>79</v>
      </c>
      <c r="R230" s="74" t="s">
        <v>80</v>
      </c>
      <c r="S230" s="81" t="s">
        <v>1</v>
      </c>
      <c r="T230" s="209"/>
      <c r="U230" s="210"/>
      <c r="V230" s="31" t="s">
        <v>76</v>
      </c>
      <c r="W230" s="31" t="s">
        <v>81</v>
      </c>
      <c r="X230" s="77" t="s">
        <v>82</v>
      </c>
      <c r="Y230" s="32" t="s">
        <v>83</v>
      </c>
      <c r="Z230" s="33" t="s">
        <v>3</v>
      </c>
      <c r="AA230" s="30" t="s">
        <v>84</v>
      </c>
      <c r="AB230" s="78" t="s">
        <v>85</v>
      </c>
      <c r="AC230" s="31" t="s">
        <v>76</v>
      </c>
      <c r="AD230" s="31" t="s">
        <v>86</v>
      </c>
      <c r="AE230" s="79" t="s">
        <v>87</v>
      </c>
      <c r="AF230" s="79" t="s">
        <v>88</v>
      </c>
      <c r="AG230" s="79" t="s">
        <v>89</v>
      </c>
      <c r="AH230" s="79" t="s">
        <v>90</v>
      </c>
      <c r="AI230" s="79" t="s">
        <v>90</v>
      </c>
      <c r="AJ230" s="79" t="s">
        <v>90</v>
      </c>
      <c r="AK230" s="80"/>
      <c r="AL230" s="80"/>
      <c r="AM230" s="80"/>
    </row>
    <row r="231" spans="1:39" s="35" customFormat="1" ht="48" customHeight="1">
      <c r="A231" s="53"/>
      <c r="B231" s="28" t="s">
        <v>3</v>
      </c>
      <c r="C231" s="52" t="s">
        <v>127</v>
      </c>
      <c r="D231" s="52" t="s">
        <v>128</v>
      </c>
      <c r="E231" s="52" t="s">
        <v>129</v>
      </c>
      <c r="F231" s="52" t="s">
        <v>130</v>
      </c>
      <c r="G231" s="52" t="s">
        <v>484</v>
      </c>
      <c r="H231" s="47">
        <v>1780647</v>
      </c>
      <c r="I231" s="52" t="s">
        <v>86</v>
      </c>
      <c r="J231" s="29" t="s">
        <v>76</v>
      </c>
      <c r="K231" s="108" t="s">
        <v>485</v>
      </c>
      <c r="L231" s="196"/>
      <c r="M231" s="208"/>
      <c r="N231" s="31">
        <v>1</v>
      </c>
      <c r="O231" s="31">
        <v>1</v>
      </c>
      <c r="P231" s="73">
        <v>11</v>
      </c>
      <c r="Q231" s="74" t="s">
        <v>79</v>
      </c>
      <c r="R231" s="74" t="s">
        <v>80</v>
      </c>
      <c r="S231" s="81" t="s">
        <v>1</v>
      </c>
      <c r="T231" s="209"/>
      <c r="U231" s="210"/>
      <c r="V231" s="31" t="s">
        <v>76</v>
      </c>
      <c r="W231" s="31" t="s">
        <v>81</v>
      </c>
      <c r="X231" s="77" t="s">
        <v>82</v>
      </c>
      <c r="Y231" s="32" t="s">
        <v>83</v>
      </c>
      <c r="Z231" s="33" t="s">
        <v>3</v>
      </c>
      <c r="AA231" s="30" t="s">
        <v>84</v>
      </c>
      <c r="AB231" s="78" t="s">
        <v>85</v>
      </c>
      <c r="AC231" s="31" t="s">
        <v>76</v>
      </c>
      <c r="AD231" s="31" t="s">
        <v>86</v>
      </c>
      <c r="AE231" s="79" t="s">
        <v>87</v>
      </c>
      <c r="AF231" s="79" t="s">
        <v>88</v>
      </c>
      <c r="AG231" s="79" t="s">
        <v>89</v>
      </c>
      <c r="AH231" s="79" t="s">
        <v>90</v>
      </c>
      <c r="AI231" s="79" t="s">
        <v>90</v>
      </c>
      <c r="AJ231" s="79" t="s">
        <v>90</v>
      </c>
      <c r="AK231" s="80"/>
      <c r="AL231" s="80"/>
      <c r="AM231" s="80"/>
    </row>
    <row r="232" spans="1:39" s="35" customFormat="1" ht="48" customHeight="1">
      <c r="A232" s="53"/>
      <c r="B232" s="28" t="s">
        <v>3</v>
      </c>
      <c r="C232" s="52" t="s">
        <v>127</v>
      </c>
      <c r="D232" s="52" t="s">
        <v>128</v>
      </c>
      <c r="E232" s="52" t="s">
        <v>26</v>
      </c>
      <c r="F232" s="52" t="s">
        <v>18</v>
      </c>
      <c r="G232" s="52" t="s">
        <v>489</v>
      </c>
      <c r="H232" s="47">
        <v>23608600</v>
      </c>
      <c r="I232" s="52" t="s">
        <v>86</v>
      </c>
      <c r="J232" s="29" t="s">
        <v>76</v>
      </c>
      <c r="K232" s="108" t="s">
        <v>490</v>
      </c>
      <c r="L232" s="194" t="s">
        <v>675</v>
      </c>
      <c r="M232" s="208" t="str">
        <f>G232</f>
        <v xml:space="preserve">Adquirir insumos médicos y de fisioterapia, requeridos para el normal funcionamiento y prestación del servicio del Programa de Salud de la Subdirección de Bienestar Universitario </v>
      </c>
      <c r="N232" s="31">
        <v>1</v>
      </c>
      <c r="O232" s="31">
        <v>1</v>
      </c>
      <c r="P232" s="73">
        <v>11</v>
      </c>
      <c r="Q232" s="74" t="s">
        <v>79</v>
      </c>
      <c r="R232" s="74" t="s">
        <v>80</v>
      </c>
      <c r="S232" s="81" t="s">
        <v>1</v>
      </c>
      <c r="T232" s="209">
        <f>H232+H233+H234+H235+H236+H237+H238+H239</f>
        <v>48236348</v>
      </c>
      <c r="U232" s="210">
        <f>T232</f>
        <v>48236348</v>
      </c>
      <c r="V232" s="31" t="s">
        <v>76</v>
      </c>
      <c r="W232" s="31" t="s">
        <v>81</v>
      </c>
      <c r="X232" s="77" t="s">
        <v>82</v>
      </c>
      <c r="Y232" s="32" t="s">
        <v>83</v>
      </c>
      <c r="Z232" s="33" t="s">
        <v>3</v>
      </c>
      <c r="AA232" s="30" t="s">
        <v>84</v>
      </c>
      <c r="AB232" s="78" t="s">
        <v>85</v>
      </c>
      <c r="AC232" s="31" t="s">
        <v>76</v>
      </c>
      <c r="AD232" s="31" t="s">
        <v>86</v>
      </c>
      <c r="AE232" s="79" t="s">
        <v>87</v>
      </c>
      <c r="AF232" s="79" t="s">
        <v>88</v>
      </c>
      <c r="AG232" s="79" t="s">
        <v>89</v>
      </c>
      <c r="AH232" s="79" t="s">
        <v>90</v>
      </c>
      <c r="AI232" s="79" t="s">
        <v>90</v>
      </c>
      <c r="AJ232" s="79" t="s">
        <v>90</v>
      </c>
      <c r="AK232" s="80"/>
      <c r="AL232" s="80"/>
      <c r="AM232" s="80"/>
    </row>
    <row r="233" spans="1:39" s="35" customFormat="1" ht="48" customHeight="1">
      <c r="A233" s="53"/>
      <c r="B233" s="28" t="s">
        <v>3</v>
      </c>
      <c r="C233" s="52" t="s">
        <v>127</v>
      </c>
      <c r="D233" s="52" t="s">
        <v>128</v>
      </c>
      <c r="E233" s="52" t="s">
        <v>129</v>
      </c>
      <c r="F233" s="52" t="s">
        <v>130</v>
      </c>
      <c r="G233" s="52" t="s">
        <v>489</v>
      </c>
      <c r="H233" s="47">
        <v>1342516</v>
      </c>
      <c r="I233" s="52" t="s">
        <v>86</v>
      </c>
      <c r="J233" s="29" t="s">
        <v>76</v>
      </c>
      <c r="K233" s="108" t="s">
        <v>490</v>
      </c>
      <c r="L233" s="195"/>
      <c r="M233" s="208"/>
      <c r="N233" s="31">
        <v>1</v>
      </c>
      <c r="O233" s="31">
        <v>1</v>
      </c>
      <c r="P233" s="73">
        <v>11</v>
      </c>
      <c r="Q233" s="74" t="s">
        <v>79</v>
      </c>
      <c r="R233" s="74" t="s">
        <v>80</v>
      </c>
      <c r="S233" s="81" t="s">
        <v>1</v>
      </c>
      <c r="T233" s="209"/>
      <c r="U233" s="210"/>
      <c r="V233" s="31" t="s">
        <v>76</v>
      </c>
      <c r="W233" s="31" t="s">
        <v>81</v>
      </c>
      <c r="X233" s="77" t="s">
        <v>82</v>
      </c>
      <c r="Y233" s="32" t="s">
        <v>83</v>
      </c>
      <c r="Z233" s="33" t="s">
        <v>3</v>
      </c>
      <c r="AA233" s="30" t="s">
        <v>84</v>
      </c>
      <c r="AB233" s="78" t="s">
        <v>85</v>
      </c>
      <c r="AC233" s="31" t="s">
        <v>76</v>
      </c>
      <c r="AD233" s="31" t="s">
        <v>86</v>
      </c>
      <c r="AE233" s="79" t="s">
        <v>87</v>
      </c>
      <c r="AF233" s="79" t="s">
        <v>88</v>
      </c>
      <c r="AG233" s="79" t="s">
        <v>89</v>
      </c>
      <c r="AH233" s="79" t="s">
        <v>90</v>
      </c>
      <c r="AI233" s="79" t="s">
        <v>90</v>
      </c>
      <c r="AJ233" s="79" t="s">
        <v>90</v>
      </c>
      <c r="AK233" s="80"/>
      <c r="AL233" s="80"/>
      <c r="AM233" s="80"/>
    </row>
    <row r="234" spans="1:39" s="35" customFormat="1" ht="48" customHeight="1">
      <c r="A234" s="53"/>
      <c r="B234" s="28" t="s">
        <v>3</v>
      </c>
      <c r="C234" s="52" t="s">
        <v>127</v>
      </c>
      <c r="D234" s="52" t="s">
        <v>128</v>
      </c>
      <c r="E234" s="52" t="s">
        <v>487</v>
      </c>
      <c r="F234" s="52" t="s">
        <v>491</v>
      </c>
      <c r="G234" s="52" t="s">
        <v>489</v>
      </c>
      <c r="H234" s="47">
        <v>3717327</v>
      </c>
      <c r="I234" s="52" t="s">
        <v>86</v>
      </c>
      <c r="J234" s="29" t="s">
        <v>76</v>
      </c>
      <c r="K234" s="108" t="s">
        <v>490</v>
      </c>
      <c r="L234" s="195"/>
      <c r="M234" s="208"/>
      <c r="N234" s="31">
        <v>1</v>
      </c>
      <c r="O234" s="31">
        <v>1</v>
      </c>
      <c r="P234" s="73">
        <v>11</v>
      </c>
      <c r="Q234" s="74" t="s">
        <v>79</v>
      </c>
      <c r="R234" s="74" t="s">
        <v>80</v>
      </c>
      <c r="S234" s="81" t="s">
        <v>1</v>
      </c>
      <c r="T234" s="209"/>
      <c r="U234" s="210"/>
      <c r="V234" s="31" t="s">
        <v>76</v>
      </c>
      <c r="W234" s="31" t="s">
        <v>81</v>
      </c>
      <c r="X234" s="77" t="s">
        <v>82</v>
      </c>
      <c r="Y234" s="32" t="s">
        <v>83</v>
      </c>
      <c r="Z234" s="33" t="s">
        <v>3</v>
      </c>
      <c r="AA234" s="30" t="s">
        <v>84</v>
      </c>
      <c r="AB234" s="78" t="s">
        <v>85</v>
      </c>
      <c r="AC234" s="31" t="s">
        <v>76</v>
      </c>
      <c r="AD234" s="31" t="s">
        <v>86</v>
      </c>
      <c r="AE234" s="79" t="s">
        <v>87</v>
      </c>
      <c r="AF234" s="79" t="s">
        <v>88</v>
      </c>
      <c r="AG234" s="79" t="s">
        <v>89</v>
      </c>
      <c r="AH234" s="79" t="s">
        <v>90</v>
      </c>
      <c r="AI234" s="79" t="s">
        <v>90</v>
      </c>
      <c r="AJ234" s="79" t="s">
        <v>90</v>
      </c>
      <c r="AK234" s="80"/>
      <c r="AL234" s="80"/>
      <c r="AM234" s="80"/>
    </row>
    <row r="235" spans="1:39" s="35" customFormat="1" ht="48" customHeight="1">
      <c r="A235" s="53"/>
      <c r="B235" s="28" t="s">
        <v>3</v>
      </c>
      <c r="C235" s="52" t="s">
        <v>127</v>
      </c>
      <c r="D235" s="52" t="s">
        <v>128</v>
      </c>
      <c r="E235" s="52" t="s">
        <v>492</v>
      </c>
      <c r="F235" s="52" t="s">
        <v>493</v>
      </c>
      <c r="G235" s="52" t="s">
        <v>489</v>
      </c>
      <c r="H235" s="85">
        <v>2213400</v>
      </c>
      <c r="I235" s="52" t="s">
        <v>86</v>
      </c>
      <c r="J235" s="29" t="s">
        <v>76</v>
      </c>
      <c r="K235" s="108" t="s">
        <v>490</v>
      </c>
      <c r="L235" s="195"/>
      <c r="M235" s="208"/>
      <c r="N235" s="31">
        <v>1</v>
      </c>
      <c r="O235" s="31">
        <v>1</v>
      </c>
      <c r="P235" s="73">
        <v>11</v>
      </c>
      <c r="Q235" s="74" t="s">
        <v>79</v>
      </c>
      <c r="R235" s="74" t="s">
        <v>80</v>
      </c>
      <c r="S235" s="81" t="s">
        <v>1</v>
      </c>
      <c r="T235" s="209"/>
      <c r="U235" s="210"/>
      <c r="V235" s="31" t="s">
        <v>76</v>
      </c>
      <c r="W235" s="31" t="s">
        <v>81</v>
      </c>
      <c r="X235" s="77" t="s">
        <v>82</v>
      </c>
      <c r="Y235" s="32" t="s">
        <v>83</v>
      </c>
      <c r="Z235" s="33" t="s">
        <v>3</v>
      </c>
      <c r="AA235" s="30" t="s">
        <v>84</v>
      </c>
      <c r="AB235" s="78" t="s">
        <v>85</v>
      </c>
      <c r="AC235" s="31" t="s">
        <v>76</v>
      </c>
      <c r="AD235" s="31" t="s">
        <v>86</v>
      </c>
      <c r="AE235" s="79" t="s">
        <v>87</v>
      </c>
      <c r="AF235" s="79" t="s">
        <v>88</v>
      </c>
      <c r="AG235" s="79" t="s">
        <v>89</v>
      </c>
      <c r="AH235" s="79" t="s">
        <v>90</v>
      </c>
      <c r="AI235" s="79" t="s">
        <v>90</v>
      </c>
      <c r="AJ235" s="79" t="s">
        <v>90</v>
      </c>
      <c r="AK235" s="80"/>
      <c r="AL235" s="80"/>
      <c r="AM235" s="80"/>
    </row>
    <row r="236" spans="1:39" s="35" customFormat="1" ht="48" customHeight="1">
      <c r="A236" s="53"/>
      <c r="B236" s="28" t="s">
        <v>3</v>
      </c>
      <c r="C236" s="52" t="s">
        <v>127</v>
      </c>
      <c r="D236" s="52" t="s">
        <v>128</v>
      </c>
      <c r="E236" s="52" t="s">
        <v>111</v>
      </c>
      <c r="F236" s="52" t="s">
        <v>112</v>
      </c>
      <c r="G236" s="52" t="s">
        <v>489</v>
      </c>
      <c r="H236" s="85">
        <v>2704870</v>
      </c>
      <c r="I236" s="52" t="s">
        <v>86</v>
      </c>
      <c r="J236" s="29" t="s">
        <v>76</v>
      </c>
      <c r="K236" s="108" t="s">
        <v>490</v>
      </c>
      <c r="L236" s="195"/>
      <c r="M236" s="208"/>
      <c r="N236" s="31">
        <v>1</v>
      </c>
      <c r="O236" s="31">
        <v>1</v>
      </c>
      <c r="P236" s="73">
        <v>11</v>
      </c>
      <c r="Q236" s="74" t="s">
        <v>79</v>
      </c>
      <c r="R236" s="74" t="s">
        <v>80</v>
      </c>
      <c r="S236" s="81" t="s">
        <v>1</v>
      </c>
      <c r="T236" s="209"/>
      <c r="U236" s="210"/>
      <c r="V236" s="31" t="s">
        <v>76</v>
      </c>
      <c r="W236" s="31" t="s">
        <v>81</v>
      </c>
      <c r="X236" s="77" t="s">
        <v>82</v>
      </c>
      <c r="Y236" s="32" t="s">
        <v>83</v>
      </c>
      <c r="Z236" s="33" t="s">
        <v>3</v>
      </c>
      <c r="AA236" s="30" t="s">
        <v>84</v>
      </c>
      <c r="AB236" s="78" t="s">
        <v>85</v>
      </c>
      <c r="AC236" s="31" t="s">
        <v>76</v>
      </c>
      <c r="AD236" s="31" t="s">
        <v>86</v>
      </c>
      <c r="AE236" s="79" t="s">
        <v>87</v>
      </c>
      <c r="AF236" s="79" t="s">
        <v>88</v>
      </c>
      <c r="AG236" s="79" t="s">
        <v>89</v>
      </c>
      <c r="AH236" s="79" t="s">
        <v>90</v>
      </c>
      <c r="AI236" s="79" t="s">
        <v>90</v>
      </c>
      <c r="AJ236" s="79" t="s">
        <v>90</v>
      </c>
      <c r="AK236" s="80"/>
      <c r="AL236" s="80"/>
      <c r="AM236" s="80"/>
    </row>
    <row r="237" spans="1:39" s="35" customFormat="1" ht="48" customHeight="1">
      <c r="A237" s="53"/>
      <c r="B237" s="28" t="s">
        <v>3</v>
      </c>
      <c r="C237" s="52" t="s">
        <v>127</v>
      </c>
      <c r="D237" s="52" t="s">
        <v>128</v>
      </c>
      <c r="E237" s="52" t="s">
        <v>125</v>
      </c>
      <c r="F237" s="52" t="s">
        <v>126</v>
      </c>
      <c r="G237" s="52" t="s">
        <v>489</v>
      </c>
      <c r="H237" s="47">
        <v>12597805</v>
      </c>
      <c r="I237" s="52" t="s">
        <v>86</v>
      </c>
      <c r="J237" s="29" t="s">
        <v>76</v>
      </c>
      <c r="K237" s="108" t="s">
        <v>490</v>
      </c>
      <c r="L237" s="195"/>
      <c r="M237" s="208"/>
      <c r="N237" s="31">
        <v>1</v>
      </c>
      <c r="O237" s="31">
        <v>1</v>
      </c>
      <c r="P237" s="73">
        <v>11</v>
      </c>
      <c r="Q237" s="74" t="s">
        <v>79</v>
      </c>
      <c r="R237" s="74" t="s">
        <v>80</v>
      </c>
      <c r="S237" s="81" t="s">
        <v>1</v>
      </c>
      <c r="T237" s="209"/>
      <c r="U237" s="210"/>
      <c r="V237" s="31" t="s">
        <v>76</v>
      </c>
      <c r="W237" s="31" t="s">
        <v>81</v>
      </c>
      <c r="X237" s="77" t="s">
        <v>82</v>
      </c>
      <c r="Y237" s="32" t="s">
        <v>83</v>
      </c>
      <c r="Z237" s="33" t="s">
        <v>3</v>
      </c>
      <c r="AA237" s="30" t="s">
        <v>84</v>
      </c>
      <c r="AB237" s="78" t="s">
        <v>85</v>
      </c>
      <c r="AC237" s="31" t="s">
        <v>76</v>
      </c>
      <c r="AD237" s="31" t="s">
        <v>86</v>
      </c>
      <c r="AE237" s="79" t="s">
        <v>87</v>
      </c>
      <c r="AF237" s="79" t="s">
        <v>88</v>
      </c>
      <c r="AG237" s="79" t="s">
        <v>89</v>
      </c>
      <c r="AH237" s="79" t="s">
        <v>90</v>
      </c>
      <c r="AI237" s="79" t="s">
        <v>90</v>
      </c>
      <c r="AJ237" s="79" t="s">
        <v>90</v>
      </c>
      <c r="AK237" s="80"/>
      <c r="AL237" s="80"/>
      <c r="AM237" s="80"/>
    </row>
    <row r="238" spans="1:39" s="35" customFormat="1" ht="48" customHeight="1">
      <c r="A238" s="53"/>
      <c r="B238" s="28" t="s">
        <v>3</v>
      </c>
      <c r="C238" s="52" t="s">
        <v>127</v>
      </c>
      <c r="D238" s="52" t="s">
        <v>128</v>
      </c>
      <c r="E238" s="52" t="s">
        <v>93</v>
      </c>
      <c r="F238" s="52" t="s">
        <v>494</v>
      </c>
      <c r="G238" s="52" t="s">
        <v>489</v>
      </c>
      <c r="H238" s="47">
        <v>763646</v>
      </c>
      <c r="I238" s="52" t="s">
        <v>86</v>
      </c>
      <c r="J238" s="29" t="s">
        <v>76</v>
      </c>
      <c r="K238" s="108" t="s">
        <v>490</v>
      </c>
      <c r="L238" s="195"/>
      <c r="M238" s="208"/>
      <c r="N238" s="31">
        <v>1</v>
      </c>
      <c r="O238" s="31">
        <v>1</v>
      </c>
      <c r="P238" s="73">
        <v>11</v>
      </c>
      <c r="Q238" s="74" t="s">
        <v>79</v>
      </c>
      <c r="R238" s="74" t="s">
        <v>80</v>
      </c>
      <c r="S238" s="81" t="s">
        <v>1</v>
      </c>
      <c r="T238" s="209"/>
      <c r="U238" s="210"/>
      <c r="V238" s="31" t="s">
        <v>76</v>
      </c>
      <c r="W238" s="31" t="s">
        <v>81</v>
      </c>
      <c r="X238" s="77" t="s">
        <v>82</v>
      </c>
      <c r="Y238" s="32" t="s">
        <v>83</v>
      </c>
      <c r="Z238" s="33" t="s">
        <v>3</v>
      </c>
      <c r="AA238" s="30" t="s">
        <v>84</v>
      </c>
      <c r="AB238" s="78" t="s">
        <v>85</v>
      </c>
      <c r="AC238" s="31" t="s">
        <v>76</v>
      </c>
      <c r="AD238" s="31" t="s">
        <v>86</v>
      </c>
      <c r="AE238" s="79" t="s">
        <v>87</v>
      </c>
      <c r="AF238" s="79" t="s">
        <v>88</v>
      </c>
      <c r="AG238" s="79" t="s">
        <v>89</v>
      </c>
      <c r="AH238" s="79" t="s">
        <v>90</v>
      </c>
      <c r="AI238" s="79" t="s">
        <v>90</v>
      </c>
      <c r="AJ238" s="79" t="s">
        <v>90</v>
      </c>
      <c r="AK238" s="80"/>
      <c r="AL238" s="80"/>
      <c r="AM238" s="80"/>
    </row>
    <row r="239" spans="1:39" s="35" customFormat="1" ht="48" customHeight="1">
      <c r="A239" s="53"/>
      <c r="B239" s="28" t="s">
        <v>3</v>
      </c>
      <c r="C239" s="52" t="s">
        <v>127</v>
      </c>
      <c r="D239" s="52" t="s">
        <v>128</v>
      </c>
      <c r="E239" s="52" t="s">
        <v>495</v>
      </c>
      <c r="F239" s="52" t="s">
        <v>496</v>
      </c>
      <c r="G239" s="52" t="s">
        <v>489</v>
      </c>
      <c r="H239" s="47">
        <v>1288184</v>
      </c>
      <c r="I239" s="52" t="s">
        <v>86</v>
      </c>
      <c r="J239" s="29" t="s">
        <v>76</v>
      </c>
      <c r="K239" s="108" t="s">
        <v>490</v>
      </c>
      <c r="L239" s="196"/>
      <c r="M239" s="208"/>
      <c r="N239" s="31">
        <v>1</v>
      </c>
      <c r="O239" s="31">
        <v>1</v>
      </c>
      <c r="P239" s="73">
        <v>11</v>
      </c>
      <c r="Q239" s="74" t="s">
        <v>79</v>
      </c>
      <c r="R239" s="74" t="s">
        <v>80</v>
      </c>
      <c r="S239" s="81" t="s">
        <v>1</v>
      </c>
      <c r="T239" s="209"/>
      <c r="U239" s="210"/>
      <c r="V239" s="31" t="s">
        <v>76</v>
      </c>
      <c r="W239" s="31" t="s">
        <v>81</v>
      </c>
      <c r="X239" s="77" t="s">
        <v>82</v>
      </c>
      <c r="Y239" s="32" t="s">
        <v>83</v>
      </c>
      <c r="Z239" s="33" t="s">
        <v>3</v>
      </c>
      <c r="AA239" s="30" t="s">
        <v>84</v>
      </c>
      <c r="AB239" s="78" t="s">
        <v>85</v>
      </c>
      <c r="AC239" s="31" t="s">
        <v>76</v>
      </c>
      <c r="AD239" s="31" t="s">
        <v>86</v>
      </c>
      <c r="AE239" s="79" t="s">
        <v>87</v>
      </c>
      <c r="AF239" s="79" t="s">
        <v>88</v>
      </c>
      <c r="AG239" s="79" t="s">
        <v>89</v>
      </c>
      <c r="AH239" s="79" t="s">
        <v>90</v>
      </c>
      <c r="AI239" s="79" t="s">
        <v>90</v>
      </c>
      <c r="AJ239" s="79" t="s">
        <v>90</v>
      </c>
      <c r="AK239" s="80"/>
      <c r="AL239" s="80"/>
      <c r="AM239" s="80"/>
    </row>
    <row r="240" spans="1:39" s="35" customFormat="1" ht="62.25" customHeight="1">
      <c r="A240" s="53"/>
      <c r="B240" s="28" t="s">
        <v>3</v>
      </c>
      <c r="C240" s="52" t="s">
        <v>139</v>
      </c>
      <c r="D240" s="52" t="s">
        <v>128</v>
      </c>
      <c r="E240" s="52" t="s">
        <v>11</v>
      </c>
      <c r="F240" s="52" t="s">
        <v>12</v>
      </c>
      <c r="G240" s="52" t="s">
        <v>700</v>
      </c>
      <c r="H240" s="47">
        <v>50000000</v>
      </c>
      <c r="I240" s="52" t="s">
        <v>86</v>
      </c>
      <c r="J240" s="29" t="s">
        <v>76</v>
      </c>
      <c r="K240" s="71" t="s">
        <v>498</v>
      </c>
      <c r="L240" s="72" t="s">
        <v>499</v>
      </c>
      <c r="M240" s="52" t="s">
        <v>497</v>
      </c>
      <c r="N240" s="31">
        <v>1</v>
      </c>
      <c r="O240" s="31">
        <v>1</v>
      </c>
      <c r="P240" s="73">
        <v>11</v>
      </c>
      <c r="Q240" s="74" t="s">
        <v>79</v>
      </c>
      <c r="R240" s="74" t="s">
        <v>80</v>
      </c>
      <c r="S240" s="52" t="s">
        <v>14</v>
      </c>
      <c r="T240" s="75">
        <f>H240</f>
        <v>50000000</v>
      </c>
      <c r="U240" s="76">
        <f>T240</f>
        <v>50000000</v>
      </c>
      <c r="V240" s="31" t="s">
        <v>76</v>
      </c>
      <c r="W240" s="31" t="s">
        <v>81</v>
      </c>
      <c r="X240" s="77" t="s">
        <v>82</v>
      </c>
      <c r="Y240" s="32" t="s">
        <v>83</v>
      </c>
      <c r="Z240" s="33" t="s">
        <v>3</v>
      </c>
      <c r="AA240" s="30" t="s">
        <v>84</v>
      </c>
      <c r="AB240" s="78" t="s">
        <v>85</v>
      </c>
      <c r="AC240" s="31" t="s">
        <v>76</v>
      </c>
      <c r="AD240" s="31" t="s">
        <v>86</v>
      </c>
      <c r="AE240" s="79" t="s">
        <v>87</v>
      </c>
      <c r="AF240" s="79" t="s">
        <v>88</v>
      </c>
      <c r="AG240" s="79" t="s">
        <v>89</v>
      </c>
      <c r="AH240" s="79" t="s">
        <v>90</v>
      </c>
      <c r="AI240" s="79" t="s">
        <v>90</v>
      </c>
      <c r="AJ240" s="79" t="s">
        <v>90</v>
      </c>
      <c r="AK240" s="80"/>
      <c r="AL240" s="80"/>
      <c r="AM240" s="80"/>
    </row>
    <row r="241" spans="1:39" s="35" customFormat="1" ht="76.5" customHeight="1">
      <c r="A241" s="53"/>
      <c r="B241" s="28" t="s">
        <v>3</v>
      </c>
      <c r="C241" s="52" t="s">
        <v>286</v>
      </c>
      <c r="D241" s="52" t="s">
        <v>135</v>
      </c>
      <c r="E241" s="52" t="s">
        <v>11</v>
      </c>
      <c r="F241" s="52" t="s">
        <v>12</v>
      </c>
      <c r="G241" s="52" t="s">
        <v>707</v>
      </c>
      <c r="H241" s="47">
        <v>151212267</v>
      </c>
      <c r="I241" s="52" t="s">
        <v>86</v>
      </c>
      <c r="J241" s="29" t="s">
        <v>76</v>
      </c>
      <c r="K241" s="71" t="s">
        <v>500</v>
      </c>
      <c r="L241" s="72" t="s">
        <v>501</v>
      </c>
      <c r="M241" s="52" t="str">
        <f>G241</f>
        <v>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v>
      </c>
      <c r="N241" s="31">
        <v>1</v>
      </c>
      <c r="O241" s="31">
        <v>1</v>
      </c>
      <c r="P241" s="73">
        <v>11</v>
      </c>
      <c r="Q241" s="74" t="s">
        <v>79</v>
      </c>
      <c r="R241" s="74" t="s">
        <v>80</v>
      </c>
      <c r="S241" s="52" t="s">
        <v>14</v>
      </c>
      <c r="T241" s="75">
        <f>H241</f>
        <v>151212267</v>
      </c>
      <c r="U241" s="76">
        <f>T241</f>
        <v>151212267</v>
      </c>
      <c r="V241" s="31" t="s">
        <v>76</v>
      </c>
      <c r="W241" s="31" t="s">
        <v>81</v>
      </c>
      <c r="X241" s="77" t="s">
        <v>82</v>
      </c>
      <c r="Y241" s="32" t="s">
        <v>83</v>
      </c>
      <c r="Z241" s="33" t="s">
        <v>3</v>
      </c>
      <c r="AA241" s="30" t="s">
        <v>84</v>
      </c>
      <c r="AB241" s="78" t="s">
        <v>85</v>
      </c>
      <c r="AC241" s="31" t="s">
        <v>76</v>
      </c>
      <c r="AD241" s="31" t="s">
        <v>86</v>
      </c>
      <c r="AE241" s="79" t="s">
        <v>87</v>
      </c>
      <c r="AF241" s="79" t="s">
        <v>88</v>
      </c>
      <c r="AG241" s="79" t="s">
        <v>89</v>
      </c>
      <c r="AH241" s="79" t="s">
        <v>90</v>
      </c>
      <c r="AI241" s="79" t="s">
        <v>90</v>
      </c>
      <c r="AJ241" s="79" t="s">
        <v>90</v>
      </c>
      <c r="AK241" s="80"/>
      <c r="AL241" s="80"/>
      <c r="AM241" s="80"/>
    </row>
    <row r="242" spans="1:39" s="35" customFormat="1" ht="48" customHeight="1">
      <c r="A242" s="53"/>
      <c r="B242" s="28" t="s">
        <v>3</v>
      </c>
      <c r="C242" s="52" t="s">
        <v>213</v>
      </c>
      <c r="D242" s="52" t="s">
        <v>214</v>
      </c>
      <c r="E242" s="52" t="s">
        <v>9</v>
      </c>
      <c r="F242" s="52" t="s">
        <v>133</v>
      </c>
      <c r="G242" s="52" t="s">
        <v>502</v>
      </c>
      <c r="H242" s="47">
        <v>25885000</v>
      </c>
      <c r="I242" s="52" t="s">
        <v>86</v>
      </c>
      <c r="J242" s="29" t="s">
        <v>76</v>
      </c>
      <c r="K242" s="71" t="s">
        <v>503</v>
      </c>
      <c r="L242" s="72" t="s">
        <v>504</v>
      </c>
      <c r="M242" s="52" t="str">
        <f>G242</f>
        <v xml:space="preserve">Prestar el servicio de la elaboración e impresión de  agendas entre otros elementos institucionales de acuerdo a las necesidades del Instituto Pedagógico Nacional
</v>
      </c>
      <c r="N242" s="31">
        <v>1</v>
      </c>
      <c r="O242" s="31">
        <v>1</v>
      </c>
      <c r="P242" s="73">
        <v>11</v>
      </c>
      <c r="Q242" s="74" t="s">
        <v>79</v>
      </c>
      <c r="R242" s="74" t="s">
        <v>80</v>
      </c>
      <c r="S242" s="81" t="s">
        <v>14</v>
      </c>
      <c r="T242" s="75">
        <f>H242</f>
        <v>25885000</v>
      </c>
      <c r="U242" s="76">
        <f>T242</f>
        <v>25885000</v>
      </c>
      <c r="V242" s="31" t="s">
        <v>76</v>
      </c>
      <c r="W242" s="31" t="s">
        <v>81</v>
      </c>
      <c r="X242" s="77" t="s">
        <v>82</v>
      </c>
      <c r="Y242" s="32" t="s">
        <v>83</v>
      </c>
      <c r="Z242" s="33" t="s">
        <v>3</v>
      </c>
      <c r="AA242" s="30" t="s">
        <v>84</v>
      </c>
      <c r="AB242" s="78" t="s">
        <v>85</v>
      </c>
      <c r="AC242" s="31" t="s">
        <v>76</v>
      </c>
      <c r="AD242" s="31" t="s">
        <v>86</v>
      </c>
      <c r="AE242" s="79" t="s">
        <v>87</v>
      </c>
      <c r="AF242" s="79" t="s">
        <v>88</v>
      </c>
      <c r="AG242" s="79" t="s">
        <v>89</v>
      </c>
      <c r="AH242" s="79" t="s">
        <v>90</v>
      </c>
      <c r="AI242" s="79" t="s">
        <v>90</v>
      </c>
      <c r="AJ242" s="79" t="s">
        <v>90</v>
      </c>
      <c r="AK242" s="80"/>
      <c r="AL242" s="80"/>
      <c r="AM242" s="80"/>
    </row>
    <row r="243" spans="1:39" s="35" customFormat="1" ht="48" customHeight="1">
      <c r="A243" s="53"/>
      <c r="B243" s="28" t="s">
        <v>3</v>
      </c>
      <c r="C243" s="52" t="s">
        <v>213</v>
      </c>
      <c r="D243" s="52" t="s">
        <v>214</v>
      </c>
      <c r="E243" s="52" t="s">
        <v>9</v>
      </c>
      <c r="F243" s="52" t="s">
        <v>133</v>
      </c>
      <c r="G243" s="52" t="s">
        <v>505</v>
      </c>
      <c r="H243" s="47">
        <f>9099600</f>
        <v>9099600</v>
      </c>
      <c r="I243" s="52" t="s">
        <v>86</v>
      </c>
      <c r="J243" s="29" t="s">
        <v>76</v>
      </c>
      <c r="K243" s="71" t="s">
        <v>506</v>
      </c>
      <c r="L243" s="72">
        <v>82101500</v>
      </c>
      <c r="M243" s="52" t="str">
        <f>G243</f>
        <v>Prestar el servicio de impresión de diplomas, placa, copa y demás menciones de honor de acuerdo a los archivos finales aprobados por el Instituto Pedagógico Nacional para la promoción de graduandos  del IPN</v>
      </c>
      <c r="N243" s="31">
        <v>1</v>
      </c>
      <c r="O243" s="31">
        <v>1</v>
      </c>
      <c r="P243" s="73">
        <v>11</v>
      </c>
      <c r="Q243" s="74" t="s">
        <v>79</v>
      </c>
      <c r="R243" s="74" t="s">
        <v>80</v>
      </c>
      <c r="S243" s="81" t="s">
        <v>14</v>
      </c>
      <c r="T243" s="75">
        <f>H243</f>
        <v>9099600</v>
      </c>
      <c r="U243" s="76">
        <f>T243</f>
        <v>9099600</v>
      </c>
      <c r="V243" s="31" t="s">
        <v>76</v>
      </c>
      <c r="W243" s="31" t="s">
        <v>81</v>
      </c>
      <c r="X243" s="77" t="s">
        <v>82</v>
      </c>
      <c r="Y243" s="32" t="s">
        <v>83</v>
      </c>
      <c r="Z243" s="33" t="s">
        <v>3</v>
      </c>
      <c r="AA243" s="30" t="s">
        <v>84</v>
      </c>
      <c r="AB243" s="78" t="s">
        <v>85</v>
      </c>
      <c r="AC243" s="31" t="s">
        <v>76</v>
      </c>
      <c r="AD243" s="31" t="s">
        <v>86</v>
      </c>
      <c r="AE243" s="79" t="s">
        <v>87</v>
      </c>
      <c r="AF243" s="79" t="s">
        <v>88</v>
      </c>
      <c r="AG243" s="79" t="s">
        <v>89</v>
      </c>
      <c r="AH243" s="79" t="s">
        <v>90</v>
      </c>
      <c r="AI243" s="79" t="s">
        <v>90</v>
      </c>
      <c r="AJ243" s="79" t="s">
        <v>90</v>
      </c>
      <c r="AK243" s="80"/>
      <c r="AL243" s="80"/>
      <c r="AM243" s="80"/>
    </row>
    <row r="244" spans="1:39" s="35" customFormat="1" ht="48" customHeight="1">
      <c r="A244" s="53"/>
      <c r="B244" s="28" t="s">
        <v>3</v>
      </c>
      <c r="C244" s="52" t="s">
        <v>213</v>
      </c>
      <c r="D244" s="52" t="s">
        <v>214</v>
      </c>
      <c r="E244" s="52" t="s">
        <v>105</v>
      </c>
      <c r="F244" s="52" t="s">
        <v>106</v>
      </c>
      <c r="G244" s="52" t="s">
        <v>507</v>
      </c>
      <c r="H244" s="47">
        <v>21896000</v>
      </c>
      <c r="I244" s="52" t="s">
        <v>86</v>
      </c>
      <c r="J244" s="29" t="s">
        <v>76</v>
      </c>
      <c r="K244" s="108" t="s">
        <v>508</v>
      </c>
      <c r="L244" s="72">
        <v>52161500</v>
      </c>
      <c r="M244" s="208" t="str">
        <f>G244</f>
        <v>Adquirir equipos de comunicación para las aulas académicas y sus respectivos soportes y bases para su instalación con el fin de contribuir con el bienestar de los estudiantes del Instituto Pedagógico Nacional</v>
      </c>
      <c r="N244" s="31">
        <v>1</v>
      </c>
      <c r="O244" s="31">
        <v>1</v>
      </c>
      <c r="P244" s="73">
        <v>11</v>
      </c>
      <c r="Q244" s="74" t="s">
        <v>79</v>
      </c>
      <c r="R244" s="74" t="s">
        <v>80</v>
      </c>
      <c r="S244" s="81" t="s">
        <v>14</v>
      </c>
      <c r="T244" s="209">
        <f>H244+H245</f>
        <v>22610000</v>
      </c>
      <c r="U244" s="210">
        <f>T244</f>
        <v>22610000</v>
      </c>
      <c r="V244" s="31" t="s">
        <v>76</v>
      </c>
      <c r="W244" s="31" t="s">
        <v>81</v>
      </c>
      <c r="X244" s="77" t="s">
        <v>82</v>
      </c>
      <c r="Y244" s="32" t="s">
        <v>83</v>
      </c>
      <c r="Z244" s="33" t="s">
        <v>3</v>
      </c>
      <c r="AA244" s="30" t="s">
        <v>84</v>
      </c>
      <c r="AB244" s="78" t="s">
        <v>85</v>
      </c>
      <c r="AC244" s="31" t="s">
        <v>76</v>
      </c>
      <c r="AD244" s="31" t="s">
        <v>86</v>
      </c>
      <c r="AE244" s="79" t="s">
        <v>87</v>
      </c>
      <c r="AF244" s="79" t="s">
        <v>88</v>
      </c>
      <c r="AG244" s="79" t="s">
        <v>89</v>
      </c>
      <c r="AH244" s="79" t="s">
        <v>90</v>
      </c>
      <c r="AI244" s="79" t="s">
        <v>90</v>
      </c>
      <c r="AJ244" s="79" t="s">
        <v>90</v>
      </c>
      <c r="AK244" s="80"/>
      <c r="AL244" s="80"/>
      <c r="AM244" s="80"/>
    </row>
    <row r="245" spans="1:39" s="35" customFormat="1" ht="48" customHeight="1">
      <c r="A245" s="53"/>
      <c r="B245" s="28" t="s">
        <v>3</v>
      </c>
      <c r="C245" s="52" t="s">
        <v>213</v>
      </c>
      <c r="D245" s="52" t="s">
        <v>214</v>
      </c>
      <c r="E245" s="52" t="s">
        <v>129</v>
      </c>
      <c r="F245" s="52" t="s">
        <v>130</v>
      </c>
      <c r="G245" s="52" t="s">
        <v>507</v>
      </c>
      <c r="H245" s="47">
        <v>714000</v>
      </c>
      <c r="I245" s="52" t="s">
        <v>86</v>
      </c>
      <c r="J245" s="29" t="s">
        <v>76</v>
      </c>
      <c r="K245" s="108" t="s">
        <v>508</v>
      </c>
      <c r="L245" s="72" t="s">
        <v>509</v>
      </c>
      <c r="M245" s="208"/>
      <c r="N245" s="31">
        <v>1</v>
      </c>
      <c r="O245" s="31">
        <v>1</v>
      </c>
      <c r="P245" s="73">
        <v>11</v>
      </c>
      <c r="Q245" s="74" t="s">
        <v>79</v>
      </c>
      <c r="R245" s="74" t="s">
        <v>80</v>
      </c>
      <c r="S245" s="81" t="s">
        <v>14</v>
      </c>
      <c r="T245" s="209"/>
      <c r="U245" s="210"/>
      <c r="V245" s="31" t="s">
        <v>76</v>
      </c>
      <c r="W245" s="31" t="s">
        <v>81</v>
      </c>
      <c r="X245" s="77" t="s">
        <v>82</v>
      </c>
      <c r="Y245" s="32" t="s">
        <v>83</v>
      </c>
      <c r="Z245" s="33" t="s">
        <v>3</v>
      </c>
      <c r="AA245" s="30" t="s">
        <v>84</v>
      </c>
      <c r="AB245" s="78" t="s">
        <v>85</v>
      </c>
      <c r="AC245" s="31" t="s">
        <v>76</v>
      </c>
      <c r="AD245" s="31" t="s">
        <v>86</v>
      </c>
      <c r="AE245" s="79" t="s">
        <v>87</v>
      </c>
      <c r="AF245" s="79" t="s">
        <v>88</v>
      </c>
      <c r="AG245" s="79" t="s">
        <v>89</v>
      </c>
      <c r="AH245" s="79" t="s">
        <v>90</v>
      </c>
      <c r="AI245" s="79" t="s">
        <v>90</v>
      </c>
      <c r="AJ245" s="79" t="s">
        <v>90</v>
      </c>
      <c r="AK245" s="80"/>
      <c r="AL245" s="80"/>
      <c r="AM245" s="80"/>
    </row>
    <row r="246" spans="1:39" s="35" customFormat="1" ht="48" customHeight="1">
      <c r="A246" s="53"/>
      <c r="B246" s="28" t="s">
        <v>3</v>
      </c>
      <c r="C246" s="52" t="s">
        <v>213</v>
      </c>
      <c r="D246" s="52" t="s">
        <v>214</v>
      </c>
      <c r="E246" s="52" t="s">
        <v>26</v>
      </c>
      <c r="F246" s="52" t="s">
        <v>18</v>
      </c>
      <c r="G246" s="52" t="s">
        <v>510</v>
      </c>
      <c r="H246" s="47">
        <v>6000000</v>
      </c>
      <c r="I246" s="52" t="s">
        <v>86</v>
      </c>
      <c r="J246" s="29" t="s">
        <v>76</v>
      </c>
      <c r="K246" s="71" t="s">
        <v>511</v>
      </c>
      <c r="L246" s="52">
        <v>44111900</v>
      </c>
      <c r="M246" s="52" t="str">
        <f t="shared" ref="M246:M254" si="20">G246</f>
        <v>Adquirir tableros acrílicos para ser instalados en el Instituto Pedagógico Nacional (IPN), y así mejorar el ambiente de enseñanza y facilitar la interacción en las actividades académicas.</v>
      </c>
      <c r="N246" s="31">
        <v>1</v>
      </c>
      <c r="O246" s="31">
        <v>1</v>
      </c>
      <c r="P246" s="73">
        <v>11</v>
      </c>
      <c r="Q246" s="74" t="s">
        <v>79</v>
      </c>
      <c r="R246" s="74" t="s">
        <v>80</v>
      </c>
      <c r="S246" s="81" t="s">
        <v>14</v>
      </c>
      <c r="T246" s="75">
        <f>H246</f>
        <v>6000000</v>
      </c>
      <c r="U246" s="76">
        <f t="shared" ref="U246:U254" si="21">T246</f>
        <v>6000000</v>
      </c>
      <c r="V246" s="31" t="s">
        <v>76</v>
      </c>
      <c r="W246" s="31" t="s">
        <v>81</v>
      </c>
      <c r="X246" s="77" t="s">
        <v>82</v>
      </c>
      <c r="Y246" s="32" t="s">
        <v>83</v>
      </c>
      <c r="Z246" s="33" t="s">
        <v>3</v>
      </c>
      <c r="AA246" s="30" t="s">
        <v>84</v>
      </c>
      <c r="AB246" s="78" t="s">
        <v>85</v>
      </c>
      <c r="AC246" s="31" t="s">
        <v>76</v>
      </c>
      <c r="AD246" s="31" t="s">
        <v>86</v>
      </c>
      <c r="AE246" s="79" t="s">
        <v>87</v>
      </c>
      <c r="AF246" s="79" t="s">
        <v>88</v>
      </c>
      <c r="AG246" s="79" t="s">
        <v>89</v>
      </c>
      <c r="AH246" s="79" t="s">
        <v>90</v>
      </c>
      <c r="AI246" s="79" t="s">
        <v>90</v>
      </c>
      <c r="AJ246" s="79" t="s">
        <v>90</v>
      </c>
      <c r="AK246" s="80"/>
      <c r="AL246" s="80"/>
      <c r="AM246" s="80"/>
    </row>
    <row r="247" spans="1:39" s="35" customFormat="1" ht="48" customHeight="1">
      <c r="A247" s="53"/>
      <c r="B247" s="28" t="s">
        <v>3</v>
      </c>
      <c r="C247" s="52" t="s">
        <v>213</v>
      </c>
      <c r="D247" s="52" t="s">
        <v>214</v>
      </c>
      <c r="E247" s="52" t="s">
        <v>26</v>
      </c>
      <c r="F247" s="52" t="s">
        <v>18</v>
      </c>
      <c r="G247" s="52" t="s">
        <v>512</v>
      </c>
      <c r="H247" s="47">
        <v>17930856</v>
      </c>
      <c r="I247" s="52" t="s">
        <v>86</v>
      </c>
      <c r="J247" s="29" t="s">
        <v>76</v>
      </c>
      <c r="K247" s="71" t="s">
        <v>513</v>
      </c>
      <c r="L247" s="52">
        <v>95121500</v>
      </c>
      <c r="M247" s="52" t="str">
        <f t="shared" si="20"/>
        <v xml:space="preserve">Adquirir Juegos de piso para el patio central con el fin de contribuir con el bienestar de los estudiantes del IPN </v>
      </c>
      <c r="N247" s="31">
        <v>1</v>
      </c>
      <c r="O247" s="31">
        <v>1</v>
      </c>
      <c r="P247" s="73">
        <v>11</v>
      </c>
      <c r="Q247" s="74" t="s">
        <v>79</v>
      </c>
      <c r="R247" s="74" t="s">
        <v>80</v>
      </c>
      <c r="S247" s="81" t="s">
        <v>14</v>
      </c>
      <c r="T247" s="75">
        <f t="shared" ref="T247:T253" si="22">H247</f>
        <v>17930856</v>
      </c>
      <c r="U247" s="76">
        <f t="shared" si="21"/>
        <v>17930856</v>
      </c>
      <c r="V247" s="31" t="s">
        <v>76</v>
      </c>
      <c r="W247" s="31" t="s">
        <v>81</v>
      </c>
      <c r="X247" s="77" t="s">
        <v>82</v>
      </c>
      <c r="Y247" s="32" t="s">
        <v>83</v>
      </c>
      <c r="Z247" s="33" t="s">
        <v>3</v>
      </c>
      <c r="AA247" s="30" t="s">
        <v>84</v>
      </c>
      <c r="AB247" s="78" t="s">
        <v>85</v>
      </c>
      <c r="AC247" s="31" t="s">
        <v>76</v>
      </c>
      <c r="AD247" s="31" t="s">
        <v>86</v>
      </c>
      <c r="AE247" s="79" t="s">
        <v>87</v>
      </c>
      <c r="AF247" s="79" t="s">
        <v>88</v>
      </c>
      <c r="AG247" s="79" t="s">
        <v>89</v>
      </c>
      <c r="AH247" s="79" t="s">
        <v>90</v>
      </c>
      <c r="AI247" s="79" t="s">
        <v>90</v>
      </c>
      <c r="AJ247" s="79" t="s">
        <v>90</v>
      </c>
      <c r="AK247" s="80"/>
      <c r="AL247" s="80"/>
      <c r="AM247" s="80"/>
    </row>
    <row r="248" spans="1:39" s="35" customFormat="1" ht="48" customHeight="1">
      <c r="A248" s="53"/>
      <c r="B248" s="28" t="s">
        <v>3</v>
      </c>
      <c r="C248" s="52" t="s">
        <v>213</v>
      </c>
      <c r="D248" s="52" t="s">
        <v>214</v>
      </c>
      <c r="E248" s="52" t="s">
        <v>9</v>
      </c>
      <c r="F248" s="39" t="s">
        <v>10</v>
      </c>
      <c r="G248" s="52" t="s">
        <v>514</v>
      </c>
      <c r="H248" s="47">
        <v>18000000</v>
      </c>
      <c r="I248" s="52" t="s">
        <v>86</v>
      </c>
      <c r="J248" s="29" t="s">
        <v>76</v>
      </c>
      <c r="K248" s="71" t="s">
        <v>515</v>
      </c>
      <c r="L248" s="52" t="s">
        <v>329</v>
      </c>
      <c r="M248" s="52" t="str">
        <f t="shared" si="20"/>
        <v xml:space="preserve">Prestar los servicios de  mantenimiento, adecuaciones y adquisiciones necesarias para la puesta en funcionamiento de
los parques infantiles del Instituto Pedagógico Nacional y la casa de muñecas de la SEI </v>
      </c>
      <c r="N248" s="31">
        <v>1</v>
      </c>
      <c r="O248" s="31">
        <v>1</v>
      </c>
      <c r="P248" s="73">
        <v>11</v>
      </c>
      <c r="Q248" s="74" t="s">
        <v>79</v>
      </c>
      <c r="R248" s="74" t="s">
        <v>80</v>
      </c>
      <c r="S248" s="81" t="s">
        <v>14</v>
      </c>
      <c r="T248" s="75">
        <f t="shared" si="22"/>
        <v>18000000</v>
      </c>
      <c r="U248" s="76">
        <f t="shared" si="21"/>
        <v>18000000</v>
      </c>
      <c r="V248" s="31" t="s">
        <v>76</v>
      </c>
      <c r="W248" s="31" t="s">
        <v>81</v>
      </c>
      <c r="X248" s="77" t="s">
        <v>82</v>
      </c>
      <c r="Y248" s="32" t="s">
        <v>83</v>
      </c>
      <c r="Z248" s="33" t="s">
        <v>3</v>
      </c>
      <c r="AA248" s="30" t="s">
        <v>84</v>
      </c>
      <c r="AB248" s="78" t="s">
        <v>85</v>
      </c>
      <c r="AC248" s="31" t="s">
        <v>76</v>
      </c>
      <c r="AD248" s="31" t="s">
        <v>86</v>
      </c>
      <c r="AE248" s="79" t="s">
        <v>87</v>
      </c>
      <c r="AF248" s="79" t="s">
        <v>88</v>
      </c>
      <c r="AG248" s="79" t="s">
        <v>89</v>
      </c>
      <c r="AH248" s="79" t="s">
        <v>90</v>
      </c>
      <c r="AI248" s="79" t="s">
        <v>90</v>
      </c>
      <c r="AJ248" s="79" t="s">
        <v>90</v>
      </c>
      <c r="AK248" s="80"/>
      <c r="AL248" s="80"/>
      <c r="AM248" s="80"/>
    </row>
    <row r="249" spans="1:39" s="35" customFormat="1" ht="48" customHeight="1">
      <c r="A249" s="53"/>
      <c r="B249" s="28" t="s">
        <v>3</v>
      </c>
      <c r="C249" s="52" t="s">
        <v>213</v>
      </c>
      <c r="D249" s="52" t="s">
        <v>214</v>
      </c>
      <c r="E249" s="52" t="s">
        <v>117</v>
      </c>
      <c r="F249" s="52" t="s">
        <v>118</v>
      </c>
      <c r="G249" s="52" t="s">
        <v>692</v>
      </c>
      <c r="H249" s="47">
        <v>10500000</v>
      </c>
      <c r="I249" s="52" t="s">
        <v>86</v>
      </c>
      <c r="J249" s="29" t="s">
        <v>76</v>
      </c>
      <c r="K249" s="108" t="s">
        <v>516</v>
      </c>
      <c r="L249" s="205">
        <v>60141100</v>
      </c>
      <c r="M249" s="205" t="str">
        <f t="shared" si="20"/>
        <v>Adquirir juegos de mesas hexagonales  y sillas para la SEI </v>
      </c>
      <c r="N249" s="31">
        <v>1</v>
      </c>
      <c r="O249" s="31">
        <v>1</v>
      </c>
      <c r="P249" s="73">
        <v>11</v>
      </c>
      <c r="Q249" s="74" t="s">
        <v>79</v>
      </c>
      <c r="R249" s="74" t="s">
        <v>80</v>
      </c>
      <c r="S249" s="81" t="s">
        <v>14</v>
      </c>
      <c r="T249" s="229">
        <f>H249+H250</f>
        <v>13463100</v>
      </c>
      <c r="U249" s="231">
        <f t="shared" si="21"/>
        <v>13463100</v>
      </c>
      <c r="V249" s="31" t="s">
        <v>76</v>
      </c>
      <c r="W249" s="31" t="s">
        <v>81</v>
      </c>
      <c r="X249" s="77" t="s">
        <v>82</v>
      </c>
      <c r="Y249" s="32" t="s">
        <v>83</v>
      </c>
      <c r="Z249" s="33" t="s">
        <v>3</v>
      </c>
      <c r="AA249" s="30" t="s">
        <v>84</v>
      </c>
      <c r="AB249" s="78" t="s">
        <v>85</v>
      </c>
      <c r="AC249" s="31" t="s">
        <v>76</v>
      </c>
      <c r="AD249" s="31" t="s">
        <v>86</v>
      </c>
      <c r="AE249" s="79" t="s">
        <v>87</v>
      </c>
      <c r="AF249" s="79" t="s">
        <v>88</v>
      </c>
      <c r="AG249" s="79" t="s">
        <v>89</v>
      </c>
      <c r="AH249" s="79" t="s">
        <v>90</v>
      </c>
      <c r="AI249" s="79" t="s">
        <v>90</v>
      </c>
      <c r="AJ249" s="79" t="s">
        <v>90</v>
      </c>
      <c r="AK249" s="80"/>
      <c r="AL249" s="80"/>
      <c r="AM249" s="80"/>
    </row>
    <row r="250" spans="1:39" s="35" customFormat="1" ht="48" customHeight="1">
      <c r="A250" s="53"/>
      <c r="B250" s="28" t="s">
        <v>3</v>
      </c>
      <c r="C250" s="52" t="s">
        <v>213</v>
      </c>
      <c r="D250" s="52" t="s">
        <v>214</v>
      </c>
      <c r="E250" s="52" t="s">
        <v>113</v>
      </c>
      <c r="F250" s="52" t="s">
        <v>114</v>
      </c>
      <c r="G250" s="52" t="s">
        <v>692</v>
      </c>
      <c r="H250" s="47">
        <v>2963100</v>
      </c>
      <c r="I250" s="52" t="s">
        <v>86</v>
      </c>
      <c r="J250" s="29" t="s">
        <v>76</v>
      </c>
      <c r="K250" s="108" t="s">
        <v>516</v>
      </c>
      <c r="L250" s="207"/>
      <c r="M250" s="207"/>
      <c r="N250" s="31">
        <v>1</v>
      </c>
      <c r="O250" s="31">
        <v>1</v>
      </c>
      <c r="P250" s="73">
        <v>11</v>
      </c>
      <c r="Q250" s="74" t="s">
        <v>79</v>
      </c>
      <c r="R250" s="74" t="s">
        <v>80</v>
      </c>
      <c r="S250" s="81" t="s">
        <v>14</v>
      </c>
      <c r="T250" s="230"/>
      <c r="U250" s="232"/>
      <c r="V250" s="31" t="s">
        <v>76</v>
      </c>
      <c r="W250" s="31" t="s">
        <v>81</v>
      </c>
      <c r="X250" s="77" t="s">
        <v>82</v>
      </c>
      <c r="Y250" s="32" t="s">
        <v>83</v>
      </c>
      <c r="Z250" s="33" t="s">
        <v>3</v>
      </c>
      <c r="AA250" s="30" t="s">
        <v>84</v>
      </c>
      <c r="AB250" s="78" t="s">
        <v>85</v>
      </c>
      <c r="AC250" s="31" t="s">
        <v>76</v>
      </c>
      <c r="AD250" s="31" t="s">
        <v>86</v>
      </c>
      <c r="AE250" s="79" t="s">
        <v>87</v>
      </c>
      <c r="AF250" s="79" t="s">
        <v>88</v>
      </c>
      <c r="AG250" s="79" t="s">
        <v>89</v>
      </c>
      <c r="AH250" s="79" t="s">
        <v>90</v>
      </c>
      <c r="AI250" s="79" t="s">
        <v>90</v>
      </c>
      <c r="AJ250" s="79" t="s">
        <v>90</v>
      </c>
      <c r="AK250" s="80"/>
      <c r="AL250" s="80"/>
      <c r="AM250" s="80"/>
    </row>
    <row r="251" spans="1:39" s="35" customFormat="1" ht="48" customHeight="1">
      <c r="A251" s="53"/>
      <c r="B251" s="28" t="s">
        <v>3</v>
      </c>
      <c r="C251" s="52" t="s">
        <v>213</v>
      </c>
      <c r="D251" s="52" t="s">
        <v>214</v>
      </c>
      <c r="E251" s="52" t="s">
        <v>113</v>
      </c>
      <c r="F251" s="52" t="s">
        <v>114</v>
      </c>
      <c r="G251" s="52" t="s">
        <v>517</v>
      </c>
      <c r="H251" s="47">
        <v>0</v>
      </c>
      <c r="I251" s="52" t="s">
        <v>86</v>
      </c>
      <c r="J251" s="29" t="s">
        <v>429</v>
      </c>
      <c r="K251" s="71" t="s">
        <v>518</v>
      </c>
      <c r="L251" s="52">
        <v>56112100</v>
      </c>
      <c r="M251" s="52" t="str">
        <f t="shared" si="20"/>
        <v>Adquirir Sillas para el Instituto Pedagógico Nacional</v>
      </c>
      <c r="N251" s="31">
        <v>1</v>
      </c>
      <c r="O251" s="31">
        <v>1</v>
      </c>
      <c r="P251" s="73">
        <v>11</v>
      </c>
      <c r="Q251" s="74" t="s">
        <v>79</v>
      </c>
      <c r="R251" s="74" t="s">
        <v>80</v>
      </c>
      <c r="S251" s="81" t="s">
        <v>14</v>
      </c>
      <c r="T251" s="116">
        <f t="shared" si="22"/>
        <v>0</v>
      </c>
      <c r="U251" s="117">
        <f t="shared" si="21"/>
        <v>0</v>
      </c>
      <c r="V251" s="31" t="s">
        <v>76</v>
      </c>
      <c r="W251" s="31" t="s">
        <v>81</v>
      </c>
      <c r="X251" s="77" t="s">
        <v>82</v>
      </c>
      <c r="Y251" s="32" t="s">
        <v>83</v>
      </c>
      <c r="Z251" s="33" t="s">
        <v>3</v>
      </c>
      <c r="AA251" s="30" t="s">
        <v>84</v>
      </c>
      <c r="AB251" s="78" t="s">
        <v>85</v>
      </c>
      <c r="AC251" s="31" t="s">
        <v>76</v>
      </c>
      <c r="AD251" s="31" t="s">
        <v>86</v>
      </c>
      <c r="AE251" s="79" t="s">
        <v>87</v>
      </c>
      <c r="AF251" s="79" t="s">
        <v>88</v>
      </c>
      <c r="AG251" s="79" t="s">
        <v>89</v>
      </c>
      <c r="AH251" s="79" t="s">
        <v>90</v>
      </c>
      <c r="AI251" s="79" t="s">
        <v>90</v>
      </c>
      <c r="AJ251" s="79" t="s">
        <v>90</v>
      </c>
      <c r="AK251" s="80"/>
      <c r="AL251" s="80"/>
      <c r="AM251" s="80"/>
    </row>
    <row r="252" spans="1:39" s="35" customFormat="1" ht="48" customHeight="1">
      <c r="A252" s="53"/>
      <c r="B252" s="28" t="s">
        <v>3</v>
      </c>
      <c r="C252" s="52" t="s">
        <v>213</v>
      </c>
      <c r="D252" s="52" t="s">
        <v>214</v>
      </c>
      <c r="E252" s="52" t="s">
        <v>26</v>
      </c>
      <c r="F252" s="52" t="s">
        <v>18</v>
      </c>
      <c r="G252" s="52" t="s">
        <v>519</v>
      </c>
      <c r="H252" s="47">
        <v>1223016</v>
      </c>
      <c r="I252" s="52" t="s">
        <v>86</v>
      </c>
      <c r="J252" s="29" t="s">
        <v>76</v>
      </c>
      <c r="K252" s="71" t="s">
        <v>520</v>
      </c>
      <c r="L252" s="72">
        <v>60103400</v>
      </c>
      <c r="M252" s="52" t="str">
        <f t="shared" si="20"/>
        <v xml:space="preserve">Adquirir Material didáctico para los niños de la SEI (Bloques de construcción, pelotas de letras, pelotas lisas) </v>
      </c>
      <c r="N252" s="31">
        <v>1</v>
      </c>
      <c r="O252" s="31">
        <v>1</v>
      </c>
      <c r="P252" s="73">
        <v>11</v>
      </c>
      <c r="Q252" s="74" t="s">
        <v>79</v>
      </c>
      <c r="R252" s="74" t="s">
        <v>80</v>
      </c>
      <c r="S252" s="81" t="s">
        <v>14</v>
      </c>
      <c r="T252" s="75">
        <f t="shared" si="22"/>
        <v>1223016</v>
      </c>
      <c r="U252" s="76">
        <f t="shared" si="21"/>
        <v>1223016</v>
      </c>
      <c r="V252" s="31" t="s">
        <v>76</v>
      </c>
      <c r="W252" s="31" t="s">
        <v>81</v>
      </c>
      <c r="X252" s="77" t="s">
        <v>82</v>
      </c>
      <c r="Y252" s="32" t="s">
        <v>83</v>
      </c>
      <c r="Z252" s="33" t="s">
        <v>3</v>
      </c>
      <c r="AA252" s="30" t="s">
        <v>84</v>
      </c>
      <c r="AB252" s="78" t="s">
        <v>85</v>
      </c>
      <c r="AC252" s="31" t="s">
        <v>76</v>
      </c>
      <c r="AD252" s="31" t="s">
        <v>86</v>
      </c>
      <c r="AE252" s="79" t="s">
        <v>87</v>
      </c>
      <c r="AF252" s="79" t="s">
        <v>88</v>
      </c>
      <c r="AG252" s="79" t="s">
        <v>89</v>
      </c>
      <c r="AH252" s="79" t="s">
        <v>90</v>
      </c>
      <c r="AI252" s="79" t="s">
        <v>90</v>
      </c>
      <c r="AJ252" s="79" t="s">
        <v>90</v>
      </c>
      <c r="AK252" s="80"/>
      <c r="AL252" s="80"/>
      <c r="AM252" s="80"/>
    </row>
    <row r="253" spans="1:39" s="35" customFormat="1" ht="48" customHeight="1">
      <c r="A253" s="53"/>
      <c r="B253" s="28" t="s">
        <v>3</v>
      </c>
      <c r="C253" s="52" t="s">
        <v>213</v>
      </c>
      <c r="D253" s="52" t="s">
        <v>214</v>
      </c>
      <c r="E253" s="52" t="s">
        <v>26</v>
      </c>
      <c r="F253" s="52" t="s">
        <v>18</v>
      </c>
      <c r="G253" s="52" t="s">
        <v>521</v>
      </c>
      <c r="H253" s="47">
        <v>6295000</v>
      </c>
      <c r="I253" s="52" t="s">
        <v>86</v>
      </c>
      <c r="J253" s="29" t="s">
        <v>76</v>
      </c>
      <c r="K253" s="71" t="s">
        <v>522</v>
      </c>
      <c r="L253" s="72">
        <v>49161500</v>
      </c>
      <c r="M253" s="52" t="str">
        <f t="shared" si="20"/>
        <v xml:space="preserve">Adquirir elementos deportivos para el área de Educación Física con el fin de contribuir con el bienestar de los estudiantes del Instituto Pedagógico Nacional.(Balones de baloncesto, mallas de futbol, tapete para gimnasia) </v>
      </c>
      <c r="N253" s="31">
        <v>1</v>
      </c>
      <c r="O253" s="31">
        <v>1</v>
      </c>
      <c r="P253" s="73">
        <v>11</v>
      </c>
      <c r="Q253" s="74" t="s">
        <v>79</v>
      </c>
      <c r="R253" s="74" t="s">
        <v>80</v>
      </c>
      <c r="S253" s="81" t="s">
        <v>14</v>
      </c>
      <c r="T253" s="75">
        <f t="shared" si="22"/>
        <v>6295000</v>
      </c>
      <c r="U253" s="76">
        <f t="shared" si="21"/>
        <v>6295000</v>
      </c>
      <c r="V253" s="31" t="s">
        <v>76</v>
      </c>
      <c r="W253" s="31" t="s">
        <v>81</v>
      </c>
      <c r="X253" s="77" t="s">
        <v>82</v>
      </c>
      <c r="Y253" s="32" t="s">
        <v>83</v>
      </c>
      <c r="Z253" s="33" t="s">
        <v>3</v>
      </c>
      <c r="AA253" s="30" t="s">
        <v>84</v>
      </c>
      <c r="AB253" s="78" t="s">
        <v>85</v>
      </c>
      <c r="AC253" s="31" t="s">
        <v>76</v>
      </c>
      <c r="AD253" s="31" t="s">
        <v>86</v>
      </c>
      <c r="AE253" s="79" t="s">
        <v>87</v>
      </c>
      <c r="AF253" s="79" t="s">
        <v>88</v>
      </c>
      <c r="AG253" s="79" t="s">
        <v>89</v>
      </c>
      <c r="AH253" s="79" t="s">
        <v>90</v>
      </c>
      <c r="AI253" s="79" t="s">
        <v>90</v>
      </c>
      <c r="AJ253" s="79" t="s">
        <v>90</v>
      </c>
      <c r="AK253" s="80"/>
      <c r="AL253" s="80"/>
      <c r="AM253" s="80"/>
    </row>
    <row r="254" spans="1:39" s="35" customFormat="1" ht="48" customHeight="1">
      <c r="A254" s="53"/>
      <c r="B254" s="28" t="s">
        <v>3</v>
      </c>
      <c r="C254" s="52" t="s">
        <v>213</v>
      </c>
      <c r="D254" s="52" t="s">
        <v>214</v>
      </c>
      <c r="E254" s="52" t="s">
        <v>93</v>
      </c>
      <c r="F254" s="52" t="s">
        <v>94</v>
      </c>
      <c r="G254" s="52" t="s">
        <v>523</v>
      </c>
      <c r="H254" s="47">
        <v>4248300</v>
      </c>
      <c r="I254" s="52" t="s">
        <v>86</v>
      </c>
      <c r="J254" s="29" t="s">
        <v>76</v>
      </c>
      <c r="K254" s="120" t="s">
        <v>524</v>
      </c>
      <c r="L254" s="194" t="s">
        <v>525</v>
      </c>
      <c r="M254" s="208" t="str">
        <f t="shared" si="20"/>
        <v xml:space="preserve">Adquirir equipos y  elementos para el buen funcionamiento de la granja del IPN con el fin de contribuir con el bienestar de los estudiantes  </v>
      </c>
      <c r="N254" s="31">
        <v>1</v>
      </c>
      <c r="O254" s="31">
        <v>1</v>
      </c>
      <c r="P254" s="73">
        <v>11</v>
      </c>
      <c r="Q254" s="74" t="s">
        <v>79</v>
      </c>
      <c r="R254" s="74" t="s">
        <v>80</v>
      </c>
      <c r="S254" s="81" t="s">
        <v>14</v>
      </c>
      <c r="T254" s="209">
        <f>H254+H255</f>
        <v>4786180</v>
      </c>
      <c r="U254" s="210">
        <f t="shared" si="21"/>
        <v>4786180</v>
      </c>
      <c r="V254" s="31" t="s">
        <v>76</v>
      </c>
      <c r="W254" s="31" t="s">
        <v>81</v>
      </c>
      <c r="X254" s="77" t="s">
        <v>82</v>
      </c>
      <c r="Y254" s="32" t="s">
        <v>83</v>
      </c>
      <c r="Z254" s="33" t="s">
        <v>3</v>
      </c>
      <c r="AA254" s="30" t="s">
        <v>84</v>
      </c>
      <c r="AB254" s="78" t="s">
        <v>85</v>
      </c>
      <c r="AC254" s="31" t="s">
        <v>76</v>
      </c>
      <c r="AD254" s="31" t="s">
        <v>86</v>
      </c>
      <c r="AE254" s="79" t="s">
        <v>87</v>
      </c>
      <c r="AF254" s="79" t="s">
        <v>88</v>
      </c>
      <c r="AG254" s="79" t="s">
        <v>89</v>
      </c>
      <c r="AH254" s="79" t="s">
        <v>90</v>
      </c>
      <c r="AI254" s="79" t="s">
        <v>90</v>
      </c>
      <c r="AJ254" s="79" t="s">
        <v>90</v>
      </c>
      <c r="AK254" s="80"/>
      <c r="AL254" s="80"/>
      <c r="AM254" s="80"/>
    </row>
    <row r="255" spans="1:39" s="35" customFormat="1" ht="48" customHeight="1">
      <c r="A255" s="53"/>
      <c r="B255" s="28" t="s">
        <v>3</v>
      </c>
      <c r="C255" s="52" t="s">
        <v>213</v>
      </c>
      <c r="D255" s="52" t="s">
        <v>214</v>
      </c>
      <c r="E255" s="52" t="s">
        <v>129</v>
      </c>
      <c r="F255" s="52" t="s">
        <v>130</v>
      </c>
      <c r="G255" s="52" t="s">
        <v>526</v>
      </c>
      <c r="H255" s="47">
        <v>537880</v>
      </c>
      <c r="I255" s="52" t="s">
        <v>86</v>
      </c>
      <c r="J255" s="29" t="s">
        <v>76</v>
      </c>
      <c r="K255" s="120" t="s">
        <v>524</v>
      </c>
      <c r="L255" s="196"/>
      <c r="M255" s="208"/>
      <c r="N255" s="31">
        <v>1</v>
      </c>
      <c r="O255" s="31">
        <v>1</v>
      </c>
      <c r="P255" s="73">
        <v>11</v>
      </c>
      <c r="Q255" s="74" t="s">
        <v>79</v>
      </c>
      <c r="R255" s="74" t="s">
        <v>80</v>
      </c>
      <c r="S255" s="81" t="s">
        <v>14</v>
      </c>
      <c r="T255" s="209"/>
      <c r="U255" s="210"/>
      <c r="V255" s="31" t="s">
        <v>76</v>
      </c>
      <c r="W255" s="31" t="s">
        <v>81</v>
      </c>
      <c r="X255" s="77" t="s">
        <v>82</v>
      </c>
      <c r="Y255" s="32" t="s">
        <v>83</v>
      </c>
      <c r="Z255" s="33" t="s">
        <v>3</v>
      </c>
      <c r="AA255" s="30" t="s">
        <v>84</v>
      </c>
      <c r="AB255" s="78" t="s">
        <v>85</v>
      </c>
      <c r="AC255" s="31" t="s">
        <v>76</v>
      </c>
      <c r="AD255" s="31" t="s">
        <v>86</v>
      </c>
      <c r="AE255" s="79" t="s">
        <v>87</v>
      </c>
      <c r="AF255" s="79" t="s">
        <v>88</v>
      </c>
      <c r="AG255" s="79" t="s">
        <v>89</v>
      </c>
      <c r="AH255" s="79" t="s">
        <v>90</v>
      </c>
      <c r="AI255" s="79" t="s">
        <v>90</v>
      </c>
      <c r="AJ255" s="79" t="s">
        <v>90</v>
      </c>
      <c r="AK255" s="80"/>
      <c r="AL255" s="80"/>
      <c r="AM255" s="80"/>
    </row>
    <row r="256" spans="1:39" s="35" customFormat="1" ht="48" customHeight="1">
      <c r="A256" s="53"/>
      <c r="B256" s="28" t="s">
        <v>3</v>
      </c>
      <c r="C256" s="52" t="s">
        <v>213</v>
      </c>
      <c r="D256" s="52" t="s">
        <v>214</v>
      </c>
      <c r="E256" s="52" t="s">
        <v>527</v>
      </c>
      <c r="F256" s="52" t="s">
        <v>528</v>
      </c>
      <c r="G256" s="52" t="s">
        <v>529</v>
      </c>
      <c r="H256" s="47">
        <v>79227133</v>
      </c>
      <c r="I256" s="52" t="s">
        <v>86</v>
      </c>
      <c r="J256" s="29" t="s">
        <v>76</v>
      </c>
      <c r="K256" s="71" t="s">
        <v>530</v>
      </c>
      <c r="L256" s="72" t="s">
        <v>525</v>
      </c>
      <c r="M256" s="52" t="str">
        <f t="shared" ref="M256:M276" si="23">G256</f>
        <v xml:space="preserve">Adquirir pedestales para la Biblioteca del Instituto Pedagógico Nacional </v>
      </c>
      <c r="N256" s="31">
        <v>1</v>
      </c>
      <c r="O256" s="31">
        <v>1</v>
      </c>
      <c r="P256" s="73">
        <v>11</v>
      </c>
      <c r="Q256" s="74" t="s">
        <v>79</v>
      </c>
      <c r="R256" s="74" t="s">
        <v>80</v>
      </c>
      <c r="S256" s="81" t="s">
        <v>14</v>
      </c>
      <c r="T256" s="89">
        <f>H256</f>
        <v>79227133</v>
      </c>
      <c r="U256" s="82">
        <f t="shared" ref="U256:U262" si="24">T256</f>
        <v>79227133</v>
      </c>
      <c r="V256" s="31" t="s">
        <v>76</v>
      </c>
      <c r="W256" s="31" t="s">
        <v>81</v>
      </c>
      <c r="X256" s="77" t="s">
        <v>82</v>
      </c>
      <c r="Y256" s="32" t="s">
        <v>83</v>
      </c>
      <c r="Z256" s="33" t="s">
        <v>3</v>
      </c>
      <c r="AA256" s="30" t="s">
        <v>84</v>
      </c>
      <c r="AB256" s="78" t="s">
        <v>85</v>
      </c>
      <c r="AC256" s="31" t="s">
        <v>76</v>
      </c>
      <c r="AD256" s="31" t="s">
        <v>86</v>
      </c>
      <c r="AE256" s="79" t="s">
        <v>87</v>
      </c>
      <c r="AF256" s="79" t="s">
        <v>88</v>
      </c>
      <c r="AG256" s="79" t="s">
        <v>89</v>
      </c>
      <c r="AH256" s="79" t="s">
        <v>90</v>
      </c>
      <c r="AI256" s="79" t="s">
        <v>90</v>
      </c>
      <c r="AJ256" s="79" t="s">
        <v>90</v>
      </c>
      <c r="AK256" s="80"/>
      <c r="AL256" s="80"/>
      <c r="AM256" s="80"/>
    </row>
    <row r="257" spans="1:39" s="35" customFormat="1" ht="48" customHeight="1">
      <c r="A257" s="53"/>
      <c r="B257" s="28" t="s">
        <v>3</v>
      </c>
      <c r="C257" s="52" t="s">
        <v>531</v>
      </c>
      <c r="D257" s="52" t="s">
        <v>532</v>
      </c>
      <c r="E257" s="52" t="s">
        <v>9</v>
      </c>
      <c r="F257" s="52" t="s">
        <v>133</v>
      </c>
      <c r="G257" s="52" t="s">
        <v>706</v>
      </c>
      <c r="H257" s="47">
        <f>5150000+2120000</f>
        <v>7270000</v>
      </c>
      <c r="I257" s="52" t="s">
        <v>86</v>
      </c>
      <c r="J257" s="29" t="s">
        <v>76</v>
      </c>
      <c r="K257" s="71" t="s">
        <v>662</v>
      </c>
      <c r="L257" s="72">
        <v>83121700</v>
      </c>
      <c r="M257" s="52" t="str">
        <f t="shared" si="23"/>
        <v>Prestar el servicio de Streaming y Auto DJ, para la
trasmisión continua de música y contenidos de la
emisora La Pedagógica Radio</v>
      </c>
      <c r="N257" s="31">
        <v>1</v>
      </c>
      <c r="O257" s="31">
        <v>1</v>
      </c>
      <c r="P257" s="73">
        <v>11</v>
      </c>
      <c r="Q257" s="74" t="s">
        <v>79</v>
      </c>
      <c r="R257" s="74" t="s">
        <v>80</v>
      </c>
      <c r="S257" s="52" t="s">
        <v>14</v>
      </c>
      <c r="T257" s="75">
        <f>H257</f>
        <v>7270000</v>
      </c>
      <c r="U257" s="76">
        <f t="shared" si="24"/>
        <v>7270000</v>
      </c>
      <c r="V257" s="31" t="s">
        <v>76</v>
      </c>
      <c r="W257" s="31" t="s">
        <v>81</v>
      </c>
      <c r="X257" s="77" t="s">
        <v>82</v>
      </c>
      <c r="Y257" s="32" t="s">
        <v>83</v>
      </c>
      <c r="Z257" s="33" t="s">
        <v>3</v>
      </c>
      <c r="AA257" s="30" t="s">
        <v>84</v>
      </c>
      <c r="AB257" s="78" t="s">
        <v>85</v>
      </c>
      <c r="AC257" s="31" t="s">
        <v>76</v>
      </c>
      <c r="AD257" s="31" t="s">
        <v>86</v>
      </c>
      <c r="AE257" s="79" t="s">
        <v>87</v>
      </c>
      <c r="AF257" s="79" t="s">
        <v>88</v>
      </c>
      <c r="AG257" s="79" t="s">
        <v>89</v>
      </c>
      <c r="AH257" s="79" t="s">
        <v>90</v>
      </c>
      <c r="AI257" s="79" t="s">
        <v>90</v>
      </c>
      <c r="AJ257" s="79" t="s">
        <v>90</v>
      </c>
      <c r="AK257" s="80"/>
      <c r="AL257" s="80"/>
      <c r="AM257" s="80"/>
    </row>
    <row r="258" spans="1:39" s="35" customFormat="1" ht="48" customHeight="1">
      <c r="A258" s="53"/>
      <c r="B258" s="28" t="s">
        <v>3</v>
      </c>
      <c r="C258" s="52" t="s">
        <v>531</v>
      </c>
      <c r="D258" s="52" t="s">
        <v>532</v>
      </c>
      <c r="E258" s="52" t="s">
        <v>9</v>
      </c>
      <c r="F258" s="52" t="s">
        <v>133</v>
      </c>
      <c r="G258" s="52" t="s">
        <v>533</v>
      </c>
      <c r="H258" s="47">
        <f>2120000-2120000</f>
        <v>0</v>
      </c>
      <c r="I258" s="52" t="s">
        <v>429</v>
      </c>
      <c r="J258" s="29" t="s">
        <v>76</v>
      </c>
      <c r="K258" s="71" t="s">
        <v>534</v>
      </c>
      <c r="L258" s="72" t="s">
        <v>275</v>
      </c>
      <c r="M258" s="52" t="str">
        <f t="shared" si="23"/>
        <v>Prestar el servicio de soporte del sitio Web WordPress de la emisora.  - EMISORA</v>
      </c>
      <c r="N258" s="31">
        <v>1</v>
      </c>
      <c r="O258" s="31">
        <v>1</v>
      </c>
      <c r="P258" s="73">
        <v>11</v>
      </c>
      <c r="Q258" s="74" t="s">
        <v>79</v>
      </c>
      <c r="R258" s="74" t="s">
        <v>80</v>
      </c>
      <c r="S258" s="52" t="s">
        <v>14</v>
      </c>
      <c r="T258" s="75">
        <f t="shared" ref="T258:T274" si="25">H258</f>
        <v>0</v>
      </c>
      <c r="U258" s="76">
        <f t="shared" si="24"/>
        <v>0</v>
      </c>
      <c r="V258" s="31" t="s">
        <v>76</v>
      </c>
      <c r="W258" s="31" t="s">
        <v>81</v>
      </c>
      <c r="X258" s="77" t="s">
        <v>82</v>
      </c>
      <c r="Y258" s="32" t="s">
        <v>83</v>
      </c>
      <c r="Z258" s="33" t="s">
        <v>3</v>
      </c>
      <c r="AA258" s="30" t="s">
        <v>84</v>
      </c>
      <c r="AB258" s="78" t="s">
        <v>85</v>
      </c>
      <c r="AC258" s="31" t="s">
        <v>76</v>
      </c>
      <c r="AD258" s="31" t="s">
        <v>86</v>
      </c>
      <c r="AE258" s="79" t="s">
        <v>87</v>
      </c>
      <c r="AF258" s="79" t="s">
        <v>88</v>
      </c>
      <c r="AG258" s="79" t="s">
        <v>89</v>
      </c>
      <c r="AH258" s="79" t="s">
        <v>90</v>
      </c>
      <c r="AI258" s="79" t="s">
        <v>90</v>
      </c>
      <c r="AJ258" s="79" t="s">
        <v>90</v>
      </c>
      <c r="AK258" s="80"/>
      <c r="AL258" s="80"/>
      <c r="AM258" s="80"/>
    </row>
    <row r="259" spans="1:39" s="35" customFormat="1" ht="26.25" customHeight="1">
      <c r="A259" s="53"/>
      <c r="B259" s="28" t="s">
        <v>3</v>
      </c>
      <c r="C259" s="52" t="s">
        <v>535</v>
      </c>
      <c r="D259" s="52" t="s">
        <v>536</v>
      </c>
      <c r="E259" s="52" t="s">
        <v>9</v>
      </c>
      <c r="F259" s="52" t="s">
        <v>133</v>
      </c>
      <c r="G259" s="52" t="s">
        <v>537</v>
      </c>
      <c r="H259" s="47">
        <v>1000000000</v>
      </c>
      <c r="I259" s="52" t="s">
        <v>76</v>
      </c>
      <c r="J259" s="29" t="s">
        <v>76</v>
      </c>
      <c r="K259" s="71" t="s">
        <v>538</v>
      </c>
      <c r="L259" s="72" t="s">
        <v>78</v>
      </c>
      <c r="M259" s="52" t="str">
        <f t="shared" si="23"/>
        <v>PAGOS ETICT</v>
      </c>
      <c r="N259" s="31">
        <v>1</v>
      </c>
      <c r="O259" s="31">
        <v>1</v>
      </c>
      <c r="P259" s="73">
        <v>11</v>
      </c>
      <c r="Q259" s="74" t="s">
        <v>79</v>
      </c>
      <c r="R259" s="74" t="s">
        <v>80</v>
      </c>
      <c r="S259" s="52" t="s">
        <v>14</v>
      </c>
      <c r="T259" s="75">
        <f t="shared" si="25"/>
        <v>1000000000</v>
      </c>
      <c r="U259" s="76">
        <f t="shared" si="24"/>
        <v>1000000000</v>
      </c>
      <c r="V259" s="31" t="s">
        <v>76</v>
      </c>
      <c r="W259" s="31" t="s">
        <v>81</v>
      </c>
      <c r="X259" s="77" t="s">
        <v>82</v>
      </c>
      <c r="Y259" s="32" t="s">
        <v>83</v>
      </c>
      <c r="Z259" s="33" t="s">
        <v>3</v>
      </c>
      <c r="AA259" s="30" t="s">
        <v>84</v>
      </c>
      <c r="AB259" s="78" t="s">
        <v>85</v>
      </c>
      <c r="AC259" s="31" t="s">
        <v>76</v>
      </c>
      <c r="AD259" s="31" t="s">
        <v>86</v>
      </c>
      <c r="AE259" s="79" t="s">
        <v>87</v>
      </c>
      <c r="AF259" s="79" t="s">
        <v>88</v>
      </c>
      <c r="AG259" s="79" t="s">
        <v>89</v>
      </c>
      <c r="AH259" s="79" t="s">
        <v>90</v>
      </c>
      <c r="AI259" s="79" t="s">
        <v>90</v>
      </c>
      <c r="AJ259" s="79" t="s">
        <v>90</v>
      </c>
      <c r="AK259" s="80"/>
      <c r="AL259" s="80"/>
      <c r="AM259" s="80"/>
    </row>
    <row r="260" spans="1:39" s="35" customFormat="1" ht="48" customHeight="1">
      <c r="A260" s="53"/>
      <c r="B260" s="28" t="s">
        <v>27</v>
      </c>
      <c r="C260" s="52" t="s">
        <v>209</v>
      </c>
      <c r="D260" s="52" t="s">
        <v>210</v>
      </c>
      <c r="E260" s="52" t="s">
        <v>9</v>
      </c>
      <c r="F260" s="52" t="s">
        <v>133</v>
      </c>
      <c r="G260" s="52" t="s">
        <v>539</v>
      </c>
      <c r="H260" s="47">
        <v>18000000</v>
      </c>
      <c r="I260" s="52" t="s">
        <v>86</v>
      </c>
      <c r="J260" s="29" t="s">
        <v>76</v>
      </c>
      <c r="K260" s="71" t="s">
        <v>540</v>
      </c>
      <c r="L260" s="72" t="s">
        <v>676</v>
      </c>
      <c r="M260" s="52" t="str">
        <f t="shared" si="23"/>
        <v>Prestar el servicio de montaje del stand de la Universidad Pedagógica Nacional en Expo Estudiante 2026 y montaje Stand. - SAD</v>
      </c>
      <c r="N260" s="31">
        <v>1</v>
      </c>
      <c r="O260" s="31">
        <v>1</v>
      </c>
      <c r="P260" s="73">
        <v>11</v>
      </c>
      <c r="Q260" s="74" t="s">
        <v>79</v>
      </c>
      <c r="R260" s="74" t="s">
        <v>80</v>
      </c>
      <c r="S260" s="52" t="s">
        <v>1</v>
      </c>
      <c r="T260" s="75">
        <f t="shared" si="25"/>
        <v>18000000</v>
      </c>
      <c r="U260" s="76">
        <f t="shared" si="24"/>
        <v>18000000</v>
      </c>
      <c r="V260" s="31" t="s">
        <v>76</v>
      </c>
      <c r="W260" s="31" t="s">
        <v>81</v>
      </c>
      <c r="X260" s="77" t="s">
        <v>82</v>
      </c>
      <c r="Y260" s="32" t="s">
        <v>83</v>
      </c>
      <c r="Z260" s="33" t="s">
        <v>27</v>
      </c>
      <c r="AA260" s="30" t="s">
        <v>84</v>
      </c>
      <c r="AB260" s="78" t="s">
        <v>85</v>
      </c>
      <c r="AC260" s="31" t="s">
        <v>76</v>
      </c>
      <c r="AD260" s="31" t="s">
        <v>86</v>
      </c>
      <c r="AE260" s="79" t="s">
        <v>87</v>
      </c>
      <c r="AF260" s="79" t="s">
        <v>88</v>
      </c>
      <c r="AG260" s="79" t="s">
        <v>89</v>
      </c>
      <c r="AH260" s="79" t="s">
        <v>90</v>
      </c>
      <c r="AI260" s="79" t="s">
        <v>90</v>
      </c>
      <c r="AJ260" s="79" t="s">
        <v>90</v>
      </c>
      <c r="AK260" s="80"/>
      <c r="AL260" s="80"/>
      <c r="AM260" s="80"/>
    </row>
    <row r="261" spans="1:39" s="35" customFormat="1" ht="48" customHeight="1">
      <c r="A261" s="53"/>
      <c r="B261" s="28" t="s">
        <v>15</v>
      </c>
      <c r="C261" s="52" t="s">
        <v>206</v>
      </c>
      <c r="D261" s="52" t="s">
        <v>16</v>
      </c>
      <c r="E261" s="52" t="s">
        <v>11</v>
      </c>
      <c r="F261" s="52" t="s">
        <v>12</v>
      </c>
      <c r="G261" s="52" t="s">
        <v>541</v>
      </c>
      <c r="H261" s="47">
        <v>10000000</v>
      </c>
      <c r="I261" s="52" t="s">
        <v>86</v>
      </c>
      <c r="J261" s="29" t="s">
        <v>76</v>
      </c>
      <c r="K261" s="71" t="s">
        <v>542</v>
      </c>
      <c r="L261" s="72" t="s">
        <v>676</v>
      </c>
      <c r="M261" s="52" t="str">
        <f t="shared" si="23"/>
        <v xml:space="preserve"> Prestar el servicio logístico para el evento cultural Encuentro General de Egresados - Actividades artísticas, de entretenimiento y recreación</v>
      </c>
      <c r="N261" s="31">
        <v>1</v>
      </c>
      <c r="O261" s="31">
        <v>1</v>
      </c>
      <c r="P261" s="73">
        <v>11</v>
      </c>
      <c r="Q261" s="74" t="s">
        <v>79</v>
      </c>
      <c r="R261" s="74" t="s">
        <v>80</v>
      </c>
      <c r="S261" s="52" t="s">
        <v>14</v>
      </c>
      <c r="T261" s="75">
        <f t="shared" si="25"/>
        <v>10000000</v>
      </c>
      <c r="U261" s="76">
        <f t="shared" si="24"/>
        <v>10000000</v>
      </c>
      <c r="V261" s="31" t="s">
        <v>76</v>
      </c>
      <c r="W261" s="31" t="s">
        <v>81</v>
      </c>
      <c r="X261" s="77" t="s">
        <v>82</v>
      </c>
      <c r="Y261" s="32" t="s">
        <v>83</v>
      </c>
      <c r="Z261" s="33" t="s">
        <v>15</v>
      </c>
      <c r="AA261" s="30" t="s">
        <v>84</v>
      </c>
      <c r="AB261" s="78" t="s">
        <v>85</v>
      </c>
      <c r="AC261" s="31" t="s">
        <v>76</v>
      </c>
      <c r="AD261" s="31" t="s">
        <v>86</v>
      </c>
      <c r="AE261" s="79" t="s">
        <v>87</v>
      </c>
      <c r="AF261" s="79" t="s">
        <v>88</v>
      </c>
      <c r="AG261" s="79" t="s">
        <v>89</v>
      </c>
      <c r="AH261" s="79" t="s">
        <v>90</v>
      </c>
      <c r="AI261" s="79" t="s">
        <v>90</v>
      </c>
      <c r="AJ261" s="79" t="s">
        <v>90</v>
      </c>
      <c r="AK261" s="80"/>
      <c r="AL261" s="80"/>
      <c r="AM261" s="80"/>
    </row>
    <row r="262" spans="1:39" s="35" customFormat="1" ht="48" customHeight="1">
      <c r="A262" s="53"/>
      <c r="B262" s="28" t="s">
        <v>15</v>
      </c>
      <c r="C262" s="52" t="s">
        <v>206</v>
      </c>
      <c r="D262" s="52" t="s">
        <v>16</v>
      </c>
      <c r="E262" s="52" t="s">
        <v>9</v>
      </c>
      <c r="F262" s="52" t="s">
        <v>133</v>
      </c>
      <c r="G262" s="52" t="s">
        <v>543</v>
      </c>
      <c r="H262" s="47">
        <v>6000000</v>
      </c>
      <c r="I262" s="52" t="s">
        <v>86</v>
      </c>
      <c r="J262" s="29" t="s">
        <v>76</v>
      </c>
      <c r="K262" s="71" t="s">
        <v>544</v>
      </c>
      <c r="L262" s="72">
        <v>55101500</v>
      </c>
      <c r="M262" s="52" t="str">
        <f t="shared" si="23"/>
        <v>Prestar el servicio para la elaboración e impresión del material de divulgación requerido por la Universidad Pedagógica Nacional, para espacios institucionales a cargo del Centro de Egresados.</v>
      </c>
      <c r="N262" s="31">
        <v>1</v>
      </c>
      <c r="O262" s="31">
        <v>1</v>
      </c>
      <c r="P262" s="73">
        <v>11</v>
      </c>
      <c r="Q262" s="74" t="s">
        <v>79</v>
      </c>
      <c r="R262" s="74" t="s">
        <v>80</v>
      </c>
      <c r="S262" s="52" t="s">
        <v>1</v>
      </c>
      <c r="T262" s="75">
        <f t="shared" si="25"/>
        <v>6000000</v>
      </c>
      <c r="U262" s="76">
        <f t="shared" si="24"/>
        <v>6000000</v>
      </c>
      <c r="V262" s="31" t="s">
        <v>76</v>
      </c>
      <c r="W262" s="31" t="s">
        <v>81</v>
      </c>
      <c r="X262" s="77" t="s">
        <v>82</v>
      </c>
      <c r="Y262" s="32" t="s">
        <v>83</v>
      </c>
      <c r="Z262" s="33" t="s">
        <v>15</v>
      </c>
      <c r="AA262" s="30" t="s">
        <v>84</v>
      </c>
      <c r="AB262" s="78" t="s">
        <v>85</v>
      </c>
      <c r="AC262" s="31" t="s">
        <v>76</v>
      </c>
      <c r="AD262" s="31" t="s">
        <v>86</v>
      </c>
      <c r="AE262" s="79" t="s">
        <v>87</v>
      </c>
      <c r="AF262" s="79" t="s">
        <v>88</v>
      </c>
      <c r="AG262" s="79" t="s">
        <v>89</v>
      </c>
      <c r="AH262" s="79" t="s">
        <v>90</v>
      </c>
      <c r="AI262" s="79" t="s">
        <v>90</v>
      </c>
      <c r="AJ262" s="79" t="s">
        <v>90</v>
      </c>
      <c r="AK262" s="80"/>
      <c r="AL262" s="80"/>
      <c r="AM262" s="80"/>
    </row>
    <row r="263" spans="1:39" s="35" customFormat="1" ht="48" customHeight="1">
      <c r="A263" s="53"/>
      <c r="B263" s="28" t="s">
        <v>27</v>
      </c>
      <c r="C263" s="52" t="s">
        <v>435</v>
      </c>
      <c r="D263" s="52" t="s">
        <v>436</v>
      </c>
      <c r="E263" s="52" t="s">
        <v>9</v>
      </c>
      <c r="F263" s="52" t="s">
        <v>133</v>
      </c>
      <c r="G263" s="52" t="s">
        <v>545</v>
      </c>
      <c r="H263" s="47">
        <v>3000000</v>
      </c>
      <c r="I263" s="52" t="s">
        <v>86</v>
      </c>
      <c r="J263" s="29" t="s">
        <v>76</v>
      </c>
      <c r="K263" s="71" t="s">
        <v>546</v>
      </c>
      <c r="L263" s="72">
        <v>81101700</v>
      </c>
      <c r="M263" s="52" t="str">
        <f t="shared" si="23"/>
        <v>Prestar el servicio de mantenimiento para los equipos del Laboratorio Bioclinico del Departamento de Biología de la Universidad Pedagógica Nacional.</v>
      </c>
      <c r="N263" s="31">
        <v>1</v>
      </c>
      <c r="O263" s="31">
        <v>1</v>
      </c>
      <c r="P263" s="73">
        <v>11</v>
      </c>
      <c r="Q263" s="74" t="s">
        <v>79</v>
      </c>
      <c r="R263" s="74" t="s">
        <v>80</v>
      </c>
      <c r="S263" s="81" t="s">
        <v>1</v>
      </c>
      <c r="T263" s="75">
        <f t="shared" si="25"/>
        <v>3000000</v>
      </c>
      <c r="U263" s="76">
        <f t="shared" ref="U263:U276" si="26">T263</f>
        <v>3000000</v>
      </c>
      <c r="V263" s="31" t="s">
        <v>76</v>
      </c>
      <c r="W263" s="31" t="s">
        <v>81</v>
      </c>
      <c r="X263" s="77" t="s">
        <v>82</v>
      </c>
      <c r="Y263" s="32" t="s">
        <v>83</v>
      </c>
      <c r="Z263" s="33" t="s">
        <v>27</v>
      </c>
      <c r="AA263" s="30" t="s">
        <v>84</v>
      </c>
      <c r="AB263" s="78" t="s">
        <v>85</v>
      </c>
      <c r="AC263" s="31" t="s">
        <v>76</v>
      </c>
      <c r="AD263" s="31" t="s">
        <v>86</v>
      </c>
      <c r="AE263" s="79" t="s">
        <v>87</v>
      </c>
      <c r="AF263" s="79" t="s">
        <v>88</v>
      </c>
      <c r="AG263" s="79" t="s">
        <v>89</v>
      </c>
      <c r="AH263" s="79" t="s">
        <v>90</v>
      </c>
      <c r="AI263" s="79" t="s">
        <v>90</v>
      </c>
      <c r="AJ263" s="79" t="s">
        <v>90</v>
      </c>
      <c r="AK263" s="80"/>
      <c r="AL263" s="80"/>
      <c r="AM263" s="80"/>
    </row>
    <row r="264" spans="1:39" s="35" customFormat="1" ht="48" customHeight="1">
      <c r="A264" s="53"/>
      <c r="B264" s="28" t="s">
        <v>27</v>
      </c>
      <c r="C264" s="52" t="s">
        <v>435</v>
      </c>
      <c r="D264" s="52" t="s">
        <v>436</v>
      </c>
      <c r="E264" s="52" t="s">
        <v>9</v>
      </c>
      <c r="F264" s="52" t="s">
        <v>133</v>
      </c>
      <c r="G264" s="52" t="s">
        <v>547</v>
      </c>
      <c r="H264" s="47">
        <v>10520000</v>
      </c>
      <c r="I264" s="52" t="s">
        <v>86</v>
      </c>
      <c r="J264" s="29" t="s">
        <v>76</v>
      </c>
      <c r="K264" s="71" t="s">
        <v>548</v>
      </c>
      <c r="L264" s="72">
        <v>81101700</v>
      </c>
      <c r="M264" s="52" t="str">
        <f t="shared" si="23"/>
        <v>Prestar el servicio de mantenimiento para los equipos del Laboratorio del Departamento de Biología de la Universidad Pedagógica Nacional.</v>
      </c>
      <c r="N264" s="31">
        <v>1</v>
      </c>
      <c r="O264" s="31">
        <v>1</v>
      </c>
      <c r="P264" s="73">
        <v>11</v>
      </c>
      <c r="Q264" s="74" t="s">
        <v>79</v>
      </c>
      <c r="R264" s="74" t="s">
        <v>80</v>
      </c>
      <c r="S264" s="81" t="s">
        <v>1</v>
      </c>
      <c r="T264" s="75">
        <f t="shared" si="25"/>
        <v>10520000</v>
      </c>
      <c r="U264" s="76">
        <f t="shared" si="26"/>
        <v>10520000</v>
      </c>
      <c r="V264" s="31" t="s">
        <v>76</v>
      </c>
      <c r="W264" s="31" t="s">
        <v>81</v>
      </c>
      <c r="X264" s="77" t="s">
        <v>82</v>
      </c>
      <c r="Y264" s="32" t="s">
        <v>83</v>
      </c>
      <c r="Z264" s="33" t="s">
        <v>27</v>
      </c>
      <c r="AA264" s="30" t="s">
        <v>84</v>
      </c>
      <c r="AB264" s="78" t="s">
        <v>85</v>
      </c>
      <c r="AC264" s="31" t="s">
        <v>76</v>
      </c>
      <c r="AD264" s="31" t="s">
        <v>86</v>
      </c>
      <c r="AE264" s="79" t="s">
        <v>87</v>
      </c>
      <c r="AF264" s="79" t="s">
        <v>88</v>
      </c>
      <c r="AG264" s="79" t="s">
        <v>89</v>
      </c>
      <c r="AH264" s="79" t="s">
        <v>90</v>
      </c>
      <c r="AI264" s="79" t="s">
        <v>90</v>
      </c>
      <c r="AJ264" s="79" t="s">
        <v>90</v>
      </c>
      <c r="AK264" s="80"/>
      <c r="AL264" s="80"/>
      <c r="AM264" s="80"/>
    </row>
    <row r="265" spans="1:39" s="35" customFormat="1" ht="48" customHeight="1">
      <c r="A265" s="53"/>
      <c r="B265" s="28" t="s">
        <v>3</v>
      </c>
      <c r="C265" s="52" t="s">
        <v>549</v>
      </c>
      <c r="D265" s="52" t="s">
        <v>128</v>
      </c>
      <c r="E265" s="52" t="s">
        <v>9</v>
      </c>
      <c r="F265" s="52" t="s">
        <v>10</v>
      </c>
      <c r="G265" s="52" t="s">
        <v>550</v>
      </c>
      <c r="H265" s="47">
        <v>4000000</v>
      </c>
      <c r="I265" s="52" t="s">
        <v>86</v>
      </c>
      <c r="J265" s="29" t="s">
        <v>76</v>
      </c>
      <c r="K265" s="71" t="s">
        <v>551</v>
      </c>
      <c r="L265" s="72" t="s">
        <v>552</v>
      </c>
      <c r="M265" s="52" t="str">
        <f t="shared" si="23"/>
        <v>Prestar el servicio de mantenimiento preventivo y correctivo de los equipos requeridos para el desarrollo de las actividades del Programa de Cultura de la Subdirección de Bienestar Universitario-UPN.</v>
      </c>
      <c r="N265" s="31">
        <v>1</v>
      </c>
      <c r="O265" s="31">
        <v>1</v>
      </c>
      <c r="P265" s="73">
        <v>11</v>
      </c>
      <c r="Q265" s="74" t="s">
        <v>79</v>
      </c>
      <c r="R265" s="74" t="s">
        <v>80</v>
      </c>
      <c r="S265" s="81" t="s">
        <v>1</v>
      </c>
      <c r="T265" s="75">
        <f t="shared" si="25"/>
        <v>4000000</v>
      </c>
      <c r="U265" s="76">
        <f t="shared" si="26"/>
        <v>4000000</v>
      </c>
      <c r="V265" s="31" t="s">
        <v>76</v>
      </c>
      <c r="W265" s="31" t="s">
        <v>81</v>
      </c>
      <c r="X265" s="77" t="s">
        <v>82</v>
      </c>
      <c r="Y265" s="32" t="s">
        <v>83</v>
      </c>
      <c r="Z265" s="33" t="s">
        <v>3</v>
      </c>
      <c r="AA265" s="30" t="s">
        <v>84</v>
      </c>
      <c r="AB265" s="78" t="s">
        <v>85</v>
      </c>
      <c r="AC265" s="31" t="s">
        <v>76</v>
      </c>
      <c r="AD265" s="31" t="s">
        <v>86</v>
      </c>
      <c r="AE265" s="79" t="s">
        <v>87</v>
      </c>
      <c r="AF265" s="79" t="s">
        <v>88</v>
      </c>
      <c r="AG265" s="79" t="s">
        <v>89</v>
      </c>
      <c r="AH265" s="79" t="s">
        <v>90</v>
      </c>
      <c r="AI265" s="79" t="s">
        <v>90</v>
      </c>
      <c r="AJ265" s="79" t="s">
        <v>90</v>
      </c>
      <c r="AK265" s="80"/>
      <c r="AL265" s="80"/>
      <c r="AM265" s="80"/>
    </row>
    <row r="266" spans="1:39" s="35" customFormat="1" ht="48" customHeight="1">
      <c r="A266" s="53"/>
      <c r="B266" s="28" t="s">
        <v>3</v>
      </c>
      <c r="C266" s="52" t="s">
        <v>549</v>
      </c>
      <c r="D266" s="52" t="s">
        <v>128</v>
      </c>
      <c r="E266" s="52" t="s">
        <v>11</v>
      </c>
      <c r="F266" s="52" t="s">
        <v>12</v>
      </c>
      <c r="G266" s="52" t="s">
        <v>553</v>
      </c>
      <c r="H266" s="47">
        <v>3476000</v>
      </c>
      <c r="I266" s="52" t="s">
        <v>86</v>
      </c>
      <c r="J266" s="29" t="s">
        <v>76</v>
      </c>
      <c r="K266" s="71" t="s">
        <v>554</v>
      </c>
      <c r="L266" s="72">
        <v>91111500</v>
      </c>
      <c r="M266" s="52" t="str">
        <f t="shared" si="23"/>
        <v>Prestar el servicio de lavandería de los uniformes y trajes de los grupos representativos del programa de cultura.</v>
      </c>
      <c r="N266" s="31">
        <v>1</v>
      </c>
      <c r="O266" s="31">
        <v>1</v>
      </c>
      <c r="P266" s="73">
        <v>11</v>
      </c>
      <c r="Q266" s="74" t="s">
        <v>79</v>
      </c>
      <c r="R266" s="74" t="s">
        <v>80</v>
      </c>
      <c r="S266" s="52" t="s">
        <v>14</v>
      </c>
      <c r="T266" s="75">
        <f t="shared" si="25"/>
        <v>3476000</v>
      </c>
      <c r="U266" s="76">
        <f t="shared" si="26"/>
        <v>3476000</v>
      </c>
      <c r="V266" s="31" t="s">
        <v>76</v>
      </c>
      <c r="W266" s="31" t="s">
        <v>81</v>
      </c>
      <c r="X266" s="77" t="s">
        <v>82</v>
      </c>
      <c r="Y266" s="32" t="s">
        <v>83</v>
      </c>
      <c r="Z266" s="33" t="s">
        <v>3</v>
      </c>
      <c r="AA266" s="30" t="s">
        <v>84</v>
      </c>
      <c r="AB266" s="78" t="s">
        <v>85</v>
      </c>
      <c r="AC266" s="31" t="s">
        <v>76</v>
      </c>
      <c r="AD266" s="31" t="s">
        <v>86</v>
      </c>
      <c r="AE266" s="79" t="s">
        <v>87</v>
      </c>
      <c r="AF266" s="79" t="s">
        <v>88</v>
      </c>
      <c r="AG266" s="79" t="s">
        <v>89</v>
      </c>
      <c r="AH266" s="79" t="s">
        <v>90</v>
      </c>
      <c r="AI266" s="79" t="s">
        <v>90</v>
      </c>
      <c r="AJ266" s="79" t="s">
        <v>90</v>
      </c>
      <c r="AK266" s="80"/>
      <c r="AL266" s="80"/>
      <c r="AM266" s="80"/>
    </row>
    <row r="267" spans="1:39" s="35" customFormat="1" ht="48" customHeight="1">
      <c r="A267" s="53"/>
      <c r="B267" s="28" t="s">
        <v>3</v>
      </c>
      <c r="C267" s="52" t="s">
        <v>142</v>
      </c>
      <c r="D267" s="52" t="s">
        <v>72</v>
      </c>
      <c r="E267" s="52" t="s">
        <v>555</v>
      </c>
      <c r="F267" s="52" t="s">
        <v>6</v>
      </c>
      <c r="G267" s="52" t="s">
        <v>556</v>
      </c>
      <c r="H267" s="47">
        <v>113102000</v>
      </c>
      <c r="I267" s="52" t="s">
        <v>86</v>
      </c>
      <c r="J267" s="29" t="s">
        <v>76</v>
      </c>
      <c r="K267" s="71" t="s">
        <v>557</v>
      </c>
      <c r="L267" s="72" t="s">
        <v>558</v>
      </c>
      <c r="M267" s="52" t="str">
        <f t="shared" si="23"/>
        <v>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v>
      </c>
      <c r="N267" s="31">
        <v>1</v>
      </c>
      <c r="O267" s="31">
        <v>1</v>
      </c>
      <c r="P267" s="73">
        <v>11</v>
      </c>
      <c r="Q267" s="74" t="s">
        <v>79</v>
      </c>
      <c r="R267" s="74" t="s">
        <v>80</v>
      </c>
      <c r="S267" s="81" t="s">
        <v>5</v>
      </c>
      <c r="T267" s="75">
        <f t="shared" si="25"/>
        <v>113102000</v>
      </c>
      <c r="U267" s="76">
        <f t="shared" si="26"/>
        <v>113102000</v>
      </c>
      <c r="V267" s="31" t="s">
        <v>76</v>
      </c>
      <c r="W267" s="31" t="s">
        <v>81</v>
      </c>
      <c r="X267" s="77" t="s">
        <v>82</v>
      </c>
      <c r="Y267" s="32" t="s">
        <v>83</v>
      </c>
      <c r="Z267" s="33" t="s">
        <v>3</v>
      </c>
      <c r="AA267" s="30" t="s">
        <v>84</v>
      </c>
      <c r="AB267" s="78" t="s">
        <v>85</v>
      </c>
      <c r="AC267" s="31" t="s">
        <v>76</v>
      </c>
      <c r="AD267" s="31" t="s">
        <v>86</v>
      </c>
      <c r="AE267" s="79" t="s">
        <v>87</v>
      </c>
      <c r="AF267" s="79" t="s">
        <v>88</v>
      </c>
      <c r="AG267" s="79" t="s">
        <v>89</v>
      </c>
      <c r="AH267" s="79" t="s">
        <v>90</v>
      </c>
      <c r="AI267" s="79" t="s">
        <v>90</v>
      </c>
      <c r="AJ267" s="79" t="s">
        <v>90</v>
      </c>
      <c r="AK267" s="80"/>
      <c r="AL267" s="80"/>
      <c r="AM267" s="80"/>
    </row>
    <row r="268" spans="1:39" s="35" customFormat="1" ht="48" customHeight="1">
      <c r="A268" s="53"/>
      <c r="B268" s="28" t="s">
        <v>3</v>
      </c>
      <c r="C268" s="52" t="s">
        <v>142</v>
      </c>
      <c r="D268" s="52" t="s">
        <v>72</v>
      </c>
      <c r="E268" s="52" t="s">
        <v>125</v>
      </c>
      <c r="F268" s="52" t="s">
        <v>126</v>
      </c>
      <c r="G268" s="52" t="s">
        <v>559</v>
      </c>
      <c r="H268" s="47">
        <f>110000000-17071000</f>
        <v>92929000</v>
      </c>
      <c r="I268" s="52" t="s">
        <v>86</v>
      </c>
      <c r="J268" s="29" t="s">
        <v>76</v>
      </c>
      <c r="K268" s="71" t="s">
        <v>560</v>
      </c>
      <c r="L268" s="72" t="s">
        <v>561</v>
      </c>
      <c r="M268" s="52" t="str">
        <f t="shared" si="23"/>
        <v xml:space="preserve">Adquirir la dotación para los funcionarios administrativos planta, provisionales y supernumerarios (caballeros) </v>
      </c>
      <c r="N268" s="31">
        <v>1</v>
      </c>
      <c r="O268" s="31">
        <v>1</v>
      </c>
      <c r="P268" s="73">
        <v>11</v>
      </c>
      <c r="Q268" s="74" t="s">
        <v>79</v>
      </c>
      <c r="R268" s="74" t="s">
        <v>80</v>
      </c>
      <c r="S268" s="81" t="s">
        <v>1</v>
      </c>
      <c r="T268" s="75">
        <f t="shared" si="25"/>
        <v>92929000</v>
      </c>
      <c r="U268" s="76">
        <f t="shared" si="26"/>
        <v>92929000</v>
      </c>
      <c r="V268" s="31" t="s">
        <v>76</v>
      </c>
      <c r="W268" s="31" t="s">
        <v>81</v>
      </c>
      <c r="X268" s="77" t="s">
        <v>82</v>
      </c>
      <c r="Y268" s="32" t="s">
        <v>83</v>
      </c>
      <c r="Z268" s="33" t="s">
        <v>3</v>
      </c>
      <c r="AA268" s="30" t="s">
        <v>84</v>
      </c>
      <c r="AB268" s="78" t="s">
        <v>85</v>
      </c>
      <c r="AC268" s="31" t="s">
        <v>76</v>
      </c>
      <c r="AD268" s="31" t="s">
        <v>86</v>
      </c>
      <c r="AE268" s="79" t="s">
        <v>87</v>
      </c>
      <c r="AF268" s="79" t="s">
        <v>88</v>
      </c>
      <c r="AG268" s="79" t="s">
        <v>89</v>
      </c>
      <c r="AH268" s="79" t="s">
        <v>90</v>
      </c>
      <c r="AI268" s="79" t="s">
        <v>90</v>
      </c>
      <c r="AJ268" s="79" t="s">
        <v>90</v>
      </c>
      <c r="AK268" s="80"/>
      <c r="AL268" s="80"/>
      <c r="AM268" s="80"/>
    </row>
    <row r="269" spans="1:39" s="35" customFormat="1" ht="48" customHeight="1">
      <c r="A269" s="53"/>
      <c r="B269" s="28" t="s">
        <v>3</v>
      </c>
      <c r="C269" s="160" t="s">
        <v>142</v>
      </c>
      <c r="D269" s="160" t="s">
        <v>72</v>
      </c>
      <c r="E269" s="160" t="s">
        <v>125</v>
      </c>
      <c r="F269" s="160" t="s">
        <v>126</v>
      </c>
      <c r="G269" s="160" t="s">
        <v>559</v>
      </c>
      <c r="H269" s="47">
        <v>70000000</v>
      </c>
      <c r="I269" s="160" t="s">
        <v>86</v>
      </c>
      <c r="J269" s="29" t="s">
        <v>876</v>
      </c>
      <c r="K269" s="71" t="s">
        <v>560</v>
      </c>
      <c r="L269" s="163" t="s">
        <v>561</v>
      </c>
      <c r="M269" s="160" t="str">
        <f t="shared" ref="M269" si="27">G269</f>
        <v xml:space="preserve">Adquirir la dotación para los funcionarios administrativos planta, provisionales y supernumerarios (caballeros) </v>
      </c>
      <c r="N269" s="31">
        <v>1</v>
      </c>
      <c r="O269" s="31">
        <v>1</v>
      </c>
      <c r="P269" s="73">
        <v>11</v>
      </c>
      <c r="Q269" s="74" t="s">
        <v>79</v>
      </c>
      <c r="R269" s="74" t="s">
        <v>80</v>
      </c>
      <c r="S269" s="81" t="s">
        <v>14</v>
      </c>
      <c r="T269" s="161">
        <f t="shared" ref="T269" si="28">H269</f>
        <v>70000000</v>
      </c>
      <c r="U269" s="162">
        <f t="shared" ref="U269" si="29">T269</f>
        <v>70000000</v>
      </c>
      <c r="V269" s="31" t="s">
        <v>76</v>
      </c>
      <c r="W269" s="31" t="s">
        <v>81</v>
      </c>
      <c r="X269" s="77" t="s">
        <v>82</v>
      </c>
      <c r="Y269" s="32" t="s">
        <v>83</v>
      </c>
      <c r="Z269" s="33" t="s">
        <v>3</v>
      </c>
      <c r="AA269" s="30" t="s">
        <v>84</v>
      </c>
      <c r="AB269" s="78" t="s">
        <v>85</v>
      </c>
      <c r="AC269" s="31" t="s">
        <v>76</v>
      </c>
      <c r="AD269" s="31" t="s">
        <v>86</v>
      </c>
      <c r="AE269" s="79" t="s">
        <v>87</v>
      </c>
      <c r="AF269" s="79" t="s">
        <v>88</v>
      </c>
      <c r="AG269" s="79" t="s">
        <v>89</v>
      </c>
      <c r="AH269" s="79" t="s">
        <v>90</v>
      </c>
      <c r="AI269" s="79" t="s">
        <v>90</v>
      </c>
      <c r="AJ269" s="79" t="s">
        <v>90</v>
      </c>
      <c r="AK269" s="80"/>
      <c r="AL269" s="80"/>
      <c r="AM269" s="80"/>
    </row>
    <row r="270" spans="1:39" s="35" customFormat="1" ht="48" customHeight="1">
      <c r="A270" s="53"/>
      <c r="B270" s="28" t="s">
        <v>3</v>
      </c>
      <c r="C270" s="156" t="s">
        <v>142</v>
      </c>
      <c r="D270" s="156" t="s">
        <v>72</v>
      </c>
      <c r="E270" s="156" t="s">
        <v>125</v>
      </c>
      <c r="F270" s="156" t="s">
        <v>126</v>
      </c>
      <c r="G270" s="156" t="s">
        <v>562</v>
      </c>
      <c r="H270" s="47">
        <v>65000000</v>
      </c>
      <c r="I270" s="156" t="s">
        <v>86</v>
      </c>
      <c r="J270" s="29" t="s">
        <v>429</v>
      </c>
      <c r="K270" s="71" t="s">
        <v>563</v>
      </c>
      <c r="L270" s="157" t="s">
        <v>564</v>
      </c>
      <c r="M270" s="156" t="str">
        <f t="shared" ref="M270" si="30">G270</f>
        <v>Adquirir la dotación para los funcionarios administrativos planta, provisionales y supernumerarios (damas)</v>
      </c>
      <c r="N270" s="31">
        <v>1</v>
      </c>
      <c r="O270" s="31">
        <v>1</v>
      </c>
      <c r="P270" s="73">
        <v>11</v>
      </c>
      <c r="Q270" s="74" t="s">
        <v>79</v>
      </c>
      <c r="R270" s="74" t="s">
        <v>80</v>
      </c>
      <c r="S270" s="81" t="s">
        <v>5</v>
      </c>
      <c r="T270" s="159">
        <f t="shared" ref="T270" si="31">H270</f>
        <v>65000000</v>
      </c>
      <c r="U270" s="158">
        <f t="shared" ref="U270" si="32">T270</f>
        <v>65000000</v>
      </c>
      <c r="V270" s="31" t="s">
        <v>76</v>
      </c>
      <c r="W270" s="31" t="s">
        <v>81</v>
      </c>
      <c r="X270" s="77" t="s">
        <v>82</v>
      </c>
      <c r="Y270" s="32" t="s">
        <v>83</v>
      </c>
      <c r="Z270" s="33" t="s">
        <v>3</v>
      </c>
      <c r="AA270" s="30" t="s">
        <v>84</v>
      </c>
      <c r="AB270" s="78" t="s">
        <v>85</v>
      </c>
      <c r="AC270" s="31" t="s">
        <v>76</v>
      </c>
      <c r="AD270" s="31" t="s">
        <v>86</v>
      </c>
      <c r="AE270" s="79" t="s">
        <v>87</v>
      </c>
      <c r="AF270" s="79" t="s">
        <v>88</v>
      </c>
      <c r="AG270" s="79" t="s">
        <v>89</v>
      </c>
      <c r="AH270" s="79" t="s">
        <v>90</v>
      </c>
      <c r="AI270" s="79" t="s">
        <v>90</v>
      </c>
      <c r="AJ270" s="79" t="s">
        <v>90</v>
      </c>
      <c r="AK270" s="80"/>
      <c r="AL270" s="80"/>
      <c r="AM270" s="80"/>
    </row>
    <row r="271" spans="1:39" s="35" customFormat="1" ht="48" customHeight="1">
      <c r="A271" s="53"/>
      <c r="B271" s="28" t="s">
        <v>3</v>
      </c>
      <c r="C271" s="160" t="s">
        <v>142</v>
      </c>
      <c r="D271" s="160" t="s">
        <v>72</v>
      </c>
      <c r="E271" s="160" t="s">
        <v>125</v>
      </c>
      <c r="F271" s="160" t="s">
        <v>126</v>
      </c>
      <c r="G271" s="160" t="s">
        <v>562</v>
      </c>
      <c r="H271" s="47">
        <v>61247255</v>
      </c>
      <c r="I271" s="160" t="s">
        <v>86</v>
      </c>
      <c r="J271" s="29" t="s">
        <v>876</v>
      </c>
      <c r="K271" s="71" t="s">
        <v>563</v>
      </c>
      <c r="L271" s="163" t="s">
        <v>564</v>
      </c>
      <c r="M271" s="160" t="str">
        <f t="shared" ref="M271" si="33">G271</f>
        <v>Adquirir la dotación para los funcionarios administrativos planta, provisionales y supernumerarios (damas)</v>
      </c>
      <c r="N271" s="31">
        <v>1</v>
      </c>
      <c r="O271" s="31">
        <v>1</v>
      </c>
      <c r="P271" s="73">
        <v>11</v>
      </c>
      <c r="Q271" s="74" t="s">
        <v>79</v>
      </c>
      <c r="R271" s="74" t="s">
        <v>80</v>
      </c>
      <c r="S271" s="81" t="s">
        <v>14</v>
      </c>
      <c r="T271" s="161">
        <f t="shared" ref="T271" si="34">H271</f>
        <v>61247255</v>
      </c>
      <c r="U271" s="162">
        <f t="shared" ref="U271" si="35">T271</f>
        <v>61247255</v>
      </c>
      <c r="V271" s="31" t="s">
        <v>76</v>
      </c>
      <c r="W271" s="31" t="s">
        <v>81</v>
      </c>
      <c r="X271" s="77" t="s">
        <v>82</v>
      </c>
      <c r="Y271" s="32" t="s">
        <v>83</v>
      </c>
      <c r="Z271" s="33" t="s">
        <v>3</v>
      </c>
      <c r="AA271" s="30" t="s">
        <v>84</v>
      </c>
      <c r="AB271" s="78" t="s">
        <v>85</v>
      </c>
      <c r="AC271" s="31" t="s">
        <v>76</v>
      </c>
      <c r="AD271" s="31" t="s">
        <v>86</v>
      </c>
      <c r="AE271" s="79" t="s">
        <v>87</v>
      </c>
      <c r="AF271" s="79" t="s">
        <v>88</v>
      </c>
      <c r="AG271" s="79" t="s">
        <v>89</v>
      </c>
      <c r="AH271" s="79" t="s">
        <v>90</v>
      </c>
      <c r="AI271" s="79" t="s">
        <v>90</v>
      </c>
      <c r="AJ271" s="79" t="s">
        <v>90</v>
      </c>
      <c r="AK271" s="80"/>
      <c r="AL271" s="80"/>
      <c r="AM271" s="80"/>
    </row>
    <row r="272" spans="1:39" s="35" customFormat="1" ht="48" customHeight="1">
      <c r="A272" s="53"/>
      <c r="B272" s="28" t="s">
        <v>3</v>
      </c>
      <c r="C272" s="52" t="s">
        <v>142</v>
      </c>
      <c r="D272" s="52" t="s">
        <v>72</v>
      </c>
      <c r="E272" s="52" t="s">
        <v>125</v>
      </c>
      <c r="F272" s="52" t="s">
        <v>126</v>
      </c>
      <c r="G272" s="156" t="s">
        <v>562</v>
      </c>
      <c r="H272" s="47">
        <f>140000000-(65000000)</f>
        <v>75000000</v>
      </c>
      <c r="I272" s="52" t="s">
        <v>86</v>
      </c>
      <c r="J272" s="29" t="s">
        <v>429</v>
      </c>
      <c r="K272" s="71" t="s">
        <v>563</v>
      </c>
      <c r="L272" s="72" t="s">
        <v>564</v>
      </c>
      <c r="M272" s="52" t="str">
        <f t="shared" si="23"/>
        <v>Adquirir la dotación para los funcionarios administrativos planta, provisionales y supernumerarios (damas)</v>
      </c>
      <c r="N272" s="31">
        <v>1</v>
      </c>
      <c r="O272" s="31">
        <v>1</v>
      </c>
      <c r="P272" s="73">
        <v>11</v>
      </c>
      <c r="Q272" s="74" t="s">
        <v>79</v>
      </c>
      <c r="R272" s="74" t="s">
        <v>80</v>
      </c>
      <c r="S272" s="81" t="s">
        <v>1</v>
      </c>
      <c r="T272" s="75">
        <f t="shared" si="25"/>
        <v>75000000</v>
      </c>
      <c r="U272" s="76">
        <f t="shared" si="26"/>
        <v>75000000</v>
      </c>
      <c r="V272" s="31" t="s">
        <v>76</v>
      </c>
      <c r="W272" s="31" t="s">
        <v>81</v>
      </c>
      <c r="X272" s="77" t="s">
        <v>82</v>
      </c>
      <c r="Y272" s="32" t="s">
        <v>83</v>
      </c>
      <c r="Z272" s="33" t="s">
        <v>3</v>
      </c>
      <c r="AA272" s="30" t="s">
        <v>84</v>
      </c>
      <c r="AB272" s="78" t="s">
        <v>85</v>
      </c>
      <c r="AC272" s="31" t="s">
        <v>76</v>
      </c>
      <c r="AD272" s="31" t="s">
        <v>86</v>
      </c>
      <c r="AE272" s="79" t="s">
        <v>87</v>
      </c>
      <c r="AF272" s="79" t="s">
        <v>88</v>
      </c>
      <c r="AG272" s="79" t="s">
        <v>89</v>
      </c>
      <c r="AH272" s="79" t="s">
        <v>90</v>
      </c>
      <c r="AI272" s="79" t="s">
        <v>90</v>
      </c>
      <c r="AJ272" s="79" t="s">
        <v>90</v>
      </c>
      <c r="AK272" s="80"/>
      <c r="AL272" s="80"/>
      <c r="AM272" s="80"/>
    </row>
    <row r="273" spans="1:39" s="35" customFormat="1" ht="48" customHeight="1">
      <c r="A273" s="53"/>
      <c r="B273" s="28" t="s">
        <v>3</v>
      </c>
      <c r="C273" s="52" t="s">
        <v>159</v>
      </c>
      <c r="D273" s="52" t="s">
        <v>160</v>
      </c>
      <c r="E273" s="52" t="s">
        <v>565</v>
      </c>
      <c r="F273" s="52" t="s">
        <v>18</v>
      </c>
      <c r="G273" s="52" t="s">
        <v>566</v>
      </c>
      <c r="H273" s="47">
        <v>5569388</v>
      </c>
      <c r="I273" s="52" t="s">
        <v>86</v>
      </c>
      <c r="J273" s="29" t="s">
        <v>76</v>
      </c>
      <c r="K273" s="71" t="s">
        <v>567</v>
      </c>
      <c r="L273" s="72" t="s">
        <v>568</v>
      </c>
      <c r="M273" s="52" t="str">
        <f t="shared" si="23"/>
        <v>Adquirir insumos, para realizar el mantenimiento preventivo y correctivo de los equipos de cómputo de la Universidad Pedagógica Nacional</v>
      </c>
      <c r="N273" s="31">
        <v>1</v>
      </c>
      <c r="O273" s="31">
        <v>1</v>
      </c>
      <c r="P273" s="73">
        <v>12</v>
      </c>
      <c r="Q273" s="74" t="s">
        <v>79</v>
      </c>
      <c r="R273" s="74" t="s">
        <v>80</v>
      </c>
      <c r="S273" s="52" t="s">
        <v>1</v>
      </c>
      <c r="T273" s="75">
        <f t="shared" si="25"/>
        <v>5569388</v>
      </c>
      <c r="U273" s="76">
        <f t="shared" si="26"/>
        <v>5569388</v>
      </c>
      <c r="V273" s="31" t="s">
        <v>76</v>
      </c>
      <c r="W273" s="31" t="s">
        <v>81</v>
      </c>
      <c r="X273" s="77" t="s">
        <v>82</v>
      </c>
      <c r="Y273" s="32" t="s">
        <v>83</v>
      </c>
      <c r="Z273" s="33" t="s">
        <v>3</v>
      </c>
      <c r="AA273" s="30" t="s">
        <v>84</v>
      </c>
      <c r="AB273" s="78" t="s">
        <v>85</v>
      </c>
      <c r="AC273" s="31" t="s">
        <v>76</v>
      </c>
      <c r="AD273" s="31" t="s">
        <v>86</v>
      </c>
      <c r="AE273" s="79" t="s">
        <v>87</v>
      </c>
      <c r="AF273" s="79" t="s">
        <v>88</v>
      </c>
      <c r="AG273" s="79" t="s">
        <v>89</v>
      </c>
      <c r="AH273" s="79" t="s">
        <v>90</v>
      </c>
      <c r="AI273" s="79" t="s">
        <v>90</v>
      </c>
      <c r="AJ273" s="79" t="s">
        <v>90</v>
      </c>
      <c r="AK273" s="80"/>
      <c r="AL273" s="80"/>
      <c r="AM273" s="80"/>
    </row>
    <row r="274" spans="1:39" s="35" customFormat="1" ht="48" customHeight="1">
      <c r="A274" s="53"/>
      <c r="B274" s="28" t="s">
        <v>27</v>
      </c>
      <c r="C274" s="52" t="s">
        <v>435</v>
      </c>
      <c r="D274" s="52" t="s">
        <v>436</v>
      </c>
      <c r="E274" s="52" t="s">
        <v>9</v>
      </c>
      <c r="F274" s="52" t="s">
        <v>133</v>
      </c>
      <c r="G274" s="52" t="s">
        <v>569</v>
      </c>
      <c r="H274" s="47">
        <v>41248695</v>
      </c>
      <c r="I274" s="52" t="s">
        <v>86</v>
      </c>
      <c r="J274" s="29" t="s">
        <v>76</v>
      </c>
      <c r="K274" s="71" t="s">
        <v>570</v>
      </c>
      <c r="L274" s="72" t="s">
        <v>571</v>
      </c>
      <c r="M274" s="52" t="str">
        <f t="shared" si="23"/>
        <v>Prestar el servicio de mantenimiento preventivo y/o correctivo a equipos del Laboratorio del Departamento de Química de la Universidad Pedagógica Nacional.</v>
      </c>
      <c r="N274" s="31">
        <v>1</v>
      </c>
      <c r="O274" s="31">
        <v>1</v>
      </c>
      <c r="P274" s="73">
        <v>11</v>
      </c>
      <c r="Q274" s="74" t="s">
        <v>79</v>
      </c>
      <c r="R274" s="74" t="s">
        <v>80</v>
      </c>
      <c r="S274" s="81" t="s">
        <v>1</v>
      </c>
      <c r="T274" s="75">
        <f t="shared" si="25"/>
        <v>41248695</v>
      </c>
      <c r="U274" s="76">
        <f t="shared" si="26"/>
        <v>41248695</v>
      </c>
      <c r="V274" s="31" t="s">
        <v>76</v>
      </c>
      <c r="W274" s="31" t="s">
        <v>81</v>
      </c>
      <c r="X274" s="77" t="s">
        <v>82</v>
      </c>
      <c r="Y274" s="32" t="s">
        <v>83</v>
      </c>
      <c r="Z274" s="33" t="s">
        <v>27</v>
      </c>
      <c r="AA274" s="30" t="s">
        <v>84</v>
      </c>
      <c r="AB274" s="78" t="s">
        <v>85</v>
      </c>
      <c r="AC274" s="31" t="s">
        <v>76</v>
      </c>
      <c r="AD274" s="31" t="s">
        <v>86</v>
      </c>
      <c r="AE274" s="79" t="s">
        <v>87</v>
      </c>
      <c r="AF274" s="79" t="s">
        <v>88</v>
      </c>
      <c r="AG274" s="79" t="s">
        <v>89</v>
      </c>
      <c r="AH274" s="79" t="s">
        <v>90</v>
      </c>
      <c r="AI274" s="79" t="s">
        <v>90</v>
      </c>
      <c r="AJ274" s="79" t="s">
        <v>90</v>
      </c>
      <c r="AK274" s="80"/>
      <c r="AL274" s="80"/>
      <c r="AM274" s="80"/>
    </row>
    <row r="275" spans="1:39" s="35" customFormat="1" ht="48" customHeight="1">
      <c r="A275" s="53"/>
      <c r="B275" s="28" t="s">
        <v>3</v>
      </c>
      <c r="C275" s="52" t="s">
        <v>139</v>
      </c>
      <c r="D275" s="52" t="s">
        <v>128</v>
      </c>
      <c r="E275" s="52" t="s">
        <v>105</v>
      </c>
      <c r="F275" s="52" t="s">
        <v>572</v>
      </c>
      <c r="G275" s="52" t="s">
        <v>573</v>
      </c>
      <c r="H275" s="47">
        <v>3650000</v>
      </c>
      <c r="I275" s="52" t="s">
        <v>86</v>
      </c>
      <c r="J275" s="29" t="s">
        <v>76</v>
      </c>
      <c r="K275" s="71" t="s">
        <v>574</v>
      </c>
      <c r="L275" s="72" t="s">
        <v>575</v>
      </c>
      <c r="M275" s="52" t="str">
        <f t="shared" si="23"/>
        <v>Adquisición de equipos y accesorios para la realización de las diferentes actividades de los programas de la Subdirección de Bienestar Universitario</v>
      </c>
      <c r="N275" s="31">
        <v>1</v>
      </c>
      <c r="O275" s="31">
        <v>1</v>
      </c>
      <c r="P275" s="73">
        <v>11</v>
      </c>
      <c r="Q275" s="74" t="s">
        <v>79</v>
      </c>
      <c r="R275" s="74" t="s">
        <v>80</v>
      </c>
      <c r="S275" s="81" t="s">
        <v>1</v>
      </c>
      <c r="T275" s="75">
        <f>H275</f>
        <v>3650000</v>
      </c>
      <c r="U275" s="76">
        <f t="shared" si="26"/>
        <v>3650000</v>
      </c>
      <c r="V275" s="31" t="s">
        <v>76</v>
      </c>
      <c r="W275" s="31" t="s">
        <v>81</v>
      </c>
      <c r="X275" s="77" t="s">
        <v>82</v>
      </c>
      <c r="Y275" s="32" t="s">
        <v>83</v>
      </c>
      <c r="Z275" s="33" t="s">
        <v>3</v>
      </c>
      <c r="AA275" s="30" t="s">
        <v>84</v>
      </c>
      <c r="AB275" s="78" t="s">
        <v>85</v>
      </c>
      <c r="AC275" s="31" t="s">
        <v>76</v>
      </c>
      <c r="AD275" s="31" t="s">
        <v>86</v>
      </c>
      <c r="AE275" s="79" t="s">
        <v>87</v>
      </c>
      <c r="AF275" s="79" t="s">
        <v>88</v>
      </c>
      <c r="AG275" s="79" t="s">
        <v>89</v>
      </c>
      <c r="AH275" s="79" t="s">
        <v>90</v>
      </c>
      <c r="AI275" s="79" t="s">
        <v>90</v>
      </c>
      <c r="AJ275" s="79" t="s">
        <v>90</v>
      </c>
      <c r="AK275" s="80"/>
      <c r="AL275" s="80"/>
      <c r="AM275" s="80"/>
    </row>
    <row r="276" spans="1:39" s="35" customFormat="1" ht="48" customHeight="1">
      <c r="A276" s="53"/>
      <c r="B276" s="28" t="s">
        <v>27</v>
      </c>
      <c r="C276" s="52" t="s">
        <v>435</v>
      </c>
      <c r="D276" s="52" t="s">
        <v>436</v>
      </c>
      <c r="E276" s="52" t="s">
        <v>26</v>
      </c>
      <c r="F276" s="52" t="s">
        <v>18</v>
      </c>
      <c r="G276" s="52" t="s">
        <v>576</v>
      </c>
      <c r="H276" s="47">
        <v>5280762</v>
      </c>
      <c r="I276" s="52" t="s">
        <v>86</v>
      </c>
      <c r="J276" s="29" t="s">
        <v>76</v>
      </c>
      <c r="K276" s="108" t="s">
        <v>577</v>
      </c>
      <c r="L276" s="194" t="s">
        <v>439</v>
      </c>
      <c r="M276" s="208" t="str">
        <f t="shared" si="23"/>
        <v>Suministrar materiales, reactivos y equipos para el Laboratorio del Departamento de Física de la Universidad Pedagógica Nacional.</v>
      </c>
      <c r="N276" s="31">
        <v>1</v>
      </c>
      <c r="O276" s="31">
        <v>1</v>
      </c>
      <c r="P276" s="73">
        <v>11</v>
      </c>
      <c r="Q276" s="74" t="s">
        <v>79</v>
      </c>
      <c r="R276" s="74" t="s">
        <v>80</v>
      </c>
      <c r="S276" s="81" t="s">
        <v>1</v>
      </c>
      <c r="T276" s="209">
        <f>H276+H277+H278+H279</f>
        <v>16965202</v>
      </c>
      <c r="U276" s="210">
        <f t="shared" si="26"/>
        <v>16965202</v>
      </c>
      <c r="V276" s="31" t="s">
        <v>76</v>
      </c>
      <c r="W276" s="31" t="s">
        <v>81</v>
      </c>
      <c r="X276" s="77" t="s">
        <v>82</v>
      </c>
      <c r="Y276" s="32" t="s">
        <v>83</v>
      </c>
      <c r="Z276" s="33" t="s">
        <v>27</v>
      </c>
      <c r="AA276" s="30" t="s">
        <v>84</v>
      </c>
      <c r="AB276" s="78" t="s">
        <v>85</v>
      </c>
      <c r="AC276" s="31" t="s">
        <v>76</v>
      </c>
      <c r="AD276" s="31" t="s">
        <v>86</v>
      </c>
      <c r="AE276" s="79" t="s">
        <v>87</v>
      </c>
      <c r="AF276" s="79" t="s">
        <v>88</v>
      </c>
      <c r="AG276" s="79" t="s">
        <v>89</v>
      </c>
      <c r="AH276" s="79" t="s">
        <v>90</v>
      </c>
      <c r="AI276" s="79" t="s">
        <v>90</v>
      </c>
      <c r="AJ276" s="79" t="s">
        <v>90</v>
      </c>
      <c r="AK276" s="80"/>
      <c r="AL276" s="80"/>
      <c r="AM276" s="80"/>
    </row>
    <row r="277" spans="1:39" s="35" customFormat="1" ht="48" customHeight="1">
      <c r="A277" s="53"/>
      <c r="B277" s="28" t="s">
        <v>27</v>
      </c>
      <c r="C277" s="52" t="s">
        <v>435</v>
      </c>
      <c r="D277" s="52" t="s">
        <v>436</v>
      </c>
      <c r="E277" s="52" t="s">
        <v>129</v>
      </c>
      <c r="F277" s="52" t="s">
        <v>130</v>
      </c>
      <c r="G277" s="52" t="s">
        <v>576</v>
      </c>
      <c r="H277" s="47">
        <v>8500000</v>
      </c>
      <c r="I277" s="52" t="s">
        <v>86</v>
      </c>
      <c r="J277" s="29" t="s">
        <v>76</v>
      </c>
      <c r="K277" s="108" t="s">
        <v>577</v>
      </c>
      <c r="L277" s="195"/>
      <c r="M277" s="208"/>
      <c r="N277" s="31">
        <v>1</v>
      </c>
      <c r="O277" s="31">
        <v>1</v>
      </c>
      <c r="P277" s="73">
        <v>11</v>
      </c>
      <c r="Q277" s="74" t="s">
        <v>79</v>
      </c>
      <c r="R277" s="74" t="s">
        <v>80</v>
      </c>
      <c r="S277" s="81" t="s">
        <v>1</v>
      </c>
      <c r="T277" s="209"/>
      <c r="U277" s="210"/>
      <c r="V277" s="31" t="s">
        <v>76</v>
      </c>
      <c r="W277" s="31" t="s">
        <v>81</v>
      </c>
      <c r="X277" s="77" t="s">
        <v>82</v>
      </c>
      <c r="Y277" s="32" t="s">
        <v>83</v>
      </c>
      <c r="Z277" s="33" t="s">
        <v>27</v>
      </c>
      <c r="AA277" s="30" t="s">
        <v>84</v>
      </c>
      <c r="AB277" s="78" t="s">
        <v>85</v>
      </c>
      <c r="AC277" s="31" t="s">
        <v>76</v>
      </c>
      <c r="AD277" s="31" t="s">
        <v>86</v>
      </c>
      <c r="AE277" s="79" t="s">
        <v>87</v>
      </c>
      <c r="AF277" s="79" t="s">
        <v>88</v>
      </c>
      <c r="AG277" s="79" t="s">
        <v>89</v>
      </c>
      <c r="AH277" s="79" t="s">
        <v>90</v>
      </c>
      <c r="AI277" s="79" t="s">
        <v>90</v>
      </c>
      <c r="AJ277" s="79" t="s">
        <v>90</v>
      </c>
      <c r="AK277" s="80"/>
      <c r="AL277" s="80"/>
      <c r="AM277" s="80"/>
    </row>
    <row r="278" spans="1:39" s="35" customFormat="1" ht="48" customHeight="1">
      <c r="A278" s="53"/>
      <c r="B278" s="28" t="s">
        <v>27</v>
      </c>
      <c r="C278" s="52" t="s">
        <v>435</v>
      </c>
      <c r="D278" s="52" t="s">
        <v>436</v>
      </c>
      <c r="E278" s="52" t="s">
        <v>578</v>
      </c>
      <c r="F278" s="52" t="s">
        <v>579</v>
      </c>
      <c r="G278" s="52" t="s">
        <v>576</v>
      </c>
      <c r="H278" s="47">
        <v>2700000</v>
      </c>
      <c r="I278" s="52" t="s">
        <v>86</v>
      </c>
      <c r="J278" s="29" t="s">
        <v>76</v>
      </c>
      <c r="K278" s="108" t="s">
        <v>577</v>
      </c>
      <c r="L278" s="195"/>
      <c r="M278" s="208"/>
      <c r="N278" s="31">
        <v>1</v>
      </c>
      <c r="O278" s="31">
        <v>1</v>
      </c>
      <c r="P278" s="73">
        <v>11</v>
      </c>
      <c r="Q278" s="74" t="s">
        <v>79</v>
      </c>
      <c r="R278" s="74" t="s">
        <v>80</v>
      </c>
      <c r="S278" s="81" t="s">
        <v>1</v>
      </c>
      <c r="T278" s="209"/>
      <c r="U278" s="210"/>
      <c r="V278" s="31" t="s">
        <v>76</v>
      </c>
      <c r="W278" s="31" t="s">
        <v>81</v>
      </c>
      <c r="X278" s="77" t="s">
        <v>82</v>
      </c>
      <c r="Y278" s="32" t="s">
        <v>83</v>
      </c>
      <c r="Z278" s="33" t="s">
        <v>27</v>
      </c>
      <c r="AA278" s="30" t="s">
        <v>84</v>
      </c>
      <c r="AB278" s="78" t="s">
        <v>85</v>
      </c>
      <c r="AC278" s="31" t="s">
        <v>76</v>
      </c>
      <c r="AD278" s="31" t="s">
        <v>86</v>
      </c>
      <c r="AE278" s="79" t="s">
        <v>87</v>
      </c>
      <c r="AF278" s="79" t="s">
        <v>88</v>
      </c>
      <c r="AG278" s="79" t="s">
        <v>89</v>
      </c>
      <c r="AH278" s="79" t="s">
        <v>90</v>
      </c>
      <c r="AI278" s="79" t="s">
        <v>90</v>
      </c>
      <c r="AJ278" s="79" t="s">
        <v>90</v>
      </c>
      <c r="AK278" s="80"/>
      <c r="AL278" s="80"/>
      <c r="AM278" s="80"/>
    </row>
    <row r="279" spans="1:39" s="35" customFormat="1" ht="48" customHeight="1">
      <c r="A279" s="53"/>
      <c r="B279" s="28" t="s">
        <v>27</v>
      </c>
      <c r="C279" s="52" t="s">
        <v>435</v>
      </c>
      <c r="D279" s="52" t="s">
        <v>436</v>
      </c>
      <c r="E279" s="52" t="s">
        <v>91</v>
      </c>
      <c r="F279" s="52" t="s">
        <v>580</v>
      </c>
      <c r="G279" s="52" t="s">
        <v>576</v>
      </c>
      <c r="H279" s="47">
        <v>484440</v>
      </c>
      <c r="I279" s="52" t="s">
        <v>86</v>
      </c>
      <c r="J279" s="29" t="s">
        <v>76</v>
      </c>
      <c r="K279" s="108" t="s">
        <v>577</v>
      </c>
      <c r="L279" s="196"/>
      <c r="M279" s="208"/>
      <c r="N279" s="31">
        <v>1</v>
      </c>
      <c r="O279" s="31">
        <v>1</v>
      </c>
      <c r="P279" s="73">
        <v>11</v>
      </c>
      <c r="Q279" s="74" t="s">
        <v>79</v>
      </c>
      <c r="R279" s="74" t="s">
        <v>80</v>
      </c>
      <c r="S279" s="81" t="s">
        <v>1</v>
      </c>
      <c r="T279" s="209"/>
      <c r="U279" s="210"/>
      <c r="V279" s="31" t="s">
        <v>76</v>
      </c>
      <c r="W279" s="31" t="s">
        <v>81</v>
      </c>
      <c r="X279" s="77" t="s">
        <v>82</v>
      </c>
      <c r="Y279" s="32" t="s">
        <v>83</v>
      </c>
      <c r="Z279" s="33" t="s">
        <v>27</v>
      </c>
      <c r="AA279" s="30" t="s">
        <v>84</v>
      </c>
      <c r="AB279" s="78" t="s">
        <v>85</v>
      </c>
      <c r="AC279" s="31" t="s">
        <v>76</v>
      </c>
      <c r="AD279" s="31" t="s">
        <v>86</v>
      </c>
      <c r="AE279" s="79" t="s">
        <v>87</v>
      </c>
      <c r="AF279" s="79" t="s">
        <v>88</v>
      </c>
      <c r="AG279" s="79" t="s">
        <v>89</v>
      </c>
      <c r="AH279" s="79" t="s">
        <v>90</v>
      </c>
      <c r="AI279" s="79" t="s">
        <v>90</v>
      </c>
      <c r="AJ279" s="79" t="s">
        <v>90</v>
      </c>
      <c r="AK279" s="80"/>
      <c r="AL279" s="80"/>
      <c r="AM279" s="80"/>
    </row>
    <row r="280" spans="1:39" s="35" customFormat="1" ht="48" customHeight="1">
      <c r="A280" s="53"/>
      <c r="B280" s="28" t="s">
        <v>27</v>
      </c>
      <c r="C280" s="52" t="s">
        <v>435</v>
      </c>
      <c r="D280" s="52" t="s">
        <v>436</v>
      </c>
      <c r="E280" s="52" t="s">
        <v>26</v>
      </c>
      <c r="F280" s="52" t="s">
        <v>18</v>
      </c>
      <c r="G280" s="52" t="s">
        <v>581</v>
      </c>
      <c r="H280" s="47">
        <v>8095288</v>
      </c>
      <c r="I280" s="52" t="s">
        <v>86</v>
      </c>
      <c r="J280" s="29" t="s">
        <v>76</v>
      </c>
      <c r="K280" s="108" t="s">
        <v>582</v>
      </c>
      <c r="L280" s="194" t="s">
        <v>677</v>
      </c>
      <c r="M280" s="208" t="str">
        <f>G280</f>
        <v>Suministrar materiales, reactivos y equipos para el Laboratorio del Departamento de Biología de la Universidad Pedagógica Nacional.</v>
      </c>
      <c r="N280" s="31">
        <v>1</v>
      </c>
      <c r="O280" s="31">
        <v>1</v>
      </c>
      <c r="P280" s="73">
        <v>11</v>
      </c>
      <c r="Q280" s="74" t="s">
        <v>79</v>
      </c>
      <c r="R280" s="74" t="s">
        <v>80</v>
      </c>
      <c r="S280" s="81" t="s">
        <v>1</v>
      </c>
      <c r="T280" s="209">
        <f>H280+H281+H282</f>
        <v>16033242</v>
      </c>
      <c r="U280" s="210">
        <f>T280</f>
        <v>16033242</v>
      </c>
      <c r="V280" s="31" t="s">
        <v>76</v>
      </c>
      <c r="W280" s="31" t="s">
        <v>81</v>
      </c>
      <c r="X280" s="77" t="s">
        <v>82</v>
      </c>
      <c r="Y280" s="32" t="s">
        <v>83</v>
      </c>
      <c r="Z280" s="33" t="s">
        <v>27</v>
      </c>
      <c r="AA280" s="30" t="s">
        <v>84</v>
      </c>
      <c r="AB280" s="78" t="s">
        <v>85</v>
      </c>
      <c r="AC280" s="31" t="s">
        <v>76</v>
      </c>
      <c r="AD280" s="31" t="s">
        <v>86</v>
      </c>
      <c r="AE280" s="79" t="s">
        <v>87</v>
      </c>
      <c r="AF280" s="79" t="s">
        <v>88</v>
      </c>
      <c r="AG280" s="79" t="s">
        <v>89</v>
      </c>
      <c r="AH280" s="79" t="s">
        <v>90</v>
      </c>
      <c r="AI280" s="79" t="s">
        <v>90</v>
      </c>
      <c r="AJ280" s="79" t="s">
        <v>90</v>
      </c>
      <c r="AK280" s="80"/>
      <c r="AL280" s="80"/>
      <c r="AM280" s="80"/>
    </row>
    <row r="281" spans="1:39" s="35" customFormat="1" ht="48" customHeight="1">
      <c r="A281" s="53"/>
      <c r="B281" s="28" t="s">
        <v>27</v>
      </c>
      <c r="C281" s="52" t="s">
        <v>435</v>
      </c>
      <c r="D281" s="52" t="s">
        <v>436</v>
      </c>
      <c r="E281" s="52" t="s">
        <v>583</v>
      </c>
      <c r="F281" s="52" t="s">
        <v>584</v>
      </c>
      <c r="G281" s="52" t="s">
        <v>581</v>
      </c>
      <c r="H281" s="47">
        <v>4793858</v>
      </c>
      <c r="I281" s="52" t="s">
        <v>86</v>
      </c>
      <c r="J281" s="29" t="s">
        <v>76</v>
      </c>
      <c r="K281" s="108" t="s">
        <v>582</v>
      </c>
      <c r="L281" s="195"/>
      <c r="M281" s="208"/>
      <c r="N281" s="31">
        <v>1</v>
      </c>
      <c r="O281" s="31">
        <v>1</v>
      </c>
      <c r="P281" s="73">
        <v>11</v>
      </c>
      <c r="Q281" s="74" t="s">
        <v>79</v>
      </c>
      <c r="R281" s="74" t="s">
        <v>80</v>
      </c>
      <c r="S281" s="81" t="s">
        <v>1</v>
      </c>
      <c r="T281" s="209"/>
      <c r="U281" s="210"/>
      <c r="V281" s="31" t="s">
        <v>76</v>
      </c>
      <c r="W281" s="31" t="s">
        <v>81</v>
      </c>
      <c r="X281" s="77" t="s">
        <v>82</v>
      </c>
      <c r="Y281" s="32" t="s">
        <v>83</v>
      </c>
      <c r="Z281" s="33" t="s">
        <v>27</v>
      </c>
      <c r="AA281" s="30" t="s">
        <v>84</v>
      </c>
      <c r="AB281" s="78" t="s">
        <v>85</v>
      </c>
      <c r="AC281" s="31" t="s">
        <v>76</v>
      </c>
      <c r="AD281" s="31" t="s">
        <v>86</v>
      </c>
      <c r="AE281" s="79" t="s">
        <v>87</v>
      </c>
      <c r="AF281" s="79" t="s">
        <v>88</v>
      </c>
      <c r="AG281" s="79" t="s">
        <v>89</v>
      </c>
      <c r="AH281" s="79" t="s">
        <v>90</v>
      </c>
      <c r="AI281" s="79" t="s">
        <v>90</v>
      </c>
      <c r="AJ281" s="79" t="s">
        <v>90</v>
      </c>
      <c r="AK281" s="80"/>
      <c r="AL281" s="80"/>
      <c r="AM281" s="80"/>
    </row>
    <row r="282" spans="1:39" s="35" customFormat="1" ht="48" customHeight="1">
      <c r="A282" s="53"/>
      <c r="B282" s="28" t="s">
        <v>27</v>
      </c>
      <c r="C282" s="52" t="s">
        <v>435</v>
      </c>
      <c r="D282" s="52" t="s">
        <v>436</v>
      </c>
      <c r="E282" s="52" t="s">
        <v>129</v>
      </c>
      <c r="F282" s="52" t="s">
        <v>130</v>
      </c>
      <c r="G282" s="52" t="s">
        <v>581</v>
      </c>
      <c r="H282" s="47">
        <v>3144096</v>
      </c>
      <c r="I282" s="52" t="s">
        <v>86</v>
      </c>
      <c r="J282" s="29" t="s">
        <v>76</v>
      </c>
      <c r="K282" s="108" t="s">
        <v>582</v>
      </c>
      <c r="L282" s="196"/>
      <c r="M282" s="208"/>
      <c r="N282" s="31">
        <v>1</v>
      </c>
      <c r="O282" s="31">
        <v>1</v>
      </c>
      <c r="P282" s="73">
        <v>11</v>
      </c>
      <c r="Q282" s="74" t="s">
        <v>79</v>
      </c>
      <c r="R282" s="74" t="s">
        <v>80</v>
      </c>
      <c r="S282" s="81" t="s">
        <v>1</v>
      </c>
      <c r="T282" s="209"/>
      <c r="U282" s="210"/>
      <c r="V282" s="31" t="s">
        <v>76</v>
      </c>
      <c r="W282" s="31" t="s">
        <v>81</v>
      </c>
      <c r="X282" s="77" t="s">
        <v>82</v>
      </c>
      <c r="Y282" s="32" t="s">
        <v>83</v>
      </c>
      <c r="Z282" s="33" t="s">
        <v>27</v>
      </c>
      <c r="AA282" s="30" t="s">
        <v>84</v>
      </c>
      <c r="AB282" s="78" t="s">
        <v>85</v>
      </c>
      <c r="AC282" s="31" t="s">
        <v>76</v>
      </c>
      <c r="AD282" s="31" t="s">
        <v>86</v>
      </c>
      <c r="AE282" s="79" t="s">
        <v>87</v>
      </c>
      <c r="AF282" s="79" t="s">
        <v>88</v>
      </c>
      <c r="AG282" s="79" t="s">
        <v>89</v>
      </c>
      <c r="AH282" s="79" t="s">
        <v>90</v>
      </c>
      <c r="AI282" s="79" t="s">
        <v>90</v>
      </c>
      <c r="AJ282" s="79" t="s">
        <v>90</v>
      </c>
      <c r="AK282" s="80"/>
      <c r="AL282" s="80"/>
      <c r="AM282" s="80"/>
    </row>
    <row r="283" spans="1:39" s="35" customFormat="1" ht="48" customHeight="1">
      <c r="A283" s="53"/>
      <c r="B283" s="28" t="s">
        <v>3</v>
      </c>
      <c r="C283" s="52" t="s">
        <v>286</v>
      </c>
      <c r="D283" s="52" t="s">
        <v>135</v>
      </c>
      <c r="E283" s="52" t="s">
        <v>125</v>
      </c>
      <c r="F283" s="52" t="s">
        <v>126</v>
      </c>
      <c r="G283" s="52" t="s">
        <v>585</v>
      </c>
      <c r="H283" s="47">
        <v>47340000</v>
      </c>
      <c r="I283" s="52" t="s">
        <v>86</v>
      </c>
      <c r="J283" s="29" t="s">
        <v>76</v>
      </c>
      <c r="K283" s="71" t="s">
        <v>586</v>
      </c>
      <c r="L283" s="72">
        <v>46181500</v>
      </c>
      <c r="M283" s="52" t="s">
        <v>585</v>
      </c>
      <c r="N283" s="31">
        <v>1</v>
      </c>
      <c r="O283" s="31">
        <v>1</v>
      </c>
      <c r="P283" s="73">
        <v>11</v>
      </c>
      <c r="Q283" s="74" t="s">
        <v>79</v>
      </c>
      <c r="R283" s="74" t="s">
        <v>80</v>
      </c>
      <c r="S283" s="81" t="s">
        <v>1</v>
      </c>
      <c r="T283" s="75">
        <f>H283</f>
        <v>47340000</v>
      </c>
      <c r="U283" s="76">
        <f>T283</f>
        <v>47340000</v>
      </c>
      <c r="V283" s="31" t="s">
        <v>76</v>
      </c>
      <c r="W283" s="31" t="s">
        <v>81</v>
      </c>
      <c r="X283" s="77" t="s">
        <v>82</v>
      </c>
      <c r="Y283" s="32" t="s">
        <v>83</v>
      </c>
      <c r="Z283" s="33" t="s">
        <v>3</v>
      </c>
      <c r="AA283" s="30" t="s">
        <v>84</v>
      </c>
      <c r="AB283" s="78" t="s">
        <v>85</v>
      </c>
      <c r="AC283" s="31" t="s">
        <v>76</v>
      </c>
      <c r="AD283" s="31" t="s">
        <v>86</v>
      </c>
      <c r="AE283" s="79" t="s">
        <v>87</v>
      </c>
      <c r="AF283" s="79" t="s">
        <v>88</v>
      </c>
      <c r="AG283" s="79" t="s">
        <v>89</v>
      </c>
      <c r="AH283" s="79" t="s">
        <v>90</v>
      </c>
      <c r="AI283" s="79" t="s">
        <v>90</v>
      </c>
      <c r="AJ283" s="79" t="s">
        <v>90</v>
      </c>
      <c r="AK283" s="80"/>
      <c r="AL283" s="80"/>
      <c r="AM283" s="80"/>
    </row>
    <row r="284" spans="1:39" s="35" customFormat="1" ht="48" customHeight="1">
      <c r="A284" s="53"/>
      <c r="B284" s="28" t="s">
        <v>3</v>
      </c>
      <c r="C284" s="52" t="s">
        <v>286</v>
      </c>
      <c r="D284" s="52" t="s">
        <v>135</v>
      </c>
      <c r="E284" s="52" t="s">
        <v>26</v>
      </c>
      <c r="F284" s="52" t="s">
        <v>18</v>
      </c>
      <c r="G284" s="52" t="s">
        <v>587</v>
      </c>
      <c r="H284" s="47">
        <v>16907843</v>
      </c>
      <c r="I284" s="52" t="s">
        <v>86</v>
      </c>
      <c r="J284" s="29" t="s">
        <v>76</v>
      </c>
      <c r="K284" s="108" t="s">
        <v>588</v>
      </c>
      <c r="L284" s="194" t="s">
        <v>589</v>
      </c>
      <c r="M284" s="208" t="str">
        <f>G284</f>
        <v>Adquirir elementos de señalización, seguridad industrial y botiquines de primeros auxilios para las instalaciones de la Universidad Pedagógica Nacional</v>
      </c>
      <c r="N284" s="31">
        <v>1</v>
      </c>
      <c r="O284" s="31">
        <v>1</v>
      </c>
      <c r="P284" s="73">
        <v>11</v>
      </c>
      <c r="Q284" s="74" t="s">
        <v>79</v>
      </c>
      <c r="R284" s="74" t="s">
        <v>80</v>
      </c>
      <c r="S284" s="81" t="s">
        <v>1</v>
      </c>
      <c r="T284" s="209">
        <f>H284+H285</f>
        <v>28901674</v>
      </c>
      <c r="U284" s="210">
        <f>T284</f>
        <v>28901674</v>
      </c>
      <c r="V284" s="31" t="s">
        <v>76</v>
      </c>
      <c r="W284" s="31" t="s">
        <v>81</v>
      </c>
      <c r="X284" s="77" t="s">
        <v>82</v>
      </c>
      <c r="Y284" s="32" t="s">
        <v>83</v>
      </c>
      <c r="Z284" s="33" t="s">
        <v>3</v>
      </c>
      <c r="AA284" s="30" t="s">
        <v>84</v>
      </c>
      <c r="AB284" s="78" t="s">
        <v>85</v>
      </c>
      <c r="AC284" s="31" t="s">
        <v>76</v>
      </c>
      <c r="AD284" s="31" t="s">
        <v>86</v>
      </c>
      <c r="AE284" s="79" t="s">
        <v>87</v>
      </c>
      <c r="AF284" s="79" t="s">
        <v>88</v>
      </c>
      <c r="AG284" s="79" t="s">
        <v>89</v>
      </c>
      <c r="AH284" s="79" t="s">
        <v>90</v>
      </c>
      <c r="AI284" s="79" t="s">
        <v>90</v>
      </c>
      <c r="AJ284" s="79" t="s">
        <v>90</v>
      </c>
      <c r="AK284" s="80"/>
      <c r="AL284" s="80"/>
      <c r="AM284" s="80"/>
    </row>
    <row r="285" spans="1:39" s="35" customFormat="1" ht="48" customHeight="1">
      <c r="A285" s="53"/>
      <c r="B285" s="28" t="s">
        <v>3</v>
      </c>
      <c r="C285" s="52" t="s">
        <v>286</v>
      </c>
      <c r="D285" s="52" t="s">
        <v>135</v>
      </c>
      <c r="E285" s="52" t="s">
        <v>129</v>
      </c>
      <c r="F285" s="52" t="s">
        <v>130</v>
      </c>
      <c r="G285" s="52" t="s">
        <v>587</v>
      </c>
      <c r="H285" s="47">
        <v>11993831</v>
      </c>
      <c r="I285" s="52" t="s">
        <v>86</v>
      </c>
      <c r="J285" s="29" t="s">
        <v>76</v>
      </c>
      <c r="K285" s="108" t="s">
        <v>588</v>
      </c>
      <c r="L285" s="196"/>
      <c r="M285" s="208"/>
      <c r="N285" s="31">
        <v>1</v>
      </c>
      <c r="O285" s="31">
        <v>1</v>
      </c>
      <c r="P285" s="73">
        <v>11</v>
      </c>
      <c r="Q285" s="74" t="s">
        <v>79</v>
      </c>
      <c r="R285" s="74" t="s">
        <v>80</v>
      </c>
      <c r="S285" s="81" t="s">
        <v>1</v>
      </c>
      <c r="T285" s="209"/>
      <c r="U285" s="210"/>
      <c r="V285" s="31" t="s">
        <v>76</v>
      </c>
      <c r="W285" s="31" t="s">
        <v>81</v>
      </c>
      <c r="X285" s="77" t="s">
        <v>82</v>
      </c>
      <c r="Y285" s="32" t="s">
        <v>83</v>
      </c>
      <c r="Z285" s="33" t="s">
        <v>3</v>
      </c>
      <c r="AA285" s="30" t="s">
        <v>84</v>
      </c>
      <c r="AB285" s="78" t="s">
        <v>85</v>
      </c>
      <c r="AC285" s="31" t="s">
        <v>76</v>
      </c>
      <c r="AD285" s="31" t="s">
        <v>86</v>
      </c>
      <c r="AE285" s="79" t="s">
        <v>87</v>
      </c>
      <c r="AF285" s="79" t="s">
        <v>88</v>
      </c>
      <c r="AG285" s="79" t="s">
        <v>89</v>
      </c>
      <c r="AH285" s="79" t="s">
        <v>90</v>
      </c>
      <c r="AI285" s="79" t="s">
        <v>90</v>
      </c>
      <c r="AJ285" s="79" t="s">
        <v>90</v>
      </c>
      <c r="AK285" s="80"/>
      <c r="AL285" s="80"/>
      <c r="AM285" s="80"/>
    </row>
    <row r="286" spans="1:39" s="35" customFormat="1" ht="48" customHeight="1">
      <c r="A286" s="53"/>
      <c r="B286" s="28" t="s">
        <v>3</v>
      </c>
      <c r="C286" s="52" t="s">
        <v>159</v>
      </c>
      <c r="D286" s="52" t="s">
        <v>160</v>
      </c>
      <c r="E286" s="52" t="s">
        <v>161</v>
      </c>
      <c r="F286" s="52" t="s">
        <v>133</v>
      </c>
      <c r="G286" s="52" t="s">
        <v>590</v>
      </c>
      <c r="H286" s="47">
        <f>9013535+268465</f>
        <v>9282000</v>
      </c>
      <c r="I286" s="52" t="s">
        <v>86</v>
      </c>
      <c r="J286" s="29" t="s">
        <v>76</v>
      </c>
      <c r="K286" s="71" t="s">
        <v>591</v>
      </c>
      <c r="L286" s="72">
        <v>81112100</v>
      </c>
      <c r="M286" s="52" t="str">
        <f>G286</f>
        <v>Prestar el servicio de internet fibra óptica, para las instalaciones de San José de Villeta de la Universidad Pedagógica Nacional. </v>
      </c>
      <c r="N286" s="31">
        <v>1</v>
      </c>
      <c r="O286" s="31">
        <v>1</v>
      </c>
      <c r="P286" s="73">
        <v>12</v>
      </c>
      <c r="Q286" s="74" t="s">
        <v>79</v>
      </c>
      <c r="R286" s="74" t="s">
        <v>80</v>
      </c>
      <c r="S286" s="52" t="s">
        <v>1</v>
      </c>
      <c r="T286" s="75">
        <f>H286</f>
        <v>9282000</v>
      </c>
      <c r="U286" s="76">
        <f>T286</f>
        <v>9282000</v>
      </c>
      <c r="V286" s="31" t="s">
        <v>76</v>
      </c>
      <c r="W286" s="31" t="s">
        <v>81</v>
      </c>
      <c r="X286" s="77" t="s">
        <v>82</v>
      </c>
      <c r="Y286" s="32" t="s">
        <v>83</v>
      </c>
      <c r="Z286" s="33" t="s">
        <v>3</v>
      </c>
      <c r="AA286" s="30" t="s">
        <v>84</v>
      </c>
      <c r="AB286" s="78" t="s">
        <v>85</v>
      </c>
      <c r="AC286" s="31" t="s">
        <v>76</v>
      </c>
      <c r="AD286" s="31" t="s">
        <v>86</v>
      </c>
      <c r="AE286" s="79" t="s">
        <v>87</v>
      </c>
      <c r="AF286" s="79" t="s">
        <v>88</v>
      </c>
      <c r="AG286" s="79" t="s">
        <v>89</v>
      </c>
      <c r="AH286" s="79" t="s">
        <v>90</v>
      </c>
      <c r="AI286" s="79" t="s">
        <v>90</v>
      </c>
      <c r="AJ286" s="79" t="s">
        <v>90</v>
      </c>
      <c r="AK286" s="80"/>
      <c r="AL286" s="80"/>
      <c r="AM286" s="80"/>
    </row>
    <row r="287" spans="1:39" s="35" customFormat="1" ht="48" customHeight="1">
      <c r="A287" s="53"/>
      <c r="B287" s="28" t="s">
        <v>3</v>
      </c>
      <c r="C287" s="52" t="s">
        <v>142</v>
      </c>
      <c r="D287" s="52" t="s">
        <v>72</v>
      </c>
      <c r="E287" s="52" t="s">
        <v>73</v>
      </c>
      <c r="F287" s="52" t="s">
        <v>592</v>
      </c>
      <c r="G287" s="52" t="s">
        <v>593</v>
      </c>
      <c r="H287" s="47">
        <v>2767989</v>
      </c>
      <c r="I287" s="52" t="s">
        <v>86</v>
      </c>
      <c r="J287" s="29" t="s">
        <v>76</v>
      </c>
      <c r="K287" s="71" t="s">
        <v>594</v>
      </c>
      <c r="L287" s="234" t="s">
        <v>595</v>
      </c>
      <c r="M287" s="208" t="str">
        <f>G290</f>
        <v>Adquirir herramientas y equipo para las actividades de mantenimiento en las instalaciones de la UPN</v>
      </c>
      <c r="N287" s="31">
        <v>1</v>
      </c>
      <c r="O287" s="31">
        <v>1</v>
      </c>
      <c r="P287" s="73">
        <v>11</v>
      </c>
      <c r="Q287" s="74" t="s">
        <v>79</v>
      </c>
      <c r="R287" s="74" t="s">
        <v>80</v>
      </c>
      <c r="S287" s="52" t="s">
        <v>1</v>
      </c>
      <c r="T287" s="209">
        <f>H287+H288+H289+H290+H291+H292</f>
        <v>27519351</v>
      </c>
      <c r="U287" s="210">
        <f>T287</f>
        <v>27519351</v>
      </c>
      <c r="V287" s="31" t="s">
        <v>76</v>
      </c>
      <c r="W287" s="31" t="s">
        <v>81</v>
      </c>
      <c r="X287" s="77" t="s">
        <v>82</v>
      </c>
      <c r="Y287" s="32" t="s">
        <v>83</v>
      </c>
      <c r="Z287" s="33" t="s">
        <v>3</v>
      </c>
      <c r="AA287" s="30" t="s">
        <v>84</v>
      </c>
      <c r="AB287" s="78" t="s">
        <v>85</v>
      </c>
      <c r="AC287" s="31" t="s">
        <v>76</v>
      </c>
      <c r="AD287" s="31" t="s">
        <v>86</v>
      </c>
      <c r="AE287" s="79" t="s">
        <v>87</v>
      </c>
      <c r="AF287" s="79" t="s">
        <v>88</v>
      </c>
      <c r="AG287" s="79" t="s">
        <v>89</v>
      </c>
      <c r="AH287" s="79" t="s">
        <v>90</v>
      </c>
      <c r="AI287" s="79" t="s">
        <v>90</v>
      </c>
      <c r="AJ287" s="79" t="s">
        <v>90</v>
      </c>
      <c r="AK287" s="80"/>
      <c r="AL287" s="80"/>
      <c r="AM287" s="80"/>
    </row>
    <row r="288" spans="1:39" s="35" customFormat="1" ht="48" customHeight="1">
      <c r="A288" s="53"/>
      <c r="B288" s="28" t="s">
        <v>3</v>
      </c>
      <c r="C288" s="52" t="s">
        <v>142</v>
      </c>
      <c r="D288" s="52" t="s">
        <v>72</v>
      </c>
      <c r="E288" s="37" t="s">
        <v>596</v>
      </c>
      <c r="F288" s="52" t="s">
        <v>597</v>
      </c>
      <c r="G288" s="52" t="s">
        <v>593</v>
      </c>
      <c r="H288" s="47">
        <v>4305499</v>
      </c>
      <c r="I288" s="52" t="s">
        <v>86</v>
      </c>
      <c r="J288" s="29" t="s">
        <v>76</v>
      </c>
      <c r="K288" s="71" t="s">
        <v>594</v>
      </c>
      <c r="L288" s="234"/>
      <c r="M288" s="208"/>
      <c r="N288" s="31">
        <v>1</v>
      </c>
      <c r="O288" s="31">
        <v>1</v>
      </c>
      <c r="P288" s="73">
        <v>11</v>
      </c>
      <c r="Q288" s="74" t="s">
        <v>79</v>
      </c>
      <c r="R288" s="74" t="s">
        <v>80</v>
      </c>
      <c r="S288" s="81" t="s">
        <v>1</v>
      </c>
      <c r="T288" s="209"/>
      <c r="U288" s="210"/>
      <c r="V288" s="31" t="s">
        <v>76</v>
      </c>
      <c r="W288" s="31" t="s">
        <v>81</v>
      </c>
      <c r="X288" s="77" t="s">
        <v>82</v>
      </c>
      <c r="Y288" s="32" t="s">
        <v>83</v>
      </c>
      <c r="Z288" s="33" t="s">
        <v>3</v>
      </c>
      <c r="AA288" s="30" t="s">
        <v>84</v>
      </c>
      <c r="AB288" s="78" t="s">
        <v>85</v>
      </c>
      <c r="AC288" s="31" t="s">
        <v>76</v>
      </c>
      <c r="AD288" s="31" t="s">
        <v>86</v>
      </c>
      <c r="AE288" s="79" t="s">
        <v>87</v>
      </c>
      <c r="AF288" s="79" t="s">
        <v>88</v>
      </c>
      <c r="AG288" s="79" t="s">
        <v>89</v>
      </c>
      <c r="AH288" s="79" t="s">
        <v>90</v>
      </c>
      <c r="AI288" s="79" t="s">
        <v>90</v>
      </c>
      <c r="AJ288" s="79" t="s">
        <v>90</v>
      </c>
      <c r="AK288" s="80"/>
      <c r="AL288" s="80"/>
      <c r="AM288" s="80"/>
    </row>
    <row r="289" spans="1:39" s="35" customFormat="1" ht="48" customHeight="1">
      <c r="A289" s="53"/>
      <c r="B289" s="28" t="s">
        <v>3</v>
      </c>
      <c r="C289" s="52" t="s">
        <v>142</v>
      </c>
      <c r="D289" s="52" t="s">
        <v>72</v>
      </c>
      <c r="E289" s="52" t="s">
        <v>91</v>
      </c>
      <c r="F289" s="52" t="s">
        <v>92</v>
      </c>
      <c r="G289" s="52" t="s">
        <v>593</v>
      </c>
      <c r="H289" s="47">
        <f>18955436-10000000</f>
        <v>8955436</v>
      </c>
      <c r="I289" s="52" t="s">
        <v>86</v>
      </c>
      <c r="J289" s="29" t="s">
        <v>429</v>
      </c>
      <c r="K289" s="71" t="s">
        <v>594</v>
      </c>
      <c r="L289" s="234"/>
      <c r="M289" s="208"/>
      <c r="N289" s="31">
        <v>1</v>
      </c>
      <c r="O289" s="31">
        <v>1</v>
      </c>
      <c r="P289" s="73">
        <v>11</v>
      </c>
      <c r="Q289" s="74" t="s">
        <v>79</v>
      </c>
      <c r="R289" s="74" t="s">
        <v>80</v>
      </c>
      <c r="S289" s="81" t="s">
        <v>1</v>
      </c>
      <c r="T289" s="209"/>
      <c r="U289" s="210"/>
      <c r="V289" s="31" t="s">
        <v>76</v>
      </c>
      <c r="W289" s="31" t="s">
        <v>81</v>
      </c>
      <c r="X289" s="77" t="s">
        <v>82</v>
      </c>
      <c r="Y289" s="32" t="s">
        <v>83</v>
      </c>
      <c r="Z289" s="33" t="s">
        <v>3</v>
      </c>
      <c r="AA289" s="30" t="s">
        <v>84</v>
      </c>
      <c r="AB289" s="78" t="s">
        <v>85</v>
      </c>
      <c r="AC289" s="31" t="s">
        <v>76</v>
      </c>
      <c r="AD289" s="31" t="s">
        <v>86</v>
      </c>
      <c r="AE289" s="79" t="s">
        <v>87</v>
      </c>
      <c r="AF289" s="79" t="s">
        <v>88</v>
      </c>
      <c r="AG289" s="79" t="s">
        <v>89</v>
      </c>
      <c r="AH289" s="79" t="s">
        <v>90</v>
      </c>
      <c r="AI289" s="79" t="s">
        <v>90</v>
      </c>
      <c r="AJ289" s="79" t="s">
        <v>90</v>
      </c>
      <c r="AK289" s="80"/>
      <c r="AL289" s="80"/>
      <c r="AM289" s="80"/>
    </row>
    <row r="290" spans="1:39" s="35" customFormat="1" ht="48" customHeight="1">
      <c r="A290" s="53"/>
      <c r="B290" s="28" t="s">
        <v>3</v>
      </c>
      <c r="C290" s="52" t="s">
        <v>142</v>
      </c>
      <c r="D290" s="52" t="s">
        <v>72</v>
      </c>
      <c r="E290" s="37" t="s">
        <v>598</v>
      </c>
      <c r="F290" s="52" t="s">
        <v>599</v>
      </c>
      <c r="G290" s="52" t="s">
        <v>593</v>
      </c>
      <c r="H290" s="47">
        <v>7170513</v>
      </c>
      <c r="I290" s="52" t="s">
        <v>86</v>
      </c>
      <c r="J290" s="29" t="s">
        <v>76</v>
      </c>
      <c r="K290" s="71" t="s">
        <v>594</v>
      </c>
      <c r="L290" s="234"/>
      <c r="M290" s="208"/>
      <c r="N290" s="31">
        <v>1</v>
      </c>
      <c r="O290" s="31">
        <v>1</v>
      </c>
      <c r="P290" s="73">
        <v>11</v>
      </c>
      <c r="Q290" s="74" t="s">
        <v>79</v>
      </c>
      <c r="R290" s="74" t="s">
        <v>80</v>
      </c>
      <c r="S290" s="81" t="s">
        <v>1</v>
      </c>
      <c r="T290" s="209"/>
      <c r="U290" s="210"/>
      <c r="V290" s="31" t="s">
        <v>76</v>
      </c>
      <c r="W290" s="31" t="s">
        <v>81</v>
      </c>
      <c r="X290" s="77" t="s">
        <v>82</v>
      </c>
      <c r="Y290" s="32" t="s">
        <v>83</v>
      </c>
      <c r="Z290" s="33" t="s">
        <v>3</v>
      </c>
      <c r="AA290" s="30" t="s">
        <v>84</v>
      </c>
      <c r="AB290" s="78" t="s">
        <v>85</v>
      </c>
      <c r="AC290" s="31" t="s">
        <v>76</v>
      </c>
      <c r="AD290" s="31" t="s">
        <v>86</v>
      </c>
      <c r="AE290" s="79" t="s">
        <v>87</v>
      </c>
      <c r="AF290" s="79" t="s">
        <v>88</v>
      </c>
      <c r="AG290" s="79" t="s">
        <v>89</v>
      </c>
      <c r="AH290" s="79" t="s">
        <v>90</v>
      </c>
      <c r="AI290" s="79" t="s">
        <v>90</v>
      </c>
      <c r="AJ290" s="79" t="s">
        <v>90</v>
      </c>
      <c r="AK290" s="80"/>
      <c r="AL290" s="80"/>
      <c r="AM290" s="80"/>
    </row>
    <row r="291" spans="1:39" s="35" customFormat="1" ht="48" customHeight="1">
      <c r="A291" s="53"/>
      <c r="B291" s="28" t="s">
        <v>3</v>
      </c>
      <c r="C291" s="52" t="s">
        <v>142</v>
      </c>
      <c r="D291" s="52" t="s">
        <v>72</v>
      </c>
      <c r="E291" s="37" t="s">
        <v>111</v>
      </c>
      <c r="F291" s="52" t="s">
        <v>112</v>
      </c>
      <c r="G291" s="52" t="s">
        <v>593</v>
      </c>
      <c r="H291" s="47">
        <v>1559205</v>
      </c>
      <c r="I291" s="52" t="s">
        <v>86</v>
      </c>
      <c r="J291" s="29" t="s">
        <v>76</v>
      </c>
      <c r="K291" s="71" t="s">
        <v>594</v>
      </c>
      <c r="L291" s="234"/>
      <c r="M291" s="208"/>
      <c r="N291" s="31">
        <v>1</v>
      </c>
      <c r="O291" s="31">
        <v>1</v>
      </c>
      <c r="P291" s="73">
        <v>11</v>
      </c>
      <c r="Q291" s="74" t="s">
        <v>79</v>
      </c>
      <c r="R291" s="74" t="s">
        <v>80</v>
      </c>
      <c r="S291" s="81" t="s">
        <v>1</v>
      </c>
      <c r="T291" s="209"/>
      <c r="U291" s="210"/>
      <c r="V291" s="31" t="s">
        <v>76</v>
      </c>
      <c r="W291" s="31" t="s">
        <v>81</v>
      </c>
      <c r="X291" s="77" t="s">
        <v>82</v>
      </c>
      <c r="Y291" s="32" t="s">
        <v>83</v>
      </c>
      <c r="Z291" s="33" t="s">
        <v>3</v>
      </c>
      <c r="AA291" s="30" t="s">
        <v>84</v>
      </c>
      <c r="AB291" s="78" t="s">
        <v>85</v>
      </c>
      <c r="AC291" s="31" t="s">
        <v>76</v>
      </c>
      <c r="AD291" s="31" t="s">
        <v>86</v>
      </c>
      <c r="AE291" s="79" t="s">
        <v>87</v>
      </c>
      <c r="AF291" s="79" t="s">
        <v>88</v>
      </c>
      <c r="AG291" s="79" t="s">
        <v>89</v>
      </c>
      <c r="AH291" s="79" t="s">
        <v>90</v>
      </c>
      <c r="AI291" s="79" t="s">
        <v>90</v>
      </c>
      <c r="AJ291" s="79" t="s">
        <v>90</v>
      </c>
      <c r="AK291" s="80"/>
      <c r="AL291" s="80"/>
      <c r="AM291" s="80"/>
    </row>
    <row r="292" spans="1:39" s="35" customFormat="1" ht="48" customHeight="1">
      <c r="A292" s="53"/>
      <c r="B292" s="28" t="s">
        <v>3</v>
      </c>
      <c r="C292" s="52" t="s">
        <v>142</v>
      </c>
      <c r="D292" s="52" t="s">
        <v>72</v>
      </c>
      <c r="E292" s="37" t="s">
        <v>129</v>
      </c>
      <c r="F292" s="52" t="s">
        <v>21</v>
      </c>
      <c r="G292" s="52" t="s">
        <v>593</v>
      </c>
      <c r="H292" s="47">
        <v>2760709</v>
      </c>
      <c r="I292" s="52" t="s">
        <v>86</v>
      </c>
      <c r="J292" s="29" t="s">
        <v>76</v>
      </c>
      <c r="K292" s="71" t="s">
        <v>594</v>
      </c>
      <c r="L292" s="234"/>
      <c r="M292" s="208"/>
      <c r="N292" s="31">
        <v>1</v>
      </c>
      <c r="O292" s="31">
        <v>1</v>
      </c>
      <c r="P292" s="73">
        <v>11</v>
      </c>
      <c r="Q292" s="74" t="s">
        <v>79</v>
      </c>
      <c r="R292" s="74" t="s">
        <v>80</v>
      </c>
      <c r="S292" s="81" t="s">
        <v>1</v>
      </c>
      <c r="T292" s="209"/>
      <c r="U292" s="210"/>
      <c r="V292" s="31" t="s">
        <v>76</v>
      </c>
      <c r="W292" s="31" t="s">
        <v>81</v>
      </c>
      <c r="X292" s="77" t="s">
        <v>82</v>
      </c>
      <c r="Y292" s="32" t="s">
        <v>83</v>
      </c>
      <c r="Z292" s="33" t="s">
        <v>3</v>
      </c>
      <c r="AA292" s="30" t="s">
        <v>84</v>
      </c>
      <c r="AB292" s="78" t="s">
        <v>85</v>
      </c>
      <c r="AC292" s="31" t="s">
        <v>76</v>
      </c>
      <c r="AD292" s="31" t="s">
        <v>86</v>
      </c>
      <c r="AE292" s="79" t="s">
        <v>87</v>
      </c>
      <c r="AF292" s="79" t="s">
        <v>88</v>
      </c>
      <c r="AG292" s="79" t="s">
        <v>89</v>
      </c>
      <c r="AH292" s="79" t="s">
        <v>90</v>
      </c>
      <c r="AI292" s="79" t="s">
        <v>90</v>
      </c>
      <c r="AJ292" s="79" t="s">
        <v>90</v>
      </c>
      <c r="AK292" s="80"/>
      <c r="AL292" s="80"/>
      <c r="AM292" s="80"/>
    </row>
    <row r="293" spans="1:39" s="35" customFormat="1" ht="48" customHeight="1">
      <c r="A293" s="53"/>
      <c r="B293" s="28" t="s">
        <v>3</v>
      </c>
      <c r="C293" s="52" t="s">
        <v>213</v>
      </c>
      <c r="D293" s="52" t="s">
        <v>214</v>
      </c>
      <c r="E293" s="52" t="s">
        <v>9</v>
      </c>
      <c r="F293" s="52" t="s">
        <v>133</v>
      </c>
      <c r="G293" s="52" t="s">
        <v>600</v>
      </c>
      <c r="H293" s="47">
        <v>15000000</v>
      </c>
      <c r="I293" s="52" t="s">
        <v>86</v>
      </c>
      <c r="J293" s="29" t="s">
        <v>76</v>
      </c>
      <c r="K293" s="71" t="s">
        <v>601</v>
      </c>
      <c r="L293" s="72" t="s">
        <v>602</v>
      </c>
      <c r="M293" s="52" t="str">
        <f>G293</f>
        <v>Prestar el servicio de mantenimiento de los instrumentos musicales del Instituto Pedagógico Nacional</v>
      </c>
      <c r="N293" s="31">
        <v>1</v>
      </c>
      <c r="O293" s="31">
        <v>1</v>
      </c>
      <c r="P293" s="73">
        <v>11</v>
      </c>
      <c r="Q293" s="74" t="s">
        <v>79</v>
      </c>
      <c r="R293" s="74" t="s">
        <v>80</v>
      </c>
      <c r="S293" s="81" t="s">
        <v>14</v>
      </c>
      <c r="T293" s="75">
        <f>H293</f>
        <v>15000000</v>
      </c>
      <c r="U293" s="76">
        <f>T293</f>
        <v>15000000</v>
      </c>
      <c r="V293" s="31" t="s">
        <v>76</v>
      </c>
      <c r="W293" s="31" t="s">
        <v>81</v>
      </c>
      <c r="X293" s="77" t="s">
        <v>82</v>
      </c>
      <c r="Y293" s="32" t="s">
        <v>83</v>
      </c>
      <c r="Z293" s="33" t="s">
        <v>3</v>
      </c>
      <c r="AA293" s="30" t="s">
        <v>84</v>
      </c>
      <c r="AB293" s="78" t="s">
        <v>85</v>
      </c>
      <c r="AC293" s="31" t="s">
        <v>76</v>
      </c>
      <c r="AD293" s="31" t="s">
        <v>86</v>
      </c>
      <c r="AE293" s="79" t="s">
        <v>87</v>
      </c>
      <c r="AF293" s="79" t="s">
        <v>88</v>
      </c>
      <c r="AG293" s="79" t="s">
        <v>89</v>
      </c>
      <c r="AH293" s="79" t="s">
        <v>90</v>
      </c>
      <c r="AI293" s="79" t="s">
        <v>90</v>
      </c>
      <c r="AJ293" s="79" t="s">
        <v>90</v>
      </c>
      <c r="AK293" s="80"/>
      <c r="AL293" s="80"/>
      <c r="AM293" s="80"/>
    </row>
    <row r="294" spans="1:39" s="35" customFormat="1" ht="48" customHeight="1">
      <c r="A294" s="53"/>
      <c r="B294" s="28" t="s">
        <v>3</v>
      </c>
      <c r="C294" s="52" t="s">
        <v>213</v>
      </c>
      <c r="D294" s="52" t="s">
        <v>214</v>
      </c>
      <c r="E294" s="52" t="s">
        <v>9</v>
      </c>
      <c r="F294" s="52" t="s">
        <v>133</v>
      </c>
      <c r="G294" s="52" t="s">
        <v>603</v>
      </c>
      <c r="H294" s="47">
        <v>800000</v>
      </c>
      <c r="I294" s="52" t="s">
        <v>86</v>
      </c>
      <c r="J294" s="29" t="s">
        <v>76</v>
      </c>
      <c r="K294" s="71" t="s">
        <v>604</v>
      </c>
      <c r="L294" s="72" t="s">
        <v>605</v>
      </c>
      <c r="M294" s="52" t="str">
        <f>G294</f>
        <v>Prestar el servicio de mantenimiento de equipos médicos del IPN</v>
      </c>
      <c r="N294" s="31">
        <v>1</v>
      </c>
      <c r="O294" s="31">
        <v>1</v>
      </c>
      <c r="P294" s="73">
        <v>11</v>
      </c>
      <c r="Q294" s="74" t="s">
        <v>79</v>
      </c>
      <c r="R294" s="74" t="s">
        <v>80</v>
      </c>
      <c r="S294" s="81" t="s">
        <v>14</v>
      </c>
      <c r="T294" s="75">
        <f>H294</f>
        <v>800000</v>
      </c>
      <c r="U294" s="76">
        <f>T294</f>
        <v>800000</v>
      </c>
      <c r="V294" s="31" t="s">
        <v>76</v>
      </c>
      <c r="W294" s="31" t="s">
        <v>81</v>
      </c>
      <c r="X294" s="77" t="s">
        <v>82</v>
      </c>
      <c r="Y294" s="32" t="s">
        <v>83</v>
      </c>
      <c r="Z294" s="33" t="s">
        <v>3</v>
      </c>
      <c r="AA294" s="30" t="s">
        <v>84</v>
      </c>
      <c r="AB294" s="78" t="s">
        <v>85</v>
      </c>
      <c r="AC294" s="31" t="s">
        <v>76</v>
      </c>
      <c r="AD294" s="31" t="s">
        <v>86</v>
      </c>
      <c r="AE294" s="79" t="s">
        <v>87</v>
      </c>
      <c r="AF294" s="79" t="s">
        <v>88</v>
      </c>
      <c r="AG294" s="79" t="s">
        <v>89</v>
      </c>
      <c r="AH294" s="79" t="s">
        <v>90</v>
      </c>
      <c r="AI294" s="79" t="s">
        <v>90</v>
      </c>
      <c r="AJ294" s="79" t="s">
        <v>90</v>
      </c>
      <c r="AK294" s="80"/>
      <c r="AL294" s="80"/>
      <c r="AM294" s="80"/>
    </row>
    <row r="295" spans="1:39" s="35" customFormat="1" ht="48" customHeight="1">
      <c r="A295" s="53"/>
      <c r="B295" s="28" t="s">
        <v>3</v>
      </c>
      <c r="C295" s="52" t="s">
        <v>142</v>
      </c>
      <c r="D295" s="52" t="s">
        <v>72</v>
      </c>
      <c r="E295" s="52" t="s">
        <v>9</v>
      </c>
      <c r="F295" s="52" t="s">
        <v>133</v>
      </c>
      <c r="G295" s="52" t="s">
        <v>606</v>
      </c>
      <c r="H295" s="47">
        <v>6000000</v>
      </c>
      <c r="I295" s="52" t="s">
        <v>86</v>
      </c>
      <c r="J295" s="29" t="s">
        <v>76</v>
      </c>
      <c r="K295" s="71" t="s">
        <v>607</v>
      </c>
      <c r="L295" s="72">
        <v>92121700</v>
      </c>
      <c r="M295" s="52" t="str">
        <f>G295</f>
        <v xml:space="preserve">Prestar el Servicio de mantenimiento o reparación de alarma contra incendios (GDO) </v>
      </c>
      <c r="N295" s="31">
        <v>1</v>
      </c>
      <c r="O295" s="31">
        <v>1</v>
      </c>
      <c r="P295" s="73">
        <v>11</v>
      </c>
      <c r="Q295" s="74" t="s">
        <v>79</v>
      </c>
      <c r="R295" s="74" t="s">
        <v>80</v>
      </c>
      <c r="S295" s="81" t="s">
        <v>158</v>
      </c>
      <c r="T295" s="75">
        <f>H295</f>
        <v>6000000</v>
      </c>
      <c r="U295" s="76">
        <f>T295</f>
        <v>6000000</v>
      </c>
      <c r="V295" s="31" t="s">
        <v>76</v>
      </c>
      <c r="W295" s="31" t="s">
        <v>81</v>
      </c>
      <c r="X295" s="77" t="s">
        <v>82</v>
      </c>
      <c r="Y295" s="32" t="s">
        <v>83</v>
      </c>
      <c r="Z295" s="33" t="s">
        <v>3</v>
      </c>
      <c r="AA295" s="30" t="s">
        <v>84</v>
      </c>
      <c r="AB295" s="78" t="s">
        <v>85</v>
      </c>
      <c r="AC295" s="31" t="s">
        <v>76</v>
      </c>
      <c r="AD295" s="31" t="s">
        <v>86</v>
      </c>
      <c r="AE295" s="79" t="s">
        <v>87</v>
      </c>
      <c r="AF295" s="79" t="s">
        <v>88</v>
      </c>
      <c r="AG295" s="79" t="s">
        <v>89</v>
      </c>
      <c r="AH295" s="79" t="s">
        <v>90</v>
      </c>
      <c r="AI295" s="79" t="s">
        <v>90</v>
      </c>
      <c r="AJ295" s="79" t="s">
        <v>90</v>
      </c>
      <c r="AK295" s="80"/>
      <c r="AL295" s="80"/>
      <c r="AM295" s="80"/>
    </row>
    <row r="296" spans="1:39" s="35" customFormat="1" ht="48" customHeight="1">
      <c r="A296" s="53"/>
      <c r="B296" s="28" t="s">
        <v>27</v>
      </c>
      <c r="C296" s="52" t="s">
        <v>435</v>
      </c>
      <c r="D296" s="52" t="s">
        <v>436</v>
      </c>
      <c r="E296" s="52" t="s">
        <v>129</v>
      </c>
      <c r="F296" s="52" t="s">
        <v>130</v>
      </c>
      <c r="G296" s="52" t="s">
        <v>608</v>
      </c>
      <c r="H296" s="47">
        <v>1067000</v>
      </c>
      <c r="I296" s="52" t="s">
        <v>86</v>
      </c>
      <c r="J296" s="29" t="s">
        <v>76</v>
      </c>
      <c r="K296" s="108" t="s">
        <v>609</v>
      </c>
      <c r="L296" s="234" t="s">
        <v>677</v>
      </c>
      <c r="M296" s="208" t="str">
        <f>G296</f>
        <v>Suministrar materiales y herramientas para el Departamento de Tecnología de la Universidad Pedagógica Nacional</v>
      </c>
      <c r="N296" s="31">
        <v>1</v>
      </c>
      <c r="O296" s="31">
        <v>1</v>
      </c>
      <c r="P296" s="73">
        <v>11</v>
      </c>
      <c r="Q296" s="74" t="s">
        <v>79</v>
      </c>
      <c r="R296" s="74" t="s">
        <v>80</v>
      </c>
      <c r="S296" s="81" t="s">
        <v>1</v>
      </c>
      <c r="T296" s="209">
        <f>H296+H297</f>
        <v>15567000</v>
      </c>
      <c r="U296" s="210">
        <f>T296</f>
        <v>15567000</v>
      </c>
      <c r="V296" s="31" t="s">
        <v>76</v>
      </c>
      <c r="W296" s="31" t="s">
        <v>81</v>
      </c>
      <c r="X296" s="77" t="s">
        <v>82</v>
      </c>
      <c r="Y296" s="32" t="s">
        <v>83</v>
      </c>
      <c r="Z296" s="33" t="s">
        <v>27</v>
      </c>
      <c r="AA296" s="30" t="s">
        <v>84</v>
      </c>
      <c r="AB296" s="78" t="s">
        <v>85</v>
      </c>
      <c r="AC296" s="31" t="s">
        <v>76</v>
      </c>
      <c r="AD296" s="31" t="s">
        <v>86</v>
      </c>
      <c r="AE296" s="79" t="s">
        <v>87</v>
      </c>
      <c r="AF296" s="79" t="s">
        <v>88</v>
      </c>
      <c r="AG296" s="79" t="s">
        <v>89</v>
      </c>
      <c r="AH296" s="79" t="s">
        <v>90</v>
      </c>
      <c r="AI296" s="79" t="s">
        <v>90</v>
      </c>
      <c r="AJ296" s="79" t="s">
        <v>90</v>
      </c>
      <c r="AK296" s="80"/>
      <c r="AL296" s="80"/>
      <c r="AM296" s="80"/>
    </row>
    <row r="297" spans="1:39" s="35" customFormat="1" ht="48" customHeight="1">
      <c r="A297" s="53"/>
      <c r="B297" s="28" t="s">
        <v>27</v>
      </c>
      <c r="C297" s="52" t="s">
        <v>435</v>
      </c>
      <c r="D297" s="52" t="s">
        <v>436</v>
      </c>
      <c r="E297" s="52" t="s">
        <v>111</v>
      </c>
      <c r="F297" s="52" t="s">
        <v>610</v>
      </c>
      <c r="G297" s="52" t="s">
        <v>608</v>
      </c>
      <c r="H297" s="47">
        <v>14500000</v>
      </c>
      <c r="I297" s="52" t="s">
        <v>86</v>
      </c>
      <c r="J297" s="29" t="s">
        <v>76</v>
      </c>
      <c r="K297" s="108" t="s">
        <v>609</v>
      </c>
      <c r="L297" s="234"/>
      <c r="M297" s="208"/>
      <c r="N297" s="31">
        <v>1</v>
      </c>
      <c r="O297" s="31">
        <v>1</v>
      </c>
      <c r="P297" s="73">
        <v>11</v>
      </c>
      <c r="Q297" s="74" t="s">
        <v>79</v>
      </c>
      <c r="R297" s="74" t="s">
        <v>80</v>
      </c>
      <c r="S297" s="81" t="s">
        <v>1</v>
      </c>
      <c r="T297" s="209"/>
      <c r="U297" s="210"/>
      <c r="V297" s="31" t="s">
        <v>76</v>
      </c>
      <c r="W297" s="31" t="s">
        <v>81</v>
      </c>
      <c r="X297" s="77" t="s">
        <v>82</v>
      </c>
      <c r="Y297" s="32" t="s">
        <v>83</v>
      </c>
      <c r="Z297" s="33" t="s">
        <v>27</v>
      </c>
      <c r="AA297" s="30" t="s">
        <v>84</v>
      </c>
      <c r="AB297" s="78" t="s">
        <v>85</v>
      </c>
      <c r="AC297" s="31" t="s">
        <v>76</v>
      </c>
      <c r="AD297" s="31" t="s">
        <v>86</v>
      </c>
      <c r="AE297" s="79" t="s">
        <v>87</v>
      </c>
      <c r="AF297" s="79" t="s">
        <v>88</v>
      </c>
      <c r="AG297" s="79" t="s">
        <v>89</v>
      </c>
      <c r="AH297" s="79" t="s">
        <v>90</v>
      </c>
      <c r="AI297" s="79" t="s">
        <v>90</v>
      </c>
      <c r="AJ297" s="79" t="s">
        <v>90</v>
      </c>
      <c r="AK297" s="80"/>
      <c r="AL297" s="80"/>
      <c r="AM297" s="80"/>
    </row>
    <row r="298" spans="1:39" ht="48" customHeight="1">
      <c r="A298" s="3"/>
      <c r="B298" s="28" t="s">
        <v>3</v>
      </c>
      <c r="C298" s="52" t="s">
        <v>159</v>
      </c>
      <c r="D298" s="52" t="s">
        <v>160</v>
      </c>
      <c r="E298" s="52" t="s">
        <v>161</v>
      </c>
      <c r="F298" s="52" t="s">
        <v>10</v>
      </c>
      <c r="G298" s="52" t="s">
        <v>611</v>
      </c>
      <c r="H298" s="47">
        <v>140000000</v>
      </c>
      <c r="I298" s="52" t="s">
        <v>86</v>
      </c>
      <c r="J298" s="29" t="s">
        <v>76</v>
      </c>
      <c r="K298" s="71" t="s">
        <v>612</v>
      </c>
      <c r="L298" s="72" t="s">
        <v>275</v>
      </c>
      <c r="M298" s="52" t="str">
        <f t="shared" ref="M298:M315" si="36">G298</f>
        <v>Prestar los servicios de soporte, administración y almacenamiento en nube de los backups de información de la Universidad Pedagógica Nacional.</v>
      </c>
      <c r="N298" s="31">
        <v>1</v>
      </c>
      <c r="O298" s="31">
        <v>1</v>
      </c>
      <c r="P298" s="73">
        <v>12</v>
      </c>
      <c r="Q298" s="74" t="s">
        <v>79</v>
      </c>
      <c r="R298" s="74" t="s">
        <v>80</v>
      </c>
      <c r="S298" s="52" t="s">
        <v>1</v>
      </c>
      <c r="T298" s="75">
        <f>H298</f>
        <v>140000000</v>
      </c>
      <c r="U298" s="76">
        <f t="shared" ref="U298:U303" si="37">T298</f>
        <v>140000000</v>
      </c>
      <c r="V298" s="31" t="s">
        <v>76</v>
      </c>
      <c r="W298" s="31" t="s">
        <v>81</v>
      </c>
      <c r="X298" s="77" t="s">
        <v>82</v>
      </c>
      <c r="Y298" s="32" t="s">
        <v>83</v>
      </c>
      <c r="Z298" s="33" t="s">
        <v>3</v>
      </c>
      <c r="AA298" s="30" t="s">
        <v>84</v>
      </c>
      <c r="AB298" s="78" t="s">
        <v>85</v>
      </c>
      <c r="AC298" s="31" t="s">
        <v>76</v>
      </c>
      <c r="AD298" s="31" t="s">
        <v>86</v>
      </c>
      <c r="AE298" s="79" t="s">
        <v>87</v>
      </c>
      <c r="AF298" s="79" t="s">
        <v>88</v>
      </c>
      <c r="AG298" s="79" t="s">
        <v>89</v>
      </c>
      <c r="AH298" s="79" t="s">
        <v>90</v>
      </c>
      <c r="AI298" s="79" t="s">
        <v>90</v>
      </c>
      <c r="AJ298" s="79" t="s">
        <v>90</v>
      </c>
      <c r="AK298" s="90"/>
      <c r="AL298" s="90"/>
      <c r="AM298" s="90"/>
    </row>
    <row r="299" spans="1:39" ht="48" customHeight="1">
      <c r="A299" s="3"/>
      <c r="B299" s="28" t="s">
        <v>3</v>
      </c>
      <c r="C299" s="52" t="s">
        <v>159</v>
      </c>
      <c r="D299" s="52" t="s">
        <v>160</v>
      </c>
      <c r="E299" s="52" t="s">
        <v>161</v>
      </c>
      <c r="F299" s="52" t="s">
        <v>10</v>
      </c>
      <c r="G299" s="52" t="s">
        <v>613</v>
      </c>
      <c r="H299" s="47">
        <v>6000000</v>
      </c>
      <c r="I299" s="52" t="s">
        <v>86</v>
      </c>
      <c r="J299" s="29" t="s">
        <v>76</v>
      </c>
      <c r="K299" s="71" t="s">
        <v>614</v>
      </c>
      <c r="L299" s="72" t="s">
        <v>275</v>
      </c>
      <c r="M299" s="52" t="str">
        <f t="shared" si="36"/>
        <v>Prestar el servicio de certificado para firmas digitales en token virtual para uso de la Universidad Pedagógica Nacional. </v>
      </c>
      <c r="N299" s="31">
        <v>1</v>
      </c>
      <c r="O299" s="31">
        <v>1</v>
      </c>
      <c r="P299" s="73">
        <v>12</v>
      </c>
      <c r="Q299" s="74" t="s">
        <v>79</v>
      </c>
      <c r="R299" s="74" t="s">
        <v>80</v>
      </c>
      <c r="S299" s="52" t="s">
        <v>1</v>
      </c>
      <c r="T299" s="75">
        <f>H299</f>
        <v>6000000</v>
      </c>
      <c r="U299" s="76">
        <f t="shared" si="37"/>
        <v>6000000</v>
      </c>
      <c r="V299" s="31" t="s">
        <v>76</v>
      </c>
      <c r="W299" s="31" t="s">
        <v>81</v>
      </c>
      <c r="X299" s="77" t="s">
        <v>82</v>
      </c>
      <c r="Y299" s="32" t="s">
        <v>83</v>
      </c>
      <c r="Z299" s="33" t="s">
        <v>3</v>
      </c>
      <c r="AA299" s="30" t="s">
        <v>84</v>
      </c>
      <c r="AB299" s="78" t="s">
        <v>85</v>
      </c>
      <c r="AC299" s="31" t="s">
        <v>76</v>
      </c>
      <c r="AD299" s="31" t="s">
        <v>86</v>
      </c>
      <c r="AE299" s="79" t="s">
        <v>87</v>
      </c>
      <c r="AF299" s="79" t="s">
        <v>88</v>
      </c>
      <c r="AG299" s="79" t="s">
        <v>89</v>
      </c>
      <c r="AH299" s="79" t="s">
        <v>90</v>
      </c>
      <c r="AI299" s="79" t="s">
        <v>90</v>
      </c>
      <c r="AJ299" s="79" t="s">
        <v>90</v>
      </c>
      <c r="AK299" s="90"/>
      <c r="AL299" s="90"/>
      <c r="AM299" s="90"/>
    </row>
    <row r="300" spans="1:39" s="35" customFormat="1" ht="48" customHeight="1">
      <c r="A300" s="53"/>
      <c r="B300" s="28" t="s">
        <v>3</v>
      </c>
      <c r="C300" s="52" t="s">
        <v>549</v>
      </c>
      <c r="D300" s="52" t="s">
        <v>128</v>
      </c>
      <c r="E300" s="52" t="s">
        <v>11</v>
      </c>
      <c r="F300" s="52" t="s">
        <v>12</v>
      </c>
      <c r="G300" s="52" t="s">
        <v>615</v>
      </c>
      <c r="H300" s="47">
        <v>2209200</v>
      </c>
      <c r="I300" s="52" t="s">
        <v>86</v>
      </c>
      <c r="J300" s="29" t="s">
        <v>76</v>
      </c>
      <c r="K300" s="71" t="s">
        <v>616</v>
      </c>
      <c r="L300" s="72">
        <v>82111700</v>
      </c>
      <c r="M300" s="52" t="str">
        <f t="shared" si="36"/>
        <v>Realizar sesiones de reflexión sobre la poesía en espacios al aire libre para la comunidad universitaria de la UPN, como parte de la estrategia de resignificación de espacios que se implementará a largo de la vigencia .</v>
      </c>
      <c r="N300" s="31">
        <v>1</v>
      </c>
      <c r="O300" s="31">
        <v>1</v>
      </c>
      <c r="P300" s="73">
        <v>11</v>
      </c>
      <c r="Q300" s="74" t="s">
        <v>79</v>
      </c>
      <c r="R300" s="74" t="s">
        <v>80</v>
      </c>
      <c r="S300" s="52" t="s">
        <v>14</v>
      </c>
      <c r="T300" s="75">
        <f>H300</f>
        <v>2209200</v>
      </c>
      <c r="U300" s="76">
        <f t="shared" si="37"/>
        <v>2209200</v>
      </c>
      <c r="V300" s="31" t="s">
        <v>76</v>
      </c>
      <c r="W300" s="31" t="s">
        <v>81</v>
      </c>
      <c r="X300" s="77" t="s">
        <v>82</v>
      </c>
      <c r="Y300" s="32" t="s">
        <v>83</v>
      </c>
      <c r="Z300" s="33" t="s">
        <v>3</v>
      </c>
      <c r="AA300" s="30" t="s">
        <v>84</v>
      </c>
      <c r="AB300" s="78" t="s">
        <v>85</v>
      </c>
      <c r="AC300" s="31" t="s">
        <v>76</v>
      </c>
      <c r="AD300" s="31" t="s">
        <v>86</v>
      </c>
      <c r="AE300" s="79" t="s">
        <v>87</v>
      </c>
      <c r="AF300" s="79" t="s">
        <v>88</v>
      </c>
      <c r="AG300" s="79" t="s">
        <v>89</v>
      </c>
      <c r="AH300" s="79" t="s">
        <v>90</v>
      </c>
      <c r="AI300" s="79" t="s">
        <v>90</v>
      </c>
      <c r="AJ300" s="79" t="s">
        <v>90</v>
      </c>
      <c r="AK300" s="80"/>
      <c r="AL300" s="80"/>
      <c r="AM300" s="80"/>
    </row>
    <row r="301" spans="1:39" s="35" customFormat="1" ht="48" customHeight="1">
      <c r="A301" s="53"/>
      <c r="B301" s="28" t="s">
        <v>3</v>
      </c>
      <c r="C301" s="52" t="s">
        <v>151</v>
      </c>
      <c r="D301" s="52" t="s">
        <v>128</v>
      </c>
      <c r="E301" s="52" t="s">
        <v>26</v>
      </c>
      <c r="F301" s="52" t="s">
        <v>18</v>
      </c>
      <c r="G301" s="52" t="s">
        <v>617</v>
      </c>
      <c r="H301" s="47">
        <v>56128873</v>
      </c>
      <c r="I301" s="52" t="s">
        <v>86</v>
      </c>
      <c r="J301" s="29" t="s">
        <v>76</v>
      </c>
      <c r="K301" s="71" t="s">
        <v>618</v>
      </c>
      <c r="L301" s="72">
        <v>47131800</v>
      </c>
      <c r="M301" s="52" t="str">
        <f t="shared" si="36"/>
        <v>Suministrar químicos de desinfección y limpieza requeridos para los restaurantes y cafeterías de la Universidad Pedagógica Nacional.</v>
      </c>
      <c r="N301" s="31">
        <v>1</v>
      </c>
      <c r="O301" s="31">
        <v>1</v>
      </c>
      <c r="P301" s="73">
        <v>11</v>
      </c>
      <c r="Q301" s="74" t="s">
        <v>79</v>
      </c>
      <c r="R301" s="74" t="s">
        <v>80</v>
      </c>
      <c r="S301" s="52" t="s">
        <v>226</v>
      </c>
      <c r="T301" s="75">
        <f>H301</f>
        <v>56128873</v>
      </c>
      <c r="U301" s="76">
        <f t="shared" si="37"/>
        <v>56128873</v>
      </c>
      <c r="V301" s="31" t="s">
        <v>76</v>
      </c>
      <c r="W301" s="31" t="s">
        <v>81</v>
      </c>
      <c r="X301" s="77" t="s">
        <v>82</v>
      </c>
      <c r="Y301" s="32" t="s">
        <v>83</v>
      </c>
      <c r="Z301" s="33" t="s">
        <v>3</v>
      </c>
      <c r="AA301" s="30" t="s">
        <v>84</v>
      </c>
      <c r="AB301" s="78" t="s">
        <v>85</v>
      </c>
      <c r="AC301" s="31" t="s">
        <v>76</v>
      </c>
      <c r="AD301" s="31" t="s">
        <v>86</v>
      </c>
      <c r="AE301" s="79" t="s">
        <v>87</v>
      </c>
      <c r="AF301" s="79" t="s">
        <v>88</v>
      </c>
      <c r="AG301" s="79" t="s">
        <v>89</v>
      </c>
      <c r="AH301" s="79" t="s">
        <v>90</v>
      </c>
      <c r="AI301" s="79" t="s">
        <v>90</v>
      </c>
      <c r="AJ301" s="79" t="s">
        <v>90</v>
      </c>
      <c r="AK301" s="80"/>
      <c r="AL301" s="80"/>
      <c r="AM301" s="80"/>
    </row>
    <row r="302" spans="1:39" s="35" customFormat="1" ht="48" customHeight="1">
      <c r="A302" s="53"/>
      <c r="B302" s="28" t="s">
        <v>3</v>
      </c>
      <c r="C302" s="52" t="s">
        <v>142</v>
      </c>
      <c r="D302" s="52" t="s">
        <v>72</v>
      </c>
      <c r="E302" s="52" t="s">
        <v>555</v>
      </c>
      <c r="F302" s="52" t="s">
        <v>6</v>
      </c>
      <c r="G302" s="52" t="s">
        <v>619</v>
      </c>
      <c r="H302" s="47">
        <v>11230100</v>
      </c>
      <c r="I302" s="52" t="s">
        <v>86</v>
      </c>
      <c r="J302" s="29" t="s">
        <v>76</v>
      </c>
      <c r="K302" s="71" t="s">
        <v>620</v>
      </c>
      <c r="L302" s="72" t="s">
        <v>621</v>
      </c>
      <c r="M302" s="52" t="str">
        <f t="shared" si="36"/>
        <v>Adquirir el servicio  de GPS para el parque automotor de la Universidad Pedagógica Nacional</v>
      </c>
      <c r="N302" s="31">
        <v>1</v>
      </c>
      <c r="O302" s="31">
        <v>1</v>
      </c>
      <c r="P302" s="73">
        <v>11</v>
      </c>
      <c r="Q302" s="74" t="s">
        <v>79</v>
      </c>
      <c r="R302" s="74" t="s">
        <v>80</v>
      </c>
      <c r="S302" s="81" t="s">
        <v>5</v>
      </c>
      <c r="T302" s="75">
        <f>H302</f>
        <v>11230100</v>
      </c>
      <c r="U302" s="76">
        <f t="shared" si="37"/>
        <v>11230100</v>
      </c>
      <c r="V302" s="31" t="s">
        <v>76</v>
      </c>
      <c r="W302" s="31" t="s">
        <v>81</v>
      </c>
      <c r="X302" s="77" t="s">
        <v>82</v>
      </c>
      <c r="Y302" s="32" t="s">
        <v>83</v>
      </c>
      <c r="Z302" s="33" t="s">
        <v>3</v>
      </c>
      <c r="AA302" s="30" t="s">
        <v>84</v>
      </c>
      <c r="AB302" s="78" t="s">
        <v>85</v>
      </c>
      <c r="AC302" s="31" t="s">
        <v>76</v>
      </c>
      <c r="AD302" s="31" t="s">
        <v>86</v>
      </c>
      <c r="AE302" s="79" t="s">
        <v>87</v>
      </c>
      <c r="AF302" s="79" t="s">
        <v>88</v>
      </c>
      <c r="AG302" s="79" t="s">
        <v>89</v>
      </c>
      <c r="AH302" s="79" t="s">
        <v>90</v>
      </c>
      <c r="AI302" s="79" t="s">
        <v>90</v>
      </c>
      <c r="AJ302" s="79" t="s">
        <v>90</v>
      </c>
      <c r="AK302" s="80"/>
      <c r="AL302" s="80"/>
      <c r="AM302" s="80"/>
    </row>
    <row r="303" spans="1:39" s="35" customFormat="1" ht="48" customHeight="1">
      <c r="A303" s="53"/>
      <c r="B303" s="28" t="s">
        <v>3</v>
      </c>
      <c r="C303" s="52" t="s">
        <v>142</v>
      </c>
      <c r="D303" s="52" t="s">
        <v>72</v>
      </c>
      <c r="E303" s="52" t="s">
        <v>125</v>
      </c>
      <c r="F303" s="52" t="s">
        <v>126</v>
      </c>
      <c r="G303" s="52" t="s">
        <v>622</v>
      </c>
      <c r="H303" s="47">
        <v>2104000</v>
      </c>
      <c r="I303" s="52" t="s">
        <v>86</v>
      </c>
      <c r="J303" s="29" t="s">
        <v>76</v>
      </c>
      <c r="K303" s="71" t="s">
        <v>623</v>
      </c>
      <c r="L303" s="72">
        <v>53121600</v>
      </c>
      <c r="M303" s="52" t="str">
        <f t="shared" si="36"/>
        <v>Adquirir bolsas  institucionales en el marco de la participación de la UPN en la Feria Internacional del libro de Bogotá</v>
      </c>
      <c r="N303" s="31">
        <v>1</v>
      </c>
      <c r="O303" s="31">
        <v>1</v>
      </c>
      <c r="P303" s="73">
        <v>11</v>
      </c>
      <c r="Q303" s="74" t="s">
        <v>79</v>
      </c>
      <c r="R303" s="74" t="s">
        <v>80</v>
      </c>
      <c r="S303" s="81" t="s">
        <v>1</v>
      </c>
      <c r="T303" s="209">
        <f>H303+H304</f>
        <v>5104000</v>
      </c>
      <c r="U303" s="210">
        <f t="shared" si="37"/>
        <v>5104000</v>
      </c>
      <c r="V303" s="31" t="s">
        <v>76</v>
      </c>
      <c r="W303" s="31" t="s">
        <v>81</v>
      </c>
      <c r="X303" s="77" t="s">
        <v>82</v>
      </c>
      <c r="Y303" s="32" t="s">
        <v>83</v>
      </c>
      <c r="Z303" s="33" t="s">
        <v>3</v>
      </c>
      <c r="AA303" s="30" t="s">
        <v>84</v>
      </c>
      <c r="AB303" s="78" t="s">
        <v>85</v>
      </c>
      <c r="AC303" s="31" t="s">
        <v>76</v>
      </c>
      <c r="AD303" s="31" t="s">
        <v>86</v>
      </c>
      <c r="AE303" s="79" t="s">
        <v>87</v>
      </c>
      <c r="AF303" s="79" t="s">
        <v>88</v>
      </c>
      <c r="AG303" s="79" t="s">
        <v>89</v>
      </c>
      <c r="AH303" s="79" t="s">
        <v>90</v>
      </c>
      <c r="AI303" s="79" t="s">
        <v>90</v>
      </c>
      <c r="AJ303" s="79" t="s">
        <v>90</v>
      </c>
      <c r="AK303" s="80"/>
      <c r="AL303" s="80"/>
      <c r="AM303" s="80"/>
    </row>
    <row r="304" spans="1:39" s="35" customFormat="1" ht="48" customHeight="1">
      <c r="A304" s="53"/>
      <c r="B304" s="28" t="s">
        <v>3</v>
      </c>
      <c r="C304" s="52" t="s">
        <v>142</v>
      </c>
      <c r="D304" s="52" t="s">
        <v>72</v>
      </c>
      <c r="E304" s="52" t="s">
        <v>125</v>
      </c>
      <c r="F304" s="52" t="s">
        <v>126</v>
      </c>
      <c r="G304" s="52" t="s">
        <v>624</v>
      </c>
      <c r="H304" s="47">
        <v>3000000</v>
      </c>
      <c r="I304" s="52" t="s">
        <v>86</v>
      </c>
      <c r="J304" s="29" t="s">
        <v>76</v>
      </c>
      <c r="K304" s="71" t="s">
        <v>625</v>
      </c>
      <c r="L304" s="72">
        <v>53121600</v>
      </c>
      <c r="M304" s="52" t="str">
        <f t="shared" si="36"/>
        <v>Adquirir bolsas toteg bag en el marco de la participación de la UPN en la Feria Internacional del libro de la FILBO</v>
      </c>
      <c r="N304" s="31">
        <v>1</v>
      </c>
      <c r="O304" s="31">
        <v>1</v>
      </c>
      <c r="P304" s="73">
        <v>11</v>
      </c>
      <c r="Q304" s="74" t="s">
        <v>79</v>
      </c>
      <c r="R304" s="74" t="s">
        <v>80</v>
      </c>
      <c r="S304" s="81" t="s">
        <v>1</v>
      </c>
      <c r="T304" s="209"/>
      <c r="U304" s="210"/>
      <c r="V304" s="31" t="s">
        <v>76</v>
      </c>
      <c r="W304" s="31" t="s">
        <v>81</v>
      </c>
      <c r="X304" s="77" t="s">
        <v>82</v>
      </c>
      <c r="Y304" s="32" t="s">
        <v>83</v>
      </c>
      <c r="Z304" s="33" t="s">
        <v>3</v>
      </c>
      <c r="AA304" s="30" t="s">
        <v>84</v>
      </c>
      <c r="AB304" s="78" t="s">
        <v>85</v>
      </c>
      <c r="AC304" s="31" t="s">
        <v>76</v>
      </c>
      <c r="AD304" s="31" t="s">
        <v>86</v>
      </c>
      <c r="AE304" s="79" t="s">
        <v>87</v>
      </c>
      <c r="AF304" s="79" t="s">
        <v>88</v>
      </c>
      <c r="AG304" s="79" t="s">
        <v>89</v>
      </c>
      <c r="AH304" s="79" t="s">
        <v>90</v>
      </c>
      <c r="AI304" s="79" t="s">
        <v>90</v>
      </c>
      <c r="AJ304" s="79" t="s">
        <v>90</v>
      </c>
      <c r="AK304" s="80"/>
      <c r="AL304" s="80"/>
      <c r="AM304" s="80"/>
    </row>
    <row r="305" spans="1:16381" s="35" customFormat="1" ht="48" customHeight="1">
      <c r="A305" s="53"/>
      <c r="B305" s="28" t="s">
        <v>27</v>
      </c>
      <c r="C305" s="52" t="s">
        <v>435</v>
      </c>
      <c r="D305" s="52" t="s">
        <v>436</v>
      </c>
      <c r="E305" s="52" t="s">
        <v>9</v>
      </c>
      <c r="F305" s="52" t="s">
        <v>10</v>
      </c>
      <c r="G305" s="52" t="s">
        <v>626</v>
      </c>
      <c r="H305" s="47">
        <v>14833200</v>
      </c>
      <c r="I305" s="52" t="s">
        <v>86</v>
      </c>
      <c r="J305" s="29" t="s">
        <v>76</v>
      </c>
      <c r="K305" s="71" t="s">
        <v>627</v>
      </c>
      <c r="L305" s="72" t="s">
        <v>449</v>
      </c>
      <c r="M305" s="52" t="str">
        <f t="shared" si="36"/>
        <v>Prestar el servicio de mantenimiento preventivo / correctivo a equipos del Departamento de Tecnología de la Universidad Pedagógica Nacional.</v>
      </c>
      <c r="N305" s="31">
        <v>1</v>
      </c>
      <c r="O305" s="31">
        <v>1</v>
      </c>
      <c r="P305" s="73">
        <v>11</v>
      </c>
      <c r="Q305" s="74" t="s">
        <v>79</v>
      </c>
      <c r="R305" s="74" t="s">
        <v>80</v>
      </c>
      <c r="S305" s="81" t="s">
        <v>1</v>
      </c>
      <c r="T305" s="75">
        <f t="shared" ref="T305:T315" si="38">H305</f>
        <v>14833200</v>
      </c>
      <c r="U305" s="76">
        <f t="shared" ref="U305:U316" si="39">T305</f>
        <v>14833200</v>
      </c>
      <c r="V305" s="31" t="s">
        <v>76</v>
      </c>
      <c r="W305" s="31" t="s">
        <v>81</v>
      </c>
      <c r="X305" s="77" t="s">
        <v>82</v>
      </c>
      <c r="Y305" s="32" t="s">
        <v>83</v>
      </c>
      <c r="Z305" s="33" t="s">
        <v>27</v>
      </c>
      <c r="AA305" s="30" t="s">
        <v>84</v>
      </c>
      <c r="AB305" s="78" t="s">
        <v>85</v>
      </c>
      <c r="AC305" s="31" t="s">
        <v>76</v>
      </c>
      <c r="AD305" s="31" t="s">
        <v>86</v>
      </c>
      <c r="AE305" s="79" t="s">
        <v>87</v>
      </c>
      <c r="AF305" s="79" t="s">
        <v>88</v>
      </c>
      <c r="AG305" s="79" t="s">
        <v>89</v>
      </c>
      <c r="AH305" s="79" t="s">
        <v>90</v>
      </c>
      <c r="AI305" s="79" t="s">
        <v>90</v>
      </c>
      <c r="AJ305" s="79" t="s">
        <v>90</v>
      </c>
      <c r="AK305" s="80"/>
      <c r="AL305" s="80"/>
      <c r="AM305" s="80"/>
    </row>
    <row r="306" spans="1:16381" s="35" customFormat="1" ht="48" customHeight="1">
      <c r="A306" s="53"/>
      <c r="B306" s="28" t="s">
        <v>27</v>
      </c>
      <c r="C306" s="52" t="s">
        <v>435</v>
      </c>
      <c r="D306" s="52" t="s">
        <v>436</v>
      </c>
      <c r="E306" s="52" t="s">
        <v>95</v>
      </c>
      <c r="F306" s="52" t="s">
        <v>96</v>
      </c>
      <c r="G306" s="52" t="s">
        <v>628</v>
      </c>
      <c r="H306" s="47">
        <v>11700000</v>
      </c>
      <c r="I306" s="52" t="s">
        <v>86</v>
      </c>
      <c r="J306" s="29" t="s">
        <v>76</v>
      </c>
      <c r="K306" s="71" t="s">
        <v>629</v>
      </c>
      <c r="L306" s="72" t="s">
        <v>439</v>
      </c>
      <c r="M306" s="52" t="str">
        <f t="shared" si="36"/>
        <v>Adquirir herramientas y equipos para el -departamento de Tecnología de la Universidad Pedagógica Nacional.</v>
      </c>
      <c r="N306" s="31">
        <v>1</v>
      </c>
      <c r="O306" s="31">
        <v>1</v>
      </c>
      <c r="P306" s="73">
        <v>11</v>
      </c>
      <c r="Q306" s="74" t="s">
        <v>79</v>
      </c>
      <c r="R306" s="74" t="s">
        <v>80</v>
      </c>
      <c r="S306" s="81" t="s">
        <v>14</v>
      </c>
      <c r="T306" s="75">
        <f t="shared" si="38"/>
        <v>11700000</v>
      </c>
      <c r="U306" s="76">
        <f t="shared" si="39"/>
        <v>11700000</v>
      </c>
      <c r="V306" s="31" t="s">
        <v>76</v>
      </c>
      <c r="W306" s="31" t="s">
        <v>81</v>
      </c>
      <c r="X306" s="77" t="s">
        <v>82</v>
      </c>
      <c r="Y306" s="32" t="s">
        <v>83</v>
      </c>
      <c r="Z306" s="33" t="s">
        <v>27</v>
      </c>
      <c r="AA306" s="30" t="s">
        <v>84</v>
      </c>
      <c r="AB306" s="78" t="s">
        <v>85</v>
      </c>
      <c r="AC306" s="31" t="s">
        <v>76</v>
      </c>
      <c r="AD306" s="31" t="s">
        <v>86</v>
      </c>
      <c r="AE306" s="79" t="s">
        <v>87</v>
      </c>
      <c r="AF306" s="79" t="s">
        <v>88</v>
      </c>
      <c r="AG306" s="79" t="s">
        <v>89</v>
      </c>
      <c r="AH306" s="79" t="s">
        <v>90</v>
      </c>
      <c r="AI306" s="79" t="s">
        <v>90</v>
      </c>
      <c r="AJ306" s="79" t="s">
        <v>90</v>
      </c>
      <c r="AK306" s="80"/>
      <c r="AL306" s="80"/>
      <c r="AM306" s="80"/>
    </row>
    <row r="307" spans="1:16381" s="8" customFormat="1" ht="48" customHeight="1">
      <c r="B307" s="28" t="s">
        <v>3</v>
      </c>
      <c r="C307" s="52" t="s">
        <v>549</v>
      </c>
      <c r="D307" s="52" t="s">
        <v>128</v>
      </c>
      <c r="E307" s="52" t="s">
        <v>9</v>
      </c>
      <c r="F307" s="52" t="s">
        <v>10</v>
      </c>
      <c r="G307" s="52" t="s">
        <v>630</v>
      </c>
      <c r="H307" s="47">
        <v>30000000</v>
      </c>
      <c r="I307" s="52" t="s">
        <v>86</v>
      </c>
      <c r="J307" s="29" t="s">
        <v>76</v>
      </c>
      <c r="K307" s="71" t="s">
        <v>631</v>
      </c>
      <c r="L307" s="72">
        <v>81141600</v>
      </c>
      <c r="M307" s="52" t="str">
        <f t="shared" si="36"/>
        <v>Prestar el servicio de logística y suministro de material pedagógico para el desarrollo de la actividad académica y cultural del día del maestro en la vigencia </v>
      </c>
      <c r="N307" s="31">
        <v>1</v>
      </c>
      <c r="O307" s="31">
        <v>1</v>
      </c>
      <c r="P307" s="73">
        <v>11</v>
      </c>
      <c r="Q307" s="74" t="s">
        <v>79</v>
      </c>
      <c r="R307" s="74" t="s">
        <v>80</v>
      </c>
      <c r="S307" s="81" t="s">
        <v>1</v>
      </c>
      <c r="T307" s="75">
        <f t="shared" si="38"/>
        <v>30000000</v>
      </c>
      <c r="U307" s="76">
        <f t="shared" si="39"/>
        <v>30000000</v>
      </c>
      <c r="V307" s="31" t="s">
        <v>76</v>
      </c>
      <c r="W307" s="31" t="s">
        <v>81</v>
      </c>
      <c r="X307" s="77" t="s">
        <v>82</v>
      </c>
      <c r="Y307" s="32" t="s">
        <v>83</v>
      </c>
      <c r="Z307" s="33" t="s">
        <v>3</v>
      </c>
      <c r="AA307" s="30" t="s">
        <v>84</v>
      </c>
      <c r="AB307" s="78" t="s">
        <v>85</v>
      </c>
      <c r="AC307" s="31" t="s">
        <v>76</v>
      </c>
      <c r="AD307" s="31" t="s">
        <v>86</v>
      </c>
      <c r="AE307" s="79" t="s">
        <v>87</v>
      </c>
      <c r="AF307" s="79" t="s">
        <v>88</v>
      </c>
      <c r="AG307" s="79" t="s">
        <v>89</v>
      </c>
      <c r="AH307" s="79" t="s">
        <v>90</v>
      </c>
      <c r="AI307" s="79" t="s">
        <v>90</v>
      </c>
      <c r="AJ307" s="79" t="s">
        <v>90</v>
      </c>
    </row>
    <row r="308" spans="1:16381" ht="48" customHeight="1">
      <c r="A308" s="3"/>
      <c r="B308" s="28" t="s">
        <v>3</v>
      </c>
      <c r="C308" s="52" t="s">
        <v>159</v>
      </c>
      <c r="D308" s="52" t="s">
        <v>160</v>
      </c>
      <c r="E308" s="52" t="s">
        <v>161</v>
      </c>
      <c r="F308" s="52" t="s">
        <v>10</v>
      </c>
      <c r="G308" s="52" t="s">
        <v>632</v>
      </c>
      <c r="H308" s="47">
        <v>33000000</v>
      </c>
      <c r="I308" s="52" t="s">
        <v>86</v>
      </c>
      <c r="J308" s="29" t="s">
        <v>76</v>
      </c>
      <c r="K308" s="71" t="s">
        <v>633</v>
      </c>
      <c r="L308" s="72" t="s">
        <v>634</v>
      </c>
      <c r="M308" s="52" t="str">
        <f t="shared" si="36"/>
        <v>Prestar el servicio para 30 llamadas simultaneas de troncales SIP IP en nube con disponibilidad de salida de llamadas a destinos locales, con licenciamiento perpetuo.</v>
      </c>
      <c r="N308" s="31">
        <v>1</v>
      </c>
      <c r="O308" s="31">
        <v>1</v>
      </c>
      <c r="P308" s="73">
        <v>11</v>
      </c>
      <c r="Q308" s="74" t="s">
        <v>79</v>
      </c>
      <c r="R308" s="74" t="s">
        <v>80</v>
      </c>
      <c r="S308" s="52" t="s">
        <v>1</v>
      </c>
      <c r="T308" s="75">
        <f t="shared" si="38"/>
        <v>33000000</v>
      </c>
      <c r="U308" s="76">
        <f t="shared" si="39"/>
        <v>33000000</v>
      </c>
      <c r="V308" s="31" t="s">
        <v>76</v>
      </c>
      <c r="W308" s="31" t="s">
        <v>81</v>
      </c>
      <c r="X308" s="77" t="s">
        <v>82</v>
      </c>
      <c r="Y308" s="32" t="s">
        <v>83</v>
      </c>
      <c r="Z308" s="33" t="s">
        <v>3</v>
      </c>
      <c r="AA308" s="30" t="s">
        <v>84</v>
      </c>
      <c r="AB308" s="78" t="s">
        <v>85</v>
      </c>
      <c r="AC308" s="31" t="s">
        <v>76</v>
      </c>
      <c r="AD308" s="31" t="s">
        <v>86</v>
      </c>
      <c r="AE308" s="79" t="s">
        <v>87</v>
      </c>
      <c r="AF308" s="79" t="s">
        <v>88</v>
      </c>
      <c r="AG308" s="79" t="s">
        <v>89</v>
      </c>
      <c r="AH308" s="79" t="s">
        <v>90</v>
      </c>
      <c r="AI308" s="79" t="s">
        <v>90</v>
      </c>
      <c r="AJ308" s="79" t="s">
        <v>90</v>
      </c>
      <c r="AK308" s="90"/>
      <c r="AL308" s="90"/>
      <c r="AM308" s="90"/>
    </row>
    <row r="309" spans="1:16381" ht="48" customHeight="1">
      <c r="A309" s="3"/>
      <c r="B309" s="28" t="s">
        <v>3</v>
      </c>
      <c r="C309" s="52" t="s">
        <v>139</v>
      </c>
      <c r="D309" s="52" t="s">
        <v>128</v>
      </c>
      <c r="E309" s="52" t="s">
        <v>11</v>
      </c>
      <c r="F309" s="52" t="s">
        <v>12</v>
      </c>
      <c r="G309" s="52" t="s">
        <v>635</v>
      </c>
      <c r="H309" s="47">
        <v>31297000</v>
      </c>
      <c r="I309" s="52" t="s">
        <v>86</v>
      </c>
      <c r="J309" s="29" t="s">
        <v>76</v>
      </c>
      <c r="K309" s="71" t="s">
        <v>636</v>
      </c>
      <c r="L309" s="72" t="s">
        <v>637</v>
      </c>
      <c r="M309" s="52" t="str">
        <f t="shared" si="36"/>
        <v>Prestar los servicios especializados para la prevención del consumo de sustancias psicoactivas licitas e ilícitas, con el fin de fortalecer las estrategias de prevención en la Universidad Pedagógica Nacional.</v>
      </c>
      <c r="N309" s="31">
        <v>1</v>
      </c>
      <c r="O309" s="31">
        <v>1</v>
      </c>
      <c r="P309" s="73">
        <v>11</v>
      </c>
      <c r="Q309" s="74" t="s">
        <v>79</v>
      </c>
      <c r="R309" s="74" t="s">
        <v>80</v>
      </c>
      <c r="S309" s="52" t="s">
        <v>14</v>
      </c>
      <c r="T309" s="75">
        <f t="shared" si="38"/>
        <v>31297000</v>
      </c>
      <c r="U309" s="76">
        <f t="shared" si="39"/>
        <v>31297000</v>
      </c>
      <c r="V309" s="31" t="s">
        <v>76</v>
      </c>
      <c r="W309" s="31" t="s">
        <v>81</v>
      </c>
      <c r="X309" s="77" t="s">
        <v>82</v>
      </c>
      <c r="Y309" s="32" t="s">
        <v>83</v>
      </c>
      <c r="Z309" s="33" t="s">
        <v>3</v>
      </c>
      <c r="AA309" s="30" t="s">
        <v>84</v>
      </c>
      <c r="AB309" s="78" t="s">
        <v>85</v>
      </c>
      <c r="AC309" s="31" t="s">
        <v>76</v>
      </c>
      <c r="AD309" s="31" t="s">
        <v>86</v>
      </c>
      <c r="AE309" s="79" t="s">
        <v>87</v>
      </c>
      <c r="AF309" s="79" t="s">
        <v>88</v>
      </c>
      <c r="AG309" s="79" t="s">
        <v>89</v>
      </c>
      <c r="AH309" s="79" t="s">
        <v>90</v>
      </c>
      <c r="AI309" s="79" t="s">
        <v>90</v>
      </c>
      <c r="AJ309" s="79" t="s">
        <v>90</v>
      </c>
      <c r="AK309" s="3"/>
      <c r="AL309" s="3"/>
      <c r="AM309" s="3"/>
    </row>
    <row r="310" spans="1:16381" ht="48" customHeight="1">
      <c r="A310" s="3"/>
      <c r="B310" s="28" t="s">
        <v>3</v>
      </c>
      <c r="C310" s="52" t="s">
        <v>465</v>
      </c>
      <c r="D310" s="52" t="s">
        <v>128</v>
      </c>
      <c r="E310" s="52" t="s">
        <v>26</v>
      </c>
      <c r="F310" s="52" t="s">
        <v>18</v>
      </c>
      <c r="G310" s="52" t="s">
        <v>638</v>
      </c>
      <c r="H310" s="47">
        <f>5000000-5000000</f>
        <v>0</v>
      </c>
      <c r="I310" s="52" t="s">
        <v>86</v>
      </c>
      <c r="J310" s="29" t="s">
        <v>76</v>
      </c>
      <c r="K310" s="71" t="s">
        <v>639</v>
      </c>
      <c r="L310" s="72" t="s">
        <v>480</v>
      </c>
      <c r="M310" s="52" t="str">
        <f t="shared" si="36"/>
        <v>Adquirir elementos para el  desarrollo de las actividades deportivas en el Programa de Deportes de la SBU</v>
      </c>
      <c r="N310" s="31">
        <v>1</v>
      </c>
      <c r="O310" s="31">
        <v>1</v>
      </c>
      <c r="P310" s="73">
        <v>11</v>
      </c>
      <c r="Q310" s="74" t="s">
        <v>79</v>
      </c>
      <c r="R310" s="74" t="s">
        <v>80</v>
      </c>
      <c r="S310" s="81" t="s">
        <v>1</v>
      </c>
      <c r="T310" s="75">
        <f t="shared" si="38"/>
        <v>0</v>
      </c>
      <c r="U310" s="76">
        <f t="shared" si="39"/>
        <v>0</v>
      </c>
      <c r="V310" s="31" t="s">
        <v>76</v>
      </c>
      <c r="W310" s="31" t="s">
        <v>81</v>
      </c>
      <c r="X310" s="77" t="s">
        <v>82</v>
      </c>
      <c r="Y310" s="32" t="s">
        <v>83</v>
      </c>
      <c r="Z310" s="33" t="s">
        <v>3</v>
      </c>
      <c r="AA310" s="30" t="s">
        <v>84</v>
      </c>
      <c r="AB310" s="78" t="s">
        <v>85</v>
      </c>
      <c r="AC310" s="31" t="s">
        <v>76</v>
      </c>
      <c r="AD310" s="31" t="s">
        <v>86</v>
      </c>
      <c r="AE310" s="79" t="s">
        <v>87</v>
      </c>
      <c r="AF310" s="79" t="s">
        <v>88</v>
      </c>
      <c r="AG310" s="79" t="s">
        <v>89</v>
      </c>
      <c r="AH310" s="79" t="s">
        <v>90</v>
      </c>
      <c r="AI310" s="79" t="s">
        <v>90</v>
      </c>
      <c r="AJ310" s="79" t="s">
        <v>90</v>
      </c>
      <c r="AK310" s="3"/>
      <c r="AL310" s="3"/>
      <c r="AM310" s="3"/>
    </row>
    <row r="311" spans="1:16381" s="8" customFormat="1" ht="48" customHeight="1">
      <c r="B311" s="28" t="s">
        <v>3</v>
      </c>
      <c r="C311" s="52" t="s">
        <v>549</v>
      </c>
      <c r="D311" s="52" t="s">
        <v>128</v>
      </c>
      <c r="E311" s="52" t="s">
        <v>11</v>
      </c>
      <c r="F311" s="52" t="s">
        <v>12</v>
      </c>
      <c r="G311" s="52" t="s">
        <v>640</v>
      </c>
      <c r="H311" s="47">
        <v>2209200</v>
      </c>
      <c r="I311" s="52" t="s">
        <v>86</v>
      </c>
      <c r="J311" s="29" t="s">
        <v>76</v>
      </c>
      <c r="K311" s="71" t="s">
        <v>641</v>
      </c>
      <c r="L311" s="72">
        <v>81141600</v>
      </c>
      <c r="M311" s="52" t="str">
        <f t="shared" si="36"/>
        <v>Prestar el servicio de realización de sesiones de escritura creativa en la Biblioteca Central de la Universidad Pedagógica Nacional, dirigidas a la comunidad universitaria, como parte de la estrategia de resignificación de espacios que se desarrollará durante la vigencia 2026.</v>
      </c>
      <c r="N311" s="31">
        <v>1</v>
      </c>
      <c r="O311" s="31">
        <v>1</v>
      </c>
      <c r="P311" s="73">
        <v>11</v>
      </c>
      <c r="Q311" s="74" t="s">
        <v>79</v>
      </c>
      <c r="R311" s="74" t="s">
        <v>80</v>
      </c>
      <c r="S311" s="52" t="s">
        <v>14</v>
      </c>
      <c r="T311" s="75">
        <f t="shared" si="38"/>
        <v>2209200</v>
      </c>
      <c r="U311" s="76">
        <f t="shared" si="39"/>
        <v>2209200</v>
      </c>
      <c r="V311" s="31" t="s">
        <v>76</v>
      </c>
      <c r="W311" s="31" t="s">
        <v>81</v>
      </c>
      <c r="X311" s="77" t="s">
        <v>82</v>
      </c>
      <c r="Y311" s="32" t="s">
        <v>83</v>
      </c>
      <c r="Z311" s="33" t="s">
        <v>3</v>
      </c>
      <c r="AA311" s="30" t="s">
        <v>84</v>
      </c>
      <c r="AB311" s="78" t="s">
        <v>85</v>
      </c>
      <c r="AC311" s="31" t="s">
        <v>76</v>
      </c>
      <c r="AD311" s="31" t="s">
        <v>86</v>
      </c>
      <c r="AE311" s="79" t="s">
        <v>87</v>
      </c>
      <c r="AF311" s="79" t="s">
        <v>88</v>
      </c>
      <c r="AG311" s="79" t="s">
        <v>89</v>
      </c>
      <c r="AH311" s="79" t="s">
        <v>90</v>
      </c>
      <c r="AI311" s="79" t="s">
        <v>90</v>
      </c>
      <c r="AJ311" s="79" t="s">
        <v>90</v>
      </c>
    </row>
    <row r="312" spans="1:16381" customFormat="1" ht="48" customHeight="1">
      <c r="B312" s="28" t="s">
        <v>3</v>
      </c>
      <c r="C312" s="52" t="s">
        <v>142</v>
      </c>
      <c r="D312" s="52" t="s">
        <v>72</v>
      </c>
      <c r="E312" s="52" t="s">
        <v>303</v>
      </c>
      <c r="F312" s="52" t="s">
        <v>132</v>
      </c>
      <c r="G312" s="52" t="s">
        <v>642</v>
      </c>
      <c r="H312" s="47">
        <v>20000000</v>
      </c>
      <c r="I312" s="52" t="s">
        <v>86</v>
      </c>
      <c r="J312" s="29" t="s">
        <v>76</v>
      </c>
      <c r="K312" s="71" t="s">
        <v>643</v>
      </c>
      <c r="L312" s="72" t="s">
        <v>670</v>
      </c>
      <c r="M312" s="91" t="str">
        <f t="shared" si="36"/>
        <v>Suministrar e instalar blackouts y persianas en las  instalaciones  de la Universidad Pedagógica Nacional</v>
      </c>
      <c r="N312" s="31">
        <v>1</v>
      </c>
      <c r="O312" s="31">
        <v>1</v>
      </c>
      <c r="P312" s="73">
        <v>11</v>
      </c>
      <c r="Q312" s="74" t="s">
        <v>79</v>
      </c>
      <c r="R312" s="74" t="s">
        <v>80</v>
      </c>
      <c r="S312" s="81" t="s">
        <v>1</v>
      </c>
      <c r="T312" s="75">
        <f t="shared" si="38"/>
        <v>20000000</v>
      </c>
      <c r="U312" s="76">
        <f t="shared" si="39"/>
        <v>20000000</v>
      </c>
      <c r="V312" s="31" t="s">
        <v>76</v>
      </c>
      <c r="W312" s="31" t="s">
        <v>81</v>
      </c>
      <c r="X312" s="77" t="s">
        <v>82</v>
      </c>
      <c r="Y312" s="32" t="s">
        <v>83</v>
      </c>
      <c r="Z312" s="33" t="s">
        <v>3</v>
      </c>
      <c r="AA312" s="30" t="s">
        <v>84</v>
      </c>
      <c r="AB312" s="78" t="s">
        <v>85</v>
      </c>
      <c r="AC312" s="31" t="s">
        <v>76</v>
      </c>
      <c r="AD312" s="31" t="s">
        <v>86</v>
      </c>
      <c r="AE312" s="79" t="s">
        <v>87</v>
      </c>
      <c r="AF312" s="79" t="s">
        <v>88</v>
      </c>
      <c r="AG312" s="79" t="s">
        <v>89</v>
      </c>
      <c r="AH312" s="79" t="s">
        <v>90</v>
      </c>
      <c r="AI312" s="79" t="s">
        <v>90</v>
      </c>
      <c r="AJ312" s="79" t="s">
        <v>90</v>
      </c>
    </row>
    <row r="313" spans="1:16381" s="8" customFormat="1" ht="48" customHeight="1">
      <c r="B313" s="28" t="s">
        <v>3</v>
      </c>
      <c r="C313" s="52" t="s">
        <v>549</v>
      </c>
      <c r="D313" s="52" t="s">
        <v>128</v>
      </c>
      <c r="E313" s="52" t="s">
        <v>129</v>
      </c>
      <c r="F313" s="52" t="s">
        <v>644</v>
      </c>
      <c r="G313" s="52" t="s">
        <v>645</v>
      </c>
      <c r="H313" s="47">
        <v>3040000</v>
      </c>
      <c r="I313" s="52" t="s">
        <v>86</v>
      </c>
      <c r="J313" s="29" t="s">
        <v>76</v>
      </c>
      <c r="K313" s="71" t="s">
        <v>646</v>
      </c>
      <c r="L313" s="72">
        <v>81141600</v>
      </c>
      <c r="M313" s="52" t="str">
        <f t="shared" si="36"/>
        <v>Adquirir elementos para promover e incentivar la participación de la comunidad estudiantil en las actividades culturales realizadas desde el Programa de Cultura de la SBU.</v>
      </c>
      <c r="N313" s="31">
        <v>1</v>
      </c>
      <c r="O313" s="31">
        <v>1</v>
      </c>
      <c r="P313" s="73">
        <v>11</v>
      </c>
      <c r="Q313" s="74" t="s">
        <v>79</v>
      </c>
      <c r="R313" s="74" t="s">
        <v>80</v>
      </c>
      <c r="S313" s="81" t="s">
        <v>1</v>
      </c>
      <c r="T313" s="75">
        <f t="shared" si="38"/>
        <v>3040000</v>
      </c>
      <c r="U313" s="76">
        <f t="shared" si="39"/>
        <v>3040000</v>
      </c>
      <c r="V313" s="31" t="s">
        <v>76</v>
      </c>
      <c r="W313" s="31" t="s">
        <v>81</v>
      </c>
      <c r="X313" s="77" t="s">
        <v>82</v>
      </c>
      <c r="Y313" s="32" t="s">
        <v>83</v>
      </c>
      <c r="Z313" s="33" t="s">
        <v>3</v>
      </c>
      <c r="AA313" s="30" t="s">
        <v>84</v>
      </c>
      <c r="AB313" s="78" t="s">
        <v>85</v>
      </c>
      <c r="AC313" s="31" t="s">
        <v>76</v>
      </c>
      <c r="AD313" s="31" t="s">
        <v>86</v>
      </c>
      <c r="AE313" s="79" t="s">
        <v>87</v>
      </c>
      <c r="AF313" s="79" t="s">
        <v>88</v>
      </c>
      <c r="AG313" s="79" t="s">
        <v>89</v>
      </c>
      <c r="AH313" s="79" t="s">
        <v>90</v>
      </c>
      <c r="AI313" s="79" t="s">
        <v>90</v>
      </c>
      <c r="AJ313" s="79" t="s">
        <v>90</v>
      </c>
    </row>
    <row r="314" spans="1:16381" s="8" customFormat="1" ht="48" customHeight="1">
      <c r="B314" s="28" t="s">
        <v>3</v>
      </c>
      <c r="C314" s="52" t="s">
        <v>549</v>
      </c>
      <c r="D314" s="52" t="s">
        <v>128</v>
      </c>
      <c r="E314" s="52" t="s">
        <v>647</v>
      </c>
      <c r="F314" s="52" t="s">
        <v>648</v>
      </c>
      <c r="G314" s="52" t="s">
        <v>649</v>
      </c>
      <c r="H314" s="47">
        <v>3150000</v>
      </c>
      <c r="I314" s="52" t="s">
        <v>86</v>
      </c>
      <c r="J314" s="29" t="s">
        <v>76</v>
      </c>
      <c r="K314" s="71" t="s">
        <v>650</v>
      </c>
      <c r="L314" s="72" t="s">
        <v>661</v>
      </c>
      <c r="M314" s="52" t="str">
        <f t="shared" si="36"/>
        <v>Adquirir instrumentos para Programa de Cultura de la SBU, con el fin de garantizar la realización de sus talleres artísticos.</v>
      </c>
      <c r="N314" s="31">
        <v>1</v>
      </c>
      <c r="O314" s="31">
        <v>1</v>
      </c>
      <c r="P314" s="73">
        <v>11</v>
      </c>
      <c r="Q314" s="74" t="s">
        <v>79</v>
      </c>
      <c r="R314" s="74" t="s">
        <v>80</v>
      </c>
      <c r="S314" s="81" t="s">
        <v>1</v>
      </c>
      <c r="T314" s="75">
        <f t="shared" si="38"/>
        <v>3150000</v>
      </c>
      <c r="U314" s="76">
        <f t="shared" si="39"/>
        <v>3150000</v>
      </c>
      <c r="V314" s="31" t="s">
        <v>76</v>
      </c>
      <c r="W314" s="31" t="s">
        <v>81</v>
      </c>
      <c r="X314" s="77" t="s">
        <v>82</v>
      </c>
      <c r="Y314" s="32" t="s">
        <v>83</v>
      </c>
      <c r="Z314" s="33" t="s">
        <v>3</v>
      </c>
      <c r="AA314" s="30" t="s">
        <v>84</v>
      </c>
      <c r="AB314" s="78" t="s">
        <v>85</v>
      </c>
      <c r="AC314" s="31" t="s">
        <v>76</v>
      </c>
      <c r="AD314" s="31" t="s">
        <v>86</v>
      </c>
      <c r="AE314" s="79" t="s">
        <v>87</v>
      </c>
      <c r="AF314" s="79" t="s">
        <v>88</v>
      </c>
      <c r="AG314" s="79" t="s">
        <v>89</v>
      </c>
      <c r="AH314" s="79" t="s">
        <v>90</v>
      </c>
      <c r="AI314" s="79" t="s">
        <v>90</v>
      </c>
      <c r="AJ314" s="79" t="s">
        <v>90</v>
      </c>
    </row>
    <row r="315" spans="1:16381" s="8" customFormat="1" ht="48" customHeight="1">
      <c r="B315" s="28" t="s">
        <v>3</v>
      </c>
      <c r="C315" s="52" t="s">
        <v>549</v>
      </c>
      <c r="D315" s="52" t="s">
        <v>128</v>
      </c>
      <c r="E315" s="52" t="s">
        <v>125</v>
      </c>
      <c r="F315" s="52" t="s">
        <v>126</v>
      </c>
      <c r="G315" s="52" t="s">
        <v>651</v>
      </c>
      <c r="H315" s="47">
        <f>2037500-1200000</f>
        <v>837500</v>
      </c>
      <c r="I315" s="52" t="s">
        <v>86</v>
      </c>
      <c r="J315" s="29" t="s">
        <v>76</v>
      </c>
      <c r="K315" s="71" t="s">
        <v>652</v>
      </c>
      <c r="L315" s="72" t="s">
        <v>653</v>
      </c>
      <c r="M315" s="52" t="str">
        <f t="shared" si="36"/>
        <v>Adquirir prendas de carácter institucional para los grupos representativos del Programa Cultura de la Subdirección de Bienestar Universitario.</v>
      </c>
      <c r="N315" s="31">
        <v>1</v>
      </c>
      <c r="O315" s="31">
        <v>1</v>
      </c>
      <c r="P315" s="73">
        <v>11</v>
      </c>
      <c r="Q315" s="74" t="s">
        <v>79</v>
      </c>
      <c r="R315" s="74" t="s">
        <v>80</v>
      </c>
      <c r="S315" s="81" t="s">
        <v>1</v>
      </c>
      <c r="T315" s="154">
        <f t="shared" si="38"/>
        <v>837500</v>
      </c>
      <c r="U315" s="154">
        <f t="shared" si="39"/>
        <v>837500</v>
      </c>
      <c r="V315" s="31" t="s">
        <v>76</v>
      </c>
      <c r="W315" s="31" t="s">
        <v>81</v>
      </c>
      <c r="X315" s="77" t="s">
        <v>82</v>
      </c>
      <c r="Y315" s="32" t="s">
        <v>83</v>
      </c>
      <c r="Z315" s="33" t="s">
        <v>3</v>
      </c>
      <c r="AA315" s="30" t="s">
        <v>84</v>
      </c>
      <c r="AB315" s="78" t="s">
        <v>85</v>
      </c>
      <c r="AC315" s="31" t="s">
        <v>76</v>
      </c>
      <c r="AD315" s="31" t="s">
        <v>86</v>
      </c>
      <c r="AE315" s="79" t="s">
        <v>87</v>
      </c>
      <c r="AF315" s="79" t="s">
        <v>88</v>
      </c>
      <c r="AG315" s="79" t="s">
        <v>89</v>
      </c>
      <c r="AH315" s="79" t="s">
        <v>90</v>
      </c>
      <c r="AI315" s="79" t="s">
        <v>90</v>
      </c>
      <c r="AJ315" s="79" t="s">
        <v>90</v>
      </c>
    </row>
    <row r="316" spans="1:16381" s="8" customFormat="1" ht="48" customHeight="1">
      <c r="A316" s="53"/>
      <c r="B316" s="28" t="s">
        <v>3</v>
      </c>
      <c r="C316" s="52" t="s">
        <v>213</v>
      </c>
      <c r="D316" s="52" t="s">
        <v>214</v>
      </c>
      <c r="E316" s="52" t="s">
        <v>9</v>
      </c>
      <c r="F316" s="52" t="s">
        <v>10</v>
      </c>
      <c r="G316" s="52" t="s">
        <v>654</v>
      </c>
      <c r="H316" s="47">
        <v>3427200</v>
      </c>
      <c r="I316" s="52" t="s">
        <v>86</v>
      </c>
      <c r="J316" s="29" t="s">
        <v>76</v>
      </c>
      <c r="K316" s="108" t="s">
        <v>655</v>
      </c>
      <c r="L316" s="234" t="s">
        <v>656</v>
      </c>
      <c r="M316" s="208" t="str">
        <f>G316</f>
        <v>Prestar el servicio de mantenimiento y suministro de filtros para los purificadores de agua, con el fin de garantizar su correcto funcionamiento y contribuir al bienestar de la comunidad del IPN.</v>
      </c>
      <c r="N316" s="31">
        <v>1</v>
      </c>
      <c r="O316" s="31">
        <v>1</v>
      </c>
      <c r="P316" s="73">
        <v>11</v>
      </c>
      <c r="Q316" s="74" t="s">
        <v>79</v>
      </c>
      <c r="R316" s="74" t="s">
        <v>80</v>
      </c>
      <c r="S316" s="81" t="s">
        <v>14</v>
      </c>
      <c r="T316" s="209">
        <f>H316+H317</f>
        <v>4626720</v>
      </c>
      <c r="U316" s="210">
        <f t="shared" si="39"/>
        <v>4626720</v>
      </c>
      <c r="V316" s="31" t="s">
        <v>76</v>
      </c>
      <c r="W316" s="31" t="s">
        <v>81</v>
      </c>
      <c r="X316" s="77" t="s">
        <v>82</v>
      </c>
      <c r="Y316" s="32" t="s">
        <v>83</v>
      </c>
      <c r="Z316" s="33" t="s">
        <v>3</v>
      </c>
      <c r="AA316" s="30" t="s">
        <v>84</v>
      </c>
      <c r="AB316" s="78" t="s">
        <v>85</v>
      </c>
      <c r="AC316" s="31" t="s">
        <v>76</v>
      </c>
      <c r="AD316" s="31" t="s">
        <v>86</v>
      </c>
      <c r="AE316" s="79" t="s">
        <v>87</v>
      </c>
      <c r="AF316" s="79" t="s">
        <v>88</v>
      </c>
      <c r="AG316" s="79" t="s">
        <v>89</v>
      </c>
      <c r="AH316" s="79" t="s">
        <v>90</v>
      </c>
      <c r="AI316" s="79" t="s">
        <v>90</v>
      </c>
      <c r="AJ316" s="79" t="s">
        <v>90</v>
      </c>
      <c r="AK316" s="92"/>
      <c r="AL316" s="92"/>
      <c r="AM316" s="92"/>
    </row>
    <row r="317" spans="1:16381" s="8" customFormat="1" ht="48" customHeight="1">
      <c r="A317" s="53"/>
      <c r="B317" s="28" t="s">
        <v>3</v>
      </c>
      <c r="C317" s="52" t="s">
        <v>213</v>
      </c>
      <c r="D317" s="52" t="s">
        <v>214</v>
      </c>
      <c r="E317" s="52" t="s">
        <v>129</v>
      </c>
      <c r="F317" s="52" t="s">
        <v>644</v>
      </c>
      <c r="G317" s="52" t="s">
        <v>654</v>
      </c>
      <c r="H317" s="47">
        <f>642600+556920</f>
        <v>1199520</v>
      </c>
      <c r="I317" s="52" t="s">
        <v>86</v>
      </c>
      <c r="J317" s="29" t="s">
        <v>76</v>
      </c>
      <c r="K317" s="108" t="s">
        <v>655</v>
      </c>
      <c r="L317" s="234"/>
      <c r="M317" s="208"/>
      <c r="N317" s="31">
        <v>1</v>
      </c>
      <c r="O317" s="31">
        <v>1</v>
      </c>
      <c r="P317" s="73">
        <v>11</v>
      </c>
      <c r="Q317" s="74" t="s">
        <v>79</v>
      </c>
      <c r="R317" s="74" t="s">
        <v>80</v>
      </c>
      <c r="S317" s="81" t="s">
        <v>14</v>
      </c>
      <c r="T317" s="209"/>
      <c r="U317" s="210"/>
      <c r="V317" s="31" t="s">
        <v>76</v>
      </c>
      <c r="W317" s="31" t="s">
        <v>81</v>
      </c>
      <c r="X317" s="77" t="s">
        <v>82</v>
      </c>
      <c r="Y317" s="32" t="s">
        <v>83</v>
      </c>
      <c r="Z317" s="33" t="s">
        <v>3</v>
      </c>
      <c r="AA317" s="30" t="s">
        <v>84</v>
      </c>
      <c r="AB317" s="78" t="s">
        <v>85</v>
      </c>
      <c r="AC317" s="31" t="s">
        <v>76</v>
      </c>
      <c r="AD317" s="31" t="s">
        <v>86</v>
      </c>
      <c r="AE317" s="79" t="s">
        <v>87</v>
      </c>
      <c r="AF317" s="79" t="s">
        <v>88</v>
      </c>
      <c r="AG317" s="79" t="s">
        <v>89</v>
      </c>
      <c r="AH317" s="79" t="s">
        <v>90</v>
      </c>
      <c r="AI317" s="79" t="s">
        <v>90</v>
      </c>
      <c r="AJ317" s="79" t="s">
        <v>90</v>
      </c>
      <c r="AK317" s="92"/>
      <c r="AL317" s="92"/>
      <c r="AM317" s="92"/>
    </row>
    <row r="318" spans="1:16381" customFormat="1" ht="48" customHeight="1">
      <c r="B318" s="28" t="s">
        <v>15</v>
      </c>
      <c r="C318" s="52" t="s">
        <v>256</v>
      </c>
      <c r="D318" s="52" t="s">
        <v>19</v>
      </c>
      <c r="E318" s="52" t="s">
        <v>17</v>
      </c>
      <c r="F318" s="52" t="s">
        <v>18</v>
      </c>
      <c r="G318" s="52" t="s">
        <v>657</v>
      </c>
      <c r="H318" s="47">
        <v>8471000</v>
      </c>
      <c r="I318" s="52" t="s">
        <v>86</v>
      </c>
      <c r="J318" s="29" t="s">
        <v>76</v>
      </c>
      <c r="K318" s="108" t="s">
        <v>658</v>
      </c>
      <c r="L318" s="194" t="s">
        <v>660</v>
      </c>
      <c r="M318" s="208" t="str">
        <f>G318</f>
        <v>Adquirir elementos de papelería y oficina para el desarrollo de las actividades administrativas y académicas del Centro de Lenguas.</v>
      </c>
      <c r="N318" s="31">
        <v>1</v>
      </c>
      <c r="O318" s="31">
        <v>1</v>
      </c>
      <c r="P318" s="73">
        <v>11</v>
      </c>
      <c r="Q318" s="74" t="s">
        <v>79</v>
      </c>
      <c r="R318" s="74" t="s">
        <v>80</v>
      </c>
      <c r="S318" s="81" t="s">
        <v>1</v>
      </c>
      <c r="T318" s="209">
        <f>H318+H319</f>
        <v>9329000</v>
      </c>
      <c r="U318" s="210">
        <f>T318</f>
        <v>9329000</v>
      </c>
      <c r="V318" s="31" t="s">
        <v>76</v>
      </c>
      <c r="W318" s="31" t="s">
        <v>81</v>
      </c>
      <c r="X318" s="77" t="s">
        <v>82</v>
      </c>
      <c r="Y318" s="32" t="s">
        <v>83</v>
      </c>
      <c r="Z318" s="33" t="s">
        <v>15</v>
      </c>
      <c r="AA318" s="30" t="s">
        <v>84</v>
      </c>
      <c r="AB318" s="78" t="s">
        <v>85</v>
      </c>
      <c r="AC318" s="31" t="s">
        <v>76</v>
      </c>
      <c r="AD318" s="31" t="s">
        <v>86</v>
      </c>
      <c r="AE318" s="79" t="s">
        <v>87</v>
      </c>
      <c r="AF318" s="79" t="s">
        <v>88</v>
      </c>
      <c r="AG318" s="79" t="s">
        <v>89</v>
      </c>
      <c r="AH318" s="79" t="s">
        <v>90</v>
      </c>
      <c r="AI318" s="79" t="s">
        <v>90</v>
      </c>
      <c r="AJ318" s="79" t="s">
        <v>90</v>
      </c>
    </row>
    <row r="319" spans="1:16381" customFormat="1" ht="48" customHeight="1">
      <c r="B319" s="28" t="s">
        <v>15</v>
      </c>
      <c r="C319" s="52" t="s">
        <v>256</v>
      </c>
      <c r="D319" s="52" t="s">
        <v>19</v>
      </c>
      <c r="E319" s="52" t="s">
        <v>20</v>
      </c>
      <c r="F319" s="52" t="s">
        <v>21</v>
      </c>
      <c r="G319" s="52" t="s">
        <v>657</v>
      </c>
      <c r="H319" s="47">
        <v>858000</v>
      </c>
      <c r="I319" s="52" t="s">
        <v>86</v>
      </c>
      <c r="J319" s="29" t="s">
        <v>76</v>
      </c>
      <c r="K319" s="108" t="s">
        <v>658</v>
      </c>
      <c r="L319" s="196"/>
      <c r="M319" s="208"/>
      <c r="N319" s="31">
        <v>1</v>
      </c>
      <c r="O319" s="31">
        <v>1</v>
      </c>
      <c r="P319" s="73">
        <v>11</v>
      </c>
      <c r="Q319" s="74" t="s">
        <v>79</v>
      </c>
      <c r="R319" s="74" t="s">
        <v>80</v>
      </c>
      <c r="S319" s="81" t="s">
        <v>1</v>
      </c>
      <c r="T319" s="209"/>
      <c r="U319" s="210"/>
      <c r="V319" s="31" t="s">
        <v>76</v>
      </c>
      <c r="W319" s="31" t="s">
        <v>81</v>
      </c>
      <c r="X319" s="77" t="s">
        <v>82</v>
      </c>
      <c r="Y319" s="32" t="s">
        <v>83</v>
      </c>
      <c r="Z319" s="33" t="s">
        <v>15</v>
      </c>
      <c r="AA319" s="30" t="s">
        <v>84</v>
      </c>
      <c r="AB319" s="78" t="s">
        <v>85</v>
      </c>
      <c r="AC319" s="31" t="s">
        <v>76</v>
      </c>
      <c r="AD319" s="31" t="s">
        <v>86</v>
      </c>
      <c r="AE319" s="79" t="s">
        <v>87</v>
      </c>
      <c r="AF319" s="79" t="s">
        <v>88</v>
      </c>
      <c r="AG319" s="79" t="s">
        <v>89</v>
      </c>
      <c r="AH319" s="79" t="s">
        <v>90</v>
      </c>
      <c r="AI319" s="79" t="s">
        <v>90</v>
      </c>
      <c r="AJ319" s="79" t="s">
        <v>90</v>
      </c>
    </row>
    <row r="320" spans="1:16381" s="41" customFormat="1" ht="36" customHeight="1">
      <c r="A320" s="53"/>
      <c r="B320" s="28" t="s">
        <v>3</v>
      </c>
      <c r="C320" s="52" t="s">
        <v>142</v>
      </c>
      <c r="D320" s="52" t="s">
        <v>72</v>
      </c>
      <c r="E320" s="52" t="s">
        <v>4</v>
      </c>
      <c r="F320" s="52" t="s">
        <v>6</v>
      </c>
      <c r="G320" s="52" t="s">
        <v>684</v>
      </c>
      <c r="H320" s="47">
        <v>8000000</v>
      </c>
      <c r="I320" s="52" t="s">
        <v>76</v>
      </c>
      <c r="J320" s="29" t="s">
        <v>429</v>
      </c>
      <c r="K320" s="71" t="s">
        <v>173</v>
      </c>
      <c r="L320" s="72" t="s">
        <v>78</v>
      </c>
      <c r="M320" s="52" t="str">
        <f>G320</f>
        <v>Amparar los gastos derivados de las intervenciones de infraestructura de carácter urgente requeridas en la piscina del campus Calle 72 de la Universidad Pedagógica Nacional.</v>
      </c>
      <c r="N320" s="31">
        <v>1</v>
      </c>
      <c r="O320" s="31">
        <v>1</v>
      </c>
      <c r="P320" s="73">
        <v>11</v>
      </c>
      <c r="Q320" s="74" t="s">
        <v>79</v>
      </c>
      <c r="R320" s="74" t="s">
        <v>80</v>
      </c>
      <c r="S320" s="81" t="s">
        <v>5</v>
      </c>
      <c r="T320" s="75">
        <f t="shared" ref="T320:T329" si="40">H320</f>
        <v>8000000</v>
      </c>
      <c r="U320" s="76">
        <f t="shared" ref="U320:U329" si="41">T320</f>
        <v>8000000</v>
      </c>
      <c r="V320" s="31" t="s">
        <v>76</v>
      </c>
      <c r="W320" s="31" t="s">
        <v>81</v>
      </c>
      <c r="X320" s="77" t="s">
        <v>82</v>
      </c>
      <c r="Y320" s="32" t="s">
        <v>83</v>
      </c>
      <c r="Z320" s="33" t="s">
        <v>3</v>
      </c>
      <c r="AA320" s="30" t="s">
        <v>84</v>
      </c>
      <c r="AB320" s="78" t="s">
        <v>85</v>
      </c>
      <c r="AC320" s="31" t="s">
        <v>76</v>
      </c>
      <c r="AD320" s="31" t="s">
        <v>86</v>
      </c>
      <c r="AE320" s="79" t="s">
        <v>87</v>
      </c>
      <c r="AF320" s="79" t="s">
        <v>88</v>
      </c>
      <c r="AG320" s="79" t="s">
        <v>89</v>
      </c>
      <c r="AH320" s="79" t="s">
        <v>90</v>
      </c>
      <c r="AI320" s="79" t="s">
        <v>90</v>
      </c>
      <c r="AJ320" s="79" t="s">
        <v>90</v>
      </c>
      <c r="AK320" s="8"/>
      <c r="AL320" s="8"/>
      <c r="AM320" s="8"/>
      <c r="AN320" s="8"/>
      <c r="AO320" s="8"/>
      <c r="AP320" s="8"/>
      <c r="AQ320" s="8"/>
      <c r="AR320" s="8"/>
      <c r="AS320" s="8"/>
      <c r="AT320" s="8"/>
      <c r="AU320" s="8"/>
      <c r="AV320" s="8"/>
      <c r="AW320" s="8"/>
      <c r="AX320" s="8"/>
      <c r="AY320" s="8"/>
      <c r="AZ320" s="8"/>
      <c r="BA320" s="8"/>
      <c r="BB320" s="8"/>
      <c r="BC320" s="8"/>
      <c r="BD320" s="8"/>
      <c r="BE320" s="8"/>
      <c r="BF320" s="8"/>
      <c r="BG320" s="8"/>
      <c r="BH320" s="8"/>
      <c r="BI320" s="8"/>
      <c r="BJ320" s="8"/>
      <c r="BK320" s="8"/>
      <c r="BL320" s="8"/>
      <c r="BM320" s="8"/>
      <c r="BN320" s="8"/>
      <c r="BO320" s="8"/>
      <c r="BP320" s="8"/>
      <c r="BQ320" s="8"/>
      <c r="BR320" s="8"/>
      <c r="BS320" s="8"/>
      <c r="BT320" s="8"/>
      <c r="BU320" s="8"/>
      <c r="BV320" s="8"/>
      <c r="BW320" s="8"/>
      <c r="BX320" s="8"/>
      <c r="BY320" s="8"/>
      <c r="BZ320" s="8"/>
      <c r="CA320" s="8"/>
      <c r="CB320" s="8"/>
      <c r="CC320" s="8"/>
      <c r="CD320" s="8"/>
      <c r="CE320" s="8"/>
      <c r="CF320" s="8"/>
      <c r="CG320" s="8"/>
      <c r="CH320" s="8"/>
      <c r="CI320" s="8"/>
      <c r="CJ320" s="8"/>
      <c r="CK320" s="8"/>
      <c r="CL320" s="8"/>
      <c r="CM320" s="8"/>
      <c r="CN320" s="8"/>
      <c r="CO320" s="8"/>
      <c r="CP320" s="8"/>
      <c r="CQ320" s="8"/>
      <c r="CR320" s="8"/>
      <c r="CS320" s="8"/>
      <c r="CT320" s="8"/>
      <c r="CU320" s="8"/>
      <c r="CV320" s="8"/>
      <c r="CW320" s="8"/>
      <c r="CX320" s="8"/>
      <c r="CY320" s="8"/>
      <c r="CZ320" s="8"/>
      <c r="DA320" s="8"/>
      <c r="DB320" s="8"/>
      <c r="DC320" s="8"/>
      <c r="DD320" s="8"/>
      <c r="DE320" s="8"/>
      <c r="DF320" s="8"/>
      <c r="DG320" s="8"/>
      <c r="DH320" s="8"/>
      <c r="DI320" s="8"/>
      <c r="DJ320" s="8"/>
      <c r="DK320" s="8"/>
      <c r="DL320" s="8"/>
      <c r="DM320" s="8"/>
      <c r="DN320" s="8"/>
      <c r="DO320" s="8"/>
      <c r="DP320" s="8"/>
      <c r="DQ320" s="8"/>
      <c r="DR320" s="8"/>
      <c r="DS320" s="8"/>
      <c r="DT320" s="8"/>
      <c r="DU320" s="8"/>
      <c r="DV320" s="8"/>
      <c r="DW320" s="8"/>
      <c r="DX320" s="8"/>
      <c r="DY320" s="8"/>
      <c r="DZ320" s="8"/>
      <c r="EA320" s="8"/>
      <c r="EB320" s="8"/>
      <c r="EC320" s="8"/>
      <c r="ED320" s="8"/>
      <c r="EE320" s="8"/>
      <c r="EF320" s="8"/>
      <c r="EG320" s="8"/>
      <c r="EH320" s="8"/>
      <c r="EI320" s="8"/>
      <c r="EJ320" s="8"/>
      <c r="EK320" s="8"/>
      <c r="EL320" s="8"/>
      <c r="EM320" s="8"/>
      <c r="EN320" s="8"/>
      <c r="EO320" s="8"/>
      <c r="EP320" s="8"/>
      <c r="EQ320" s="8"/>
      <c r="ER320" s="8"/>
      <c r="ES320" s="8"/>
      <c r="ET320" s="8"/>
      <c r="EU320" s="8"/>
      <c r="EV320" s="8"/>
      <c r="EW320" s="8"/>
      <c r="EX320" s="8"/>
      <c r="EY320" s="8"/>
      <c r="EZ320" s="8"/>
      <c r="FA320" s="8"/>
      <c r="FB320" s="8"/>
      <c r="FC320" s="8"/>
      <c r="FD320" s="8"/>
      <c r="FE320" s="8"/>
      <c r="FF320" s="8"/>
      <c r="FG320" s="8"/>
      <c r="FH320" s="8"/>
      <c r="FI320" s="8"/>
      <c r="FJ320" s="8"/>
      <c r="FK320" s="8"/>
      <c r="FL320" s="8"/>
      <c r="FM320" s="8"/>
      <c r="FN320" s="8"/>
      <c r="FO320" s="8"/>
      <c r="FP320" s="8"/>
      <c r="FQ320" s="8"/>
      <c r="FR320" s="8"/>
      <c r="FS320" s="8"/>
      <c r="FT320" s="8"/>
      <c r="FU320" s="8"/>
      <c r="FV320" s="8"/>
      <c r="FW320" s="8"/>
      <c r="FX320" s="8"/>
      <c r="FY320" s="8"/>
      <c r="FZ320" s="8"/>
      <c r="GA320" s="8"/>
      <c r="GB320" s="8"/>
      <c r="GC320" s="8"/>
      <c r="GD320" s="8"/>
      <c r="GE320" s="8"/>
      <c r="GF320" s="8"/>
      <c r="GG320" s="8"/>
      <c r="GH320" s="8"/>
      <c r="GI320" s="8"/>
      <c r="GJ320" s="8"/>
      <c r="GK320" s="8"/>
      <c r="GL320" s="8"/>
      <c r="GM320" s="8"/>
      <c r="GN320" s="8"/>
      <c r="GO320" s="8"/>
      <c r="GP320" s="8"/>
      <c r="GQ320" s="8"/>
      <c r="GR320" s="8"/>
      <c r="GS320" s="8"/>
      <c r="GT320" s="8"/>
      <c r="GU320" s="8"/>
      <c r="GV320" s="8"/>
      <c r="GW320" s="8"/>
      <c r="GX320" s="8"/>
      <c r="GY320" s="8"/>
      <c r="GZ320" s="8"/>
      <c r="HA320" s="8"/>
      <c r="HB320" s="8"/>
      <c r="HC320" s="8"/>
      <c r="HD320" s="8"/>
      <c r="HE320" s="8"/>
      <c r="HF320" s="8"/>
      <c r="HG320" s="8"/>
      <c r="HH320" s="8"/>
      <c r="HI320" s="8"/>
      <c r="HJ320" s="8"/>
      <c r="HK320" s="8"/>
      <c r="HL320" s="8"/>
      <c r="HM320" s="8"/>
      <c r="HN320" s="8"/>
      <c r="HO320" s="8"/>
      <c r="HP320" s="8"/>
      <c r="HQ320" s="8"/>
      <c r="HR320" s="8"/>
      <c r="HS320" s="8"/>
      <c r="HT320" s="8"/>
      <c r="HU320" s="8"/>
      <c r="HV320" s="8"/>
      <c r="HW320" s="8"/>
      <c r="HX320" s="8"/>
      <c r="HY320" s="8"/>
      <c r="HZ320" s="8"/>
      <c r="IA320" s="8"/>
      <c r="IB320" s="8"/>
      <c r="IC320" s="8"/>
      <c r="ID320" s="8"/>
      <c r="IE320" s="8"/>
      <c r="IF320" s="8"/>
      <c r="IG320" s="8"/>
      <c r="IH320" s="8"/>
      <c r="II320" s="8"/>
      <c r="IJ320" s="8"/>
      <c r="IK320" s="8"/>
      <c r="IL320" s="8"/>
      <c r="IM320" s="8"/>
      <c r="IN320" s="8"/>
      <c r="IO320" s="8"/>
      <c r="IP320" s="8"/>
      <c r="IQ320" s="8"/>
      <c r="IR320" s="8"/>
      <c r="IS320" s="8"/>
      <c r="IT320" s="8"/>
      <c r="IU320" s="8"/>
      <c r="IV320" s="8"/>
      <c r="IW320" s="8"/>
      <c r="IX320" s="8"/>
      <c r="IY320" s="8"/>
      <c r="IZ320" s="8"/>
      <c r="JA320" s="8"/>
      <c r="JB320" s="8"/>
      <c r="JC320" s="8"/>
      <c r="JD320" s="8"/>
      <c r="JE320" s="8"/>
      <c r="JF320" s="8"/>
      <c r="JG320" s="8"/>
      <c r="JH320" s="8"/>
      <c r="JI320" s="8"/>
      <c r="JJ320" s="8"/>
      <c r="JK320" s="8"/>
      <c r="JL320" s="8"/>
      <c r="JM320" s="8"/>
      <c r="JN320" s="8"/>
      <c r="JO320" s="8"/>
      <c r="JP320" s="8"/>
      <c r="JQ320" s="8"/>
      <c r="JR320" s="8"/>
      <c r="JS320" s="8"/>
      <c r="JT320" s="8"/>
      <c r="JU320" s="8"/>
      <c r="JV320" s="8"/>
      <c r="JW320" s="8"/>
      <c r="JX320" s="8"/>
      <c r="JY320" s="8"/>
      <c r="JZ320" s="8"/>
      <c r="KA320" s="8"/>
      <c r="KB320" s="8"/>
      <c r="KC320" s="8"/>
      <c r="KD320" s="8"/>
      <c r="KE320" s="8"/>
      <c r="KF320" s="8"/>
      <c r="KG320" s="8"/>
      <c r="KH320" s="8"/>
      <c r="KI320" s="8"/>
      <c r="KJ320" s="8"/>
      <c r="KK320" s="8"/>
      <c r="KL320" s="8"/>
      <c r="KM320" s="8"/>
      <c r="KN320" s="8"/>
      <c r="KO320" s="8"/>
      <c r="KP320" s="8"/>
      <c r="KQ320" s="8"/>
      <c r="KR320" s="8"/>
      <c r="KS320" s="8"/>
      <c r="KT320" s="8"/>
      <c r="KU320" s="8"/>
      <c r="KV320" s="8"/>
      <c r="KW320" s="8"/>
      <c r="KX320" s="8"/>
      <c r="KY320" s="8"/>
      <c r="KZ320" s="8"/>
      <c r="LA320" s="8"/>
      <c r="LB320" s="8"/>
      <c r="LC320" s="8"/>
      <c r="LD320" s="8"/>
      <c r="LE320" s="8"/>
      <c r="LF320" s="8"/>
      <c r="LG320" s="8"/>
      <c r="LH320" s="8"/>
      <c r="LI320" s="8"/>
      <c r="LJ320" s="8"/>
      <c r="LK320" s="8"/>
      <c r="LL320" s="8"/>
      <c r="LM320" s="8"/>
      <c r="LN320" s="8"/>
      <c r="LO320" s="8"/>
      <c r="LP320" s="8"/>
      <c r="LQ320" s="8"/>
      <c r="LR320" s="8"/>
      <c r="LS320" s="8"/>
      <c r="LT320" s="8"/>
      <c r="LU320" s="8"/>
      <c r="LV320" s="8"/>
      <c r="LW320" s="8"/>
      <c r="LX320" s="8"/>
      <c r="LY320" s="8"/>
      <c r="LZ320" s="8"/>
      <c r="MA320" s="8"/>
      <c r="MB320" s="8"/>
      <c r="MC320" s="8"/>
      <c r="MD320" s="8"/>
      <c r="ME320" s="8"/>
      <c r="MF320" s="8"/>
      <c r="MG320" s="8"/>
      <c r="MH320" s="8"/>
      <c r="MI320" s="8"/>
      <c r="MJ320" s="8"/>
      <c r="MK320" s="8"/>
      <c r="ML320" s="8"/>
      <c r="MM320" s="8"/>
      <c r="MN320" s="8"/>
      <c r="MO320" s="8"/>
      <c r="MP320" s="8"/>
      <c r="MQ320" s="8"/>
      <c r="MR320" s="8"/>
      <c r="MS320" s="8"/>
      <c r="MT320" s="8"/>
      <c r="MU320" s="8"/>
      <c r="MV320" s="8"/>
      <c r="MW320" s="8"/>
      <c r="MX320" s="8"/>
      <c r="MY320" s="8"/>
      <c r="MZ320" s="8"/>
      <c r="NA320" s="8"/>
      <c r="NB320" s="8"/>
      <c r="NC320" s="8"/>
      <c r="ND320" s="8"/>
      <c r="NE320" s="8"/>
      <c r="NF320" s="8"/>
      <c r="NG320" s="8"/>
      <c r="NH320" s="8"/>
      <c r="NI320" s="8"/>
      <c r="NJ320" s="8"/>
      <c r="NK320" s="8"/>
      <c r="NL320" s="8"/>
      <c r="NM320" s="8"/>
      <c r="NN320" s="8"/>
      <c r="NO320" s="8"/>
      <c r="NP320" s="8"/>
      <c r="NQ320" s="8"/>
      <c r="NR320" s="8"/>
      <c r="NS320" s="8"/>
      <c r="NT320" s="8"/>
      <c r="NU320" s="8"/>
      <c r="NV320" s="8"/>
      <c r="NW320" s="8"/>
      <c r="NX320" s="8"/>
      <c r="NY320" s="8"/>
      <c r="NZ320" s="8"/>
      <c r="OA320" s="8"/>
      <c r="OB320" s="8"/>
      <c r="OC320" s="8"/>
      <c r="OD320" s="8"/>
      <c r="OE320" s="8"/>
      <c r="OF320" s="8"/>
      <c r="OG320" s="8"/>
      <c r="OH320" s="8"/>
      <c r="OI320" s="8"/>
      <c r="OJ320" s="8"/>
      <c r="OK320" s="8"/>
      <c r="OL320" s="8"/>
      <c r="OM320" s="8"/>
      <c r="ON320" s="8"/>
      <c r="OO320" s="8"/>
      <c r="OP320" s="8"/>
      <c r="OQ320" s="8"/>
      <c r="OR320" s="8"/>
      <c r="OS320" s="8"/>
      <c r="OT320" s="8"/>
      <c r="OU320" s="8"/>
      <c r="OV320" s="8"/>
      <c r="OW320" s="8"/>
      <c r="OX320" s="8"/>
      <c r="OY320" s="8"/>
      <c r="OZ320" s="8"/>
      <c r="PA320" s="8"/>
      <c r="PB320" s="8"/>
      <c r="PC320" s="8"/>
      <c r="PD320" s="8"/>
      <c r="PE320" s="8"/>
      <c r="PF320" s="8"/>
      <c r="PG320" s="8"/>
      <c r="PH320" s="8"/>
      <c r="PI320" s="8"/>
      <c r="PJ320" s="8"/>
      <c r="PK320" s="8"/>
      <c r="PL320" s="8"/>
      <c r="PM320" s="8"/>
      <c r="PN320" s="8"/>
      <c r="PO320" s="8"/>
      <c r="PP320" s="8"/>
      <c r="PQ320" s="8"/>
      <c r="PR320" s="8"/>
      <c r="PS320" s="8"/>
      <c r="PT320" s="8"/>
      <c r="PU320" s="8"/>
      <c r="PV320" s="8"/>
      <c r="PW320" s="8"/>
      <c r="PX320" s="8"/>
      <c r="PY320" s="8"/>
      <c r="PZ320" s="8"/>
      <c r="QA320" s="8"/>
      <c r="QB320" s="8"/>
      <c r="QC320" s="8"/>
      <c r="QD320" s="8"/>
      <c r="QE320" s="8"/>
      <c r="QF320" s="8"/>
      <c r="QG320" s="8"/>
      <c r="QH320" s="8"/>
      <c r="QI320" s="8"/>
      <c r="QJ320" s="8"/>
      <c r="QK320" s="8"/>
      <c r="QL320" s="8"/>
      <c r="QM320" s="8"/>
      <c r="QN320" s="8"/>
      <c r="QO320" s="8"/>
      <c r="QP320" s="8"/>
      <c r="QQ320" s="8"/>
      <c r="QR320" s="8"/>
      <c r="QS320" s="8"/>
      <c r="QT320" s="8"/>
      <c r="QU320" s="8"/>
      <c r="QV320" s="8"/>
      <c r="QW320" s="8"/>
      <c r="QX320" s="8"/>
      <c r="QY320" s="8"/>
      <c r="QZ320" s="8"/>
      <c r="RA320" s="8"/>
      <c r="RB320" s="8"/>
      <c r="RC320" s="8"/>
      <c r="RD320" s="8"/>
      <c r="RE320" s="8"/>
      <c r="RF320" s="8"/>
      <c r="RG320" s="8"/>
      <c r="RH320" s="8"/>
      <c r="RI320" s="8"/>
      <c r="RJ320" s="8"/>
      <c r="RK320" s="8"/>
      <c r="RL320" s="8"/>
      <c r="RM320" s="8"/>
      <c r="RN320" s="8"/>
      <c r="RO320" s="8"/>
      <c r="RP320" s="8"/>
      <c r="RQ320" s="8"/>
      <c r="RR320" s="8"/>
      <c r="RS320" s="8"/>
      <c r="RT320" s="8"/>
      <c r="RU320" s="8"/>
      <c r="RV320" s="8"/>
      <c r="RW320" s="8"/>
      <c r="RX320" s="8"/>
      <c r="RY320" s="8"/>
      <c r="RZ320" s="8"/>
      <c r="SA320" s="8"/>
      <c r="SB320" s="8"/>
      <c r="SC320" s="8"/>
      <c r="SD320" s="8"/>
      <c r="SE320" s="8"/>
      <c r="SF320" s="8"/>
      <c r="SG320" s="8"/>
      <c r="SH320" s="8"/>
      <c r="SI320" s="8"/>
      <c r="SJ320" s="8"/>
      <c r="SK320" s="8"/>
      <c r="SL320" s="8"/>
      <c r="SM320" s="8"/>
      <c r="SN320" s="8"/>
      <c r="SO320" s="8"/>
      <c r="SP320" s="8"/>
      <c r="SQ320" s="8"/>
      <c r="SR320" s="8"/>
      <c r="SS320" s="8"/>
      <c r="ST320" s="8"/>
      <c r="SU320" s="8"/>
      <c r="SV320" s="8"/>
      <c r="SW320" s="8"/>
      <c r="SX320" s="8"/>
      <c r="SY320" s="8"/>
      <c r="SZ320" s="8"/>
      <c r="TA320" s="8"/>
      <c r="TB320" s="8"/>
      <c r="TC320" s="8"/>
      <c r="TD320" s="8"/>
      <c r="TE320" s="8"/>
      <c r="TF320" s="8"/>
      <c r="TG320" s="8"/>
      <c r="TH320" s="8"/>
      <c r="TI320" s="8"/>
      <c r="TJ320" s="8"/>
      <c r="TK320" s="8"/>
      <c r="TL320" s="8"/>
      <c r="TM320" s="8"/>
      <c r="TN320" s="8"/>
      <c r="TO320" s="8"/>
      <c r="TP320" s="8"/>
      <c r="TQ320" s="8"/>
      <c r="TR320" s="8"/>
      <c r="TS320" s="8"/>
      <c r="TT320" s="8"/>
      <c r="TU320" s="8"/>
      <c r="TV320" s="8"/>
      <c r="TW320" s="8"/>
      <c r="TX320" s="8"/>
      <c r="TY320" s="8"/>
      <c r="TZ320" s="8"/>
      <c r="UA320" s="8"/>
      <c r="UB320" s="8"/>
      <c r="UC320" s="8"/>
      <c r="UD320" s="8"/>
      <c r="UE320" s="8"/>
      <c r="UF320" s="8"/>
      <c r="UG320" s="8"/>
      <c r="UH320" s="8"/>
      <c r="UI320" s="8"/>
      <c r="UJ320" s="8"/>
      <c r="UK320" s="8"/>
      <c r="UL320" s="8"/>
      <c r="UM320" s="8"/>
      <c r="UN320" s="8"/>
      <c r="UO320" s="8"/>
      <c r="UP320" s="8"/>
      <c r="UQ320" s="8"/>
      <c r="UR320" s="8"/>
      <c r="US320" s="8"/>
      <c r="UT320" s="8"/>
      <c r="UU320" s="8"/>
      <c r="UV320" s="8"/>
      <c r="UW320" s="8"/>
      <c r="UX320" s="8"/>
      <c r="UY320" s="8"/>
      <c r="UZ320" s="8"/>
      <c r="VA320" s="8"/>
      <c r="VB320" s="8"/>
      <c r="VC320" s="8"/>
      <c r="VD320" s="8"/>
      <c r="VE320" s="8"/>
      <c r="VF320" s="8"/>
      <c r="VG320" s="8"/>
      <c r="VH320" s="8"/>
      <c r="VI320" s="8"/>
      <c r="VJ320" s="8"/>
      <c r="VK320" s="8"/>
      <c r="VL320" s="8"/>
      <c r="VM320" s="8"/>
      <c r="VN320" s="8"/>
      <c r="VO320" s="8"/>
      <c r="VP320" s="8"/>
      <c r="VQ320" s="8"/>
      <c r="VR320" s="8"/>
      <c r="VS320" s="8"/>
      <c r="VT320" s="8"/>
      <c r="VU320" s="8"/>
      <c r="VV320" s="8"/>
      <c r="VW320" s="8"/>
      <c r="VX320" s="8"/>
      <c r="VY320" s="8"/>
      <c r="VZ320" s="8"/>
      <c r="WA320" s="8"/>
      <c r="WB320" s="8"/>
      <c r="WC320" s="8"/>
      <c r="WD320" s="8"/>
      <c r="WE320" s="8"/>
      <c r="WF320" s="8"/>
      <c r="WG320" s="8"/>
      <c r="WH320" s="8"/>
      <c r="WI320" s="8"/>
      <c r="WJ320" s="8"/>
      <c r="WK320" s="8"/>
      <c r="WL320" s="8"/>
      <c r="WM320" s="8"/>
      <c r="WN320" s="8"/>
      <c r="WO320" s="8"/>
      <c r="WP320" s="8"/>
      <c r="WQ320" s="8"/>
      <c r="WR320" s="8"/>
      <c r="WS320" s="8"/>
      <c r="WT320" s="8"/>
      <c r="WU320" s="8"/>
      <c r="WV320" s="8"/>
      <c r="WW320" s="8"/>
      <c r="WX320" s="8"/>
      <c r="WY320" s="8"/>
      <c r="WZ320" s="8"/>
      <c r="XA320" s="8"/>
      <c r="XB320" s="8"/>
      <c r="XC320" s="8"/>
      <c r="XD320" s="8"/>
      <c r="XE320" s="8"/>
      <c r="XF320" s="8"/>
      <c r="XG320" s="8"/>
      <c r="XH320" s="8"/>
      <c r="XI320" s="8"/>
      <c r="XJ320" s="8"/>
      <c r="XK320" s="8"/>
      <c r="XL320" s="8"/>
      <c r="XM320" s="8"/>
      <c r="XN320" s="8"/>
      <c r="XO320" s="8"/>
      <c r="XP320" s="8"/>
      <c r="XQ320" s="8"/>
      <c r="XR320" s="8"/>
      <c r="XS320" s="8"/>
      <c r="XT320" s="8"/>
      <c r="XU320" s="8"/>
      <c r="XV320" s="8"/>
      <c r="XW320" s="8"/>
      <c r="XX320" s="8"/>
      <c r="XY320" s="8"/>
      <c r="XZ320" s="8"/>
      <c r="YA320" s="8"/>
      <c r="YB320" s="8"/>
      <c r="YC320" s="8"/>
      <c r="YD320" s="8"/>
      <c r="YE320" s="8"/>
      <c r="YF320" s="8"/>
      <c r="YG320" s="8"/>
      <c r="YH320" s="8"/>
      <c r="YI320" s="8"/>
      <c r="YJ320" s="8"/>
      <c r="YK320" s="8"/>
      <c r="YL320" s="8"/>
      <c r="YM320" s="8"/>
      <c r="YN320" s="8"/>
      <c r="YO320" s="8"/>
      <c r="YP320" s="8"/>
      <c r="YQ320" s="8"/>
      <c r="YR320" s="8"/>
      <c r="YS320" s="8"/>
      <c r="YT320" s="8"/>
      <c r="YU320" s="8"/>
      <c r="YV320" s="8"/>
      <c r="YW320" s="8"/>
      <c r="YX320" s="8"/>
      <c r="YY320" s="8"/>
      <c r="YZ320" s="8"/>
      <c r="ZA320" s="8"/>
      <c r="ZB320" s="8"/>
      <c r="ZC320" s="8"/>
      <c r="ZD320" s="8"/>
      <c r="ZE320" s="8"/>
      <c r="ZF320" s="8"/>
      <c r="ZG320" s="8"/>
      <c r="ZH320" s="8"/>
      <c r="ZI320" s="8"/>
      <c r="ZJ320" s="8"/>
      <c r="ZK320" s="8"/>
      <c r="ZL320" s="8"/>
      <c r="ZM320" s="8"/>
      <c r="ZN320" s="8"/>
      <c r="ZO320" s="8"/>
      <c r="ZP320" s="8"/>
      <c r="ZQ320" s="8"/>
      <c r="ZR320" s="8"/>
      <c r="ZS320" s="8"/>
      <c r="ZT320" s="8"/>
      <c r="ZU320" s="8"/>
      <c r="ZV320" s="8"/>
      <c r="ZW320" s="8"/>
      <c r="ZX320" s="8"/>
      <c r="ZY320" s="8"/>
      <c r="ZZ320" s="8"/>
      <c r="AAA320" s="8"/>
      <c r="AAB320" s="8"/>
      <c r="AAC320" s="8"/>
      <c r="AAD320" s="8"/>
      <c r="AAE320" s="8"/>
      <c r="AAF320" s="8"/>
      <c r="AAG320" s="8"/>
      <c r="AAH320" s="8"/>
      <c r="AAI320" s="8"/>
      <c r="AAJ320" s="8"/>
      <c r="AAK320" s="8"/>
      <c r="AAL320" s="8"/>
      <c r="AAM320" s="8"/>
      <c r="AAN320" s="8"/>
      <c r="AAO320" s="8"/>
      <c r="AAP320" s="8"/>
      <c r="AAQ320" s="8"/>
      <c r="AAR320" s="8"/>
      <c r="AAS320" s="8"/>
      <c r="AAT320" s="8"/>
      <c r="AAU320" s="8"/>
      <c r="AAV320" s="8"/>
      <c r="AAW320" s="8"/>
      <c r="AAX320" s="8"/>
      <c r="AAY320" s="8"/>
      <c r="AAZ320" s="8"/>
      <c r="ABA320" s="8"/>
      <c r="ABB320" s="8"/>
      <c r="ABC320" s="8"/>
      <c r="ABD320" s="8"/>
      <c r="ABE320" s="8"/>
      <c r="ABF320" s="8"/>
      <c r="ABG320" s="8"/>
      <c r="ABH320" s="8"/>
      <c r="ABI320" s="8"/>
      <c r="ABJ320" s="8"/>
      <c r="ABK320" s="8"/>
      <c r="ABL320" s="8"/>
      <c r="ABM320" s="8"/>
      <c r="ABN320" s="8"/>
      <c r="ABO320" s="8"/>
      <c r="ABP320" s="8"/>
      <c r="ABQ320" s="8"/>
      <c r="ABR320" s="8"/>
      <c r="ABS320" s="8"/>
      <c r="ABT320" s="8"/>
      <c r="ABU320" s="8"/>
      <c r="ABV320" s="8"/>
      <c r="ABW320" s="8"/>
      <c r="ABX320" s="8"/>
      <c r="ABY320" s="8"/>
      <c r="ABZ320" s="8"/>
      <c r="ACA320" s="8"/>
      <c r="ACB320" s="8"/>
      <c r="ACC320" s="8"/>
      <c r="ACD320" s="8"/>
      <c r="ACE320" s="8"/>
      <c r="ACF320" s="8"/>
      <c r="ACG320" s="8"/>
      <c r="ACH320" s="8"/>
      <c r="ACI320" s="8"/>
      <c r="ACJ320" s="8"/>
      <c r="ACK320" s="8"/>
      <c r="ACL320" s="8"/>
      <c r="ACM320" s="8"/>
      <c r="ACN320" s="8"/>
      <c r="ACO320" s="8"/>
      <c r="ACP320" s="8"/>
      <c r="ACQ320" s="8"/>
      <c r="ACR320" s="8"/>
      <c r="ACS320" s="8"/>
      <c r="ACT320" s="8"/>
      <c r="ACU320" s="8"/>
      <c r="ACV320" s="8"/>
      <c r="ACW320" s="8"/>
      <c r="ACX320" s="8"/>
      <c r="ACY320" s="8"/>
      <c r="ACZ320" s="8"/>
      <c r="ADA320" s="8"/>
      <c r="ADB320" s="8"/>
      <c r="ADC320" s="8"/>
      <c r="ADD320" s="8"/>
      <c r="ADE320" s="8"/>
      <c r="ADF320" s="8"/>
      <c r="ADG320" s="8"/>
      <c r="ADH320" s="8"/>
      <c r="ADI320" s="8"/>
      <c r="ADJ320" s="8"/>
      <c r="ADK320" s="8"/>
      <c r="ADL320" s="8"/>
      <c r="ADM320" s="8"/>
      <c r="ADN320" s="8"/>
      <c r="ADO320" s="8"/>
      <c r="ADP320" s="8"/>
      <c r="ADQ320" s="8"/>
      <c r="ADR320" s="8"/>
      <c r="ADS320" s="8"/>
      <c r="ADT320" s="8"/>
      <c r="ADU320" s="8"/>
      <c r="ADV320" s="8"/>
      <c r="ADW320" s="8"/>
      <c r="ADX320" s="8"/>
      <c r="ADY320" s="8"/>
      <c r="ADZ320" s="8"/>
      <c r="AEA320" s="8"/>
      <c r="AEB320" s="8"/>
      <c r="AEC320" s="8"/>
      <c r="AED320" s="8"/>
      <c r="AEE320" s="8"/>
      <c r="AEF320" s="8"/>
      <c r="AEG320" s="8"/>
      <c r="AEH320" s="8"/>
      <c r="AEI320" s="8"/>
      <c r="AEJ320" s="8"/>
      <c r="AEK320" s="8"/>
      <c r="AEL320" s="8"/>
      <c r="AEM320" s="8"/>
      <c r="AEN320" s="8"/>
      <c r="AEO320" s="8"/>
      <c r="AEP320" s="8"/>
      <c r="AEQ320" s="8"/>
      <c r="AER320" s="8"/>
      <c r="AES320" s="8"/>
      <c r="AET320" s="8"/>
      <c r="AEU320" s="8"/>
      <c r="AEV320" s="8"/>
      <c r="AEW320" s="8"/>
      <c r="AEX320" s="8"/>
      <c r="AEY320" s="8"/>
      <c r="AEZ320" s="8"/>
      <c r="AFA320" s="8"/>
      <c r="AFB320" s="8"/>
      <c r="AFC320" s="8"/>
      <c r="AFD320" s="8"/>
      <c r="AFE320" s="8"/>
      <c r="AFF320" s="8"/>
      <c r="AFG320" s="8"/>
      <c r="AFH320" s="8"/>
      <c r="AFI320" s="8"/>
      <c r="AFJ320" s="8"/>
      <c r="AFK320" s="8"/>
      <c r="AFL320" s="8"/>
      <c r="AFM320" s="8"/>
      <c r="AFN320" s="8"/>
      <c r="AFO320" s="8"/>
      <c r="AFP320" s="8"/>
      <c r="AFQ320" s="8"/>
      <c r="AFR320" s="8"/>
      <c r="AFS320" s="8"/>
      <c r="AFT320" s="8"/>
      <c r="AFU320" s="8"/>
      <c r="AFV320" s="8"/>
      <c r="AFW320" s="8"/>
      <c r="AFX320" s="8"/>
      <c r="AFY320" s="8"/>
      <c r="AFZ320" s="8"/>
      <c r="AGA320" s="8"/>
      <c r="AGB320" s="8"/>
      <c r="AGC320" s="8"/>
      <c r="AGD320" s="8"/>
      <c r="AGE320" s="8"/>
      <c r="AGF320" s="8"/>
      <c r="AGG320" s="8"/>
      <c r="AGH320" s="8"/>
      <c r="AGI320" s="8"/>
      <c r="AGJ320" s="8"/>
      <c r="AGK320" s="8"/>
      <c r="AGL320" s="8"/>
      <c r="AGM320" s="8"/>
      <c r="AGN320" s="8"/>
      <c r="AGO320" s="8"/>
      <c r="AGP320" s="8"/>
      <c r="AGQ320" s="8"/>
      <c r="AGR320" s="8"/>
      <c r="AGS320" s="8"/>
      <c r="AGT320" s="8"/>
      <c r="AGU320" s="8"/>
      <c r="AGV320" s="8"/>
      <c r="AGW320" s="8"/>
      <c r="AGX320" s="8"/>
      <c r="AGY320" s="8"/>
      <c r="AGZ320" s="8"/>
      <c r="AHA320" s="8"/>
      <c r="AHB320" s="8"/>
      <c r="AHC320" s="8"/>
      <c r="AHD320" s="8"/>
      <c r="AHE320" s="8"/>
      <c r="AHF320" s="8"/>
      <c r="AHG320" s="8"/>
      <c r="AHH320" s="8"/>
      <c r="AHI320" s="8"/>
      <c r="AHJ320" s="8"/>
      <c r="AHK320" s="8"/>
      <c r="AHL320" s="8"/>
      <c r="AHM320" s="8"/>
      <c r="AHN320" s="8"/>
      <c r="AHO320" s="8"/>
      <c r="AHP320" s="8"/>
      <c r="AHQ320" s="8"/>
      <c r="AHR320" s="8"/>
      <c r="AHS320" s="8"/>
      <c r="AHT320" s="8"/>
      <c r="AHU320" s="8"/>
      <c r="AHV320" s="8"/>
      <c r="AHW320" s="8"/>
      <c r="AHX320" s="8"/>
      <c r="AHY320" s="8"/>
      <c r="AHZ320" s="8"/>
      <c r="AIA320" s="8"/>
      <c r="AIB320" s="8"/>
      <c r="AIC320" s="8"/>
      <c r="AID320" s="8"/>
      <c r="AIE320" s="8"/>
      <c r="AIF320" s="8"/>
      <c r="AIG320" s="8"/>
      <c r="AIH320" s="8"/>
      <c r="AII320" s="8"/>
      <c r="AIJ320" s="8"/>
      <c r="AIK320" s="8"/>
      <c r="AIL320" s="8"/>
      <c r="AIM320" s="8"/>
      <c r="AIN320" s="8"/>
      <c r="AIO320" s="8"/>
      <c r="AIP320" s="8"/>
      <c r="AIQ320" s="8"/>
      <c r="AIR320" s="8"/>
      <c r="AIS320" s="8"/>
      <c r="AIT320" s="8"/>
      <c r="AIU320" s="8"/>
      <c r="AIV320" s="8"/>
      <c r="AIW320" s="8"/>
      <c r="AIX320" s="8"/>
      <c r="AIY320" s="8"/>
      <c r="AIZ320" s="8"/>
      <c r="AJA320" s="8"/>
      <c r="AJB320" s="8"/>
      <c r="AJC320" s="8"/>
      <c r="AJD320" s="8"/>
      <c r="AJE320" s="8"/>
      <c r="AJF320" s="8"/>
      <c r="AJG320" s="8"/>
      <c r="AJH320" s="8"/>
      <c r="AJI320" s="8"/>
      <c r="AJJ320" s="8"/>
      <c r="AJK320" s="8"/>
      <c r="AJL320" s="8"/>
      <c r="AJM320" s="8"/>
      <c r="AJN320" s="8"/>
      <c r="AJO320" s="8"/>
      <c r="AJP320" s="8"/>
      <c r="AJQ320" s="8"/>
      <c r="AJR320" s="8"/>
      <c r="AJS320" s="8"/>
      <c r="AJT320" s="8"/>
      <c r="AJU320" s="8"/>
      <c r="AJV320" s="8"/>
      <c r="AJW320" s="8"/>
      <c r="AJX320" s="8"/>
      <c r="AJY320" s="8"/>
      <c r="AJZ320" s="8"/>
      <c r="AKA320" s="8"/>
      <c r="AKB320" s="8"/>
      <c r="AKC320" s="8"/>
      <c r="AKD320" s="8"/>
      <c r="AKE320" s="8"/>
      <c r="AKF320" s="8"/>
      <c r="AKG320" s="8"/>
      <c r="AKH320" s="8"/>
      <c r="AKI320" s="8"/>
      <c r="AKJ320" s="8"/>
      <c r="AKK320" s="8"/>
      <c r="AKL320" s="8"/>
      <c r="AKM320" s="8"/>
      <c r="AKN320" s="8"/>
      <c r="AKO320" s="8"/>
      <c r="AKP320" s="8"/>
      <c r="AKQ320" s="8"/>
      <c r="AKR320" s="8"/>
      <c r="AKS320" s="8"/>
      <c r="AKT320" s="8"/>
      <c r="AKU320" s="8"/>
      <c r="AKV320" s="8"/>
      <c r="AKW320" s="8"/>
      <c r="AKX320" s="8"/>
      <c r="AKY320" s="8"/>
      <c r="AKZ320" s="8"/>
      <c r="ALA320" s="8"/>
      <c r="ALB320" s="8"/>
      <c r="ALC320" s="8"/>
      <c r="ALD320" s="8"/>
      <c r="ALE320" s="8"/>
      <c r="ALF320" s="8"/>
      <c r="ALG320" s="8"/>
      <c r="ALH320" s="8"/>
      <c r="ALI320" s="8"/>
      <c r="ALJ320" s="8"/>
      <c r="ALK320" s="8"/>
      <c r="ALL320" s="8"/>
      <c r="ALM320" s="8"/>
      <c r="ALN320" s="8"/>
      <c r="ALO320" s="8"/>
      <c r="ALP320" s="8"/>
      <c r="ALQ320" s="8"/>
      <c r="ALR320" s="8"/>
      <c r="ALS320" s="8"/>
      <c r="ALT320" s="8"/>
      <c r="ALU320" s="8"/>
      <c r="ALV320" s="8"/>
      <c r="ALW320" s="8"/>
      <c r="ALX320" s="8"/>
      <c r="ALY320" s="8"/>
      <c r="ALZ320" s="8"/>
      <c r="AMA320" s="8"/>
      <c r="AMB320" s="8"/>
      <c r="AMC320" s="8"/>
      <c r="AMD320" s="8"/>
      <c r="AME320" s="8"/>
      <c r="AMF320" s="8"/>
      <c r="AMG320" s="8"/>
      <c r="AMH320" s="8"/>
      <c r="AMI320" s="8"/>
      <c r="AMJ320" s="8"/>
      <c r="AMK320" s="8"/>
      <c r="AML320" s="8"/>
      <c r="AMM320" s="8"/>
      <c r="AMN320" s="8"/>
      <c r="AMO320" s="8"/>
      <c r="AMP320" s="8"/>
      <c r="AMQ320" s="8"/>
      <c r="AMR320" s="8"/>
      <c r="AMS320" s="8"/>
      <c r="AMT320" s="8"/>
      <c r="AMU320" s="8"/>
      <c r="AMV320" s="8"/>
      <c r="AMW320" s="8"/>
      <c r="AMX320" s="8"/>
      <c r="AMY320" s="8"/>
      <c r="AMZ320" s="8"/>
      <c r="ANA320" s="8"/>
      <c r="ANB320" s="8"/>
      <c r="ANC320" s="8"/>
      <c r="AND320" s="8"/>
      <c r="ANE320" s="8"/>
      <c r="ANF320" s="8"/>
      <c r="ANG320" s="8"/>
      <c r="ANH320" s="8"/>
      <c r="ANI320" s="8"/>
      <c r="ANJ320" s="8"/>
      <c r="ANK320" s="8"/>
      <c r="ANL320" s="8"/>
      <c r="ANM320" s="8"/>
      <c r="ANN320" s="8"/>
      <c r="ANO320" s="8"/>
      <c r="ANP320" s="8"/>
      <c r="ANQ320" s="8"/>
      <c r="ANR320" s="8"/>
      <c r="ANS320" s="8"/>
      <c r="ANT320" s="8"/>
      <c r="ANU320" s="8"/>
      <c r="ANV320" s="8"/>
      <c r="ANW320" s="8"/>
      <c r="ANX320" s="8"/>
      <c r="ANY320" s="8"/>
      <c r="ANZ320" s="8"/>
      <c r="AOA320" s="8"/>
      <c r="AOB320" s="8"/>
      <c r="AOC320" s="8"/>
      <c r="AOD320" s="8"/>
      <c r="AOE320" s="8"/>
      <c r="AOF320" s="8"/>
      <c r="AOG320" s="8"/>
      <c r="AOH320" s="8"/>
      <c r="AOI320" s="8"/>
      <c r="AOJ320" s="8"/>
      <c r="AOK320" s="8"/>
      <c r="AOL320" s="8"/>
      <c r="AOM320" s="8"/>
      <c r="AON320" s="8"/>
      <c r="AOO320" s="8"/>
      <c r="AOP320" s="8"/>
      <c r="AOQ320" s="8"/>
      <c r="AOR320" s="8"/>
      <c r="AOS320" s="8"/>
      <c r="AOT320" s="8"/>
      <c r="AOU320" s="8"/>
      <c r="AOV320" s="8"/>
      <c r="AOW320" s="8"/>
      <c r="AOX320" s="8"/>
      <c r="AOY320" s="8"/>
      <c r="AOZ320" s="8"/>
      <c r="APA320" s="8"/>
      <c r="APB320" s="8"/>
      <c r="APC320" s="8"/>
      <c r="APD320" s="8"/>
      <c r="APE320" s="8"/>
      <c r="APF320" s="8"/>
      <c r="APG320" s="8"/>
      <c r="APH320" s="8"/>
      <c r="API320" s="8"/>
      <c r="APJ320" s="8"/>
      <c r="APK320" s="8"/>
      <c r="APL320" s="8"/>
      <c r="APM320" s="8"/>
      <c r="APN320" s="8"/>
      <c r="APO320" s="8"/>
      <c r="APP320" s="8"/>
      <c r="APQ320" s="8"/>
      <c r="APR320" s="8"/>
      <c r="APS320" s="8"/>
      <c r="APT320" s="8"/>
      <c r="APU320" s="8"/>
      <c r="APV320" s="8"/>
      <c r="APW320" s="8"/>
      <c r="APX320" s="8"/>
      <c r="APY320" s="8"/>
      <c r="APZ320" s="8"/>
      <c r="AQA320" s="8"/>
      <c r="AQB320" s="8"/>
      <c r="AQC320" s="8"/>
      <c r="AQD320" s="8"/>
      <c r="AQE320" s="8"/>
      <c r="AQF320" s="8"/>
      <c r="AQG320" s="8"/>
      <c r="AQH320" s="8"/>
      <c r="AQI320" s="8"/>
      <c r="AQJ320" s="8"/>
      <c r="AQK320" s="8"/>
      <c r="AQL320" s="8"/>
      <c r="AQM320" s="8"/>
      <c r="AQN320" s="8"/>
      <c r="AQO320" s="8"/>
      <c r="AQP320" s="8"/>
      <c r="AQQ320" s="8"/>
      <c r="AQR320" s="8"/>
      <c r="AQS320" s="8"/>
      <c r="AQT320" s="8"/>
      <c r="AQU320" s="8"/>
      <c r="AQV320" s="8"/>
      <c r="AQW320" s="8"/>
      <c r="AQX320" s="8"/>
      <c r="AQY320" s="8"/>
      <c r="AQZ320" s="8"/>
      <c r="ARA320" s="8"/>
      <c r="ARB320" s="8"/>
      <c r="ARC320" s="8"/>
      <c r="ARD320" s="8"/>
      <c r="ARE320" s="8"/>
      <c r="ARF320" s="8"/>
      <c r="ARG320" s="8"/>
      <c r="ARH320" s="8"/>
      <c r="ARI320" s="8"/>
      <c r="ARJ320" s="8"/>
      <c r="ARK320" s="8"/>
      <c r="ARL320" s="8"/>
      <c r="ARM320" s="8"/>
      <c r="ARN320" s="8"/>
      <c r="ARO320" s="8"/>
      <c r="ARP320" s="8"/>
      <c r="ARQ320" s="8"/>
      <c r="ARR320" s="8"/>
      <c r="ARS320" s="8"/>
      <c r="ART320" s="8"/>
      <c r="ARU320" s="8"/>
      <c r="ARV320" s="8"/>
      <c r="ARW320" s="8"/>
      <c r="ARX320" s="8"/>
      <c r="ARY320" s="8"/>
      <c r="ARZ320" s="8"/>
      <c r="ASA320" s="8"/>
      <c r="ASB320" s="8"/>
      <c r="ASC320" s="8"/>
      <c r="ASD320" s="8"/>
      <c r="ASE320" s="8"/>
      <c r="ASF320" s="8"/>
      <c r="ASG320" s="8"/>
      <c r="ASH320" s="8"/>
      <c r="ASI320" s="8"/>
      <c r="ASJ320" s="8"/>
      <c r="ASK320" s="8"/>
      <c r="ASL320" s="8"/>
      <c r="ASM320" s="8"/>
      <c r="ASN320" s="8"/>
      <c r="ASO320" s="8"/>
      <c r="ASP320" s="8"/>
      <c r="ASQ320" s="8"/>
      <c r="ASR320" s="8"/>
      <c r="ASS320" s="8"/>
      <c r="AST320" s="8"/>
      <c r="ASU320" s="8"/>
      <c r="ASV320" s="8"/>
      <c r="ASW320" s="8"/>
      <c r="ASX320" s="8"/>
      <c r="ASY320" s="8"/>
      <c r="ASZ320" s="8"/>
      <c r="ATA320" s="8"/>
      <c r="ATB320" s="8"/>
      <c r="ATC320" s="8"/>
      <c r="ATD320" s="8"/>
      <c r="ATE320" s="8"/>
      <c r="ATF320" s="8"/>
      <c r="ATG320" s="8"/>
      <c r="ATH320" s="8"/>
      <c r="ATI320" s="8"/>
      <c r="ATJ320" s="8"/>
      <c r="ATK320" s="8"/>
      <c r="ATL320" s="8"/>
      <c r="ATM320" s="8"/>
      <c r="ATN320" s="8"/>
      <c r="ATO320" s="8"/>
      <c r="ATP320" s="8"/>
      <c r="ATQ320" s="8"/>
      <c r="ATR320" s="8"/>
      <c r="ATS320" s="8"/>
      <c r="ATT320" s="8"/>
      <c r="ATU320" s="8"/>
      <c r="ATV320" s="8"/>
      <c r="ATW320" s="8"/>
      <c r="ATX320" s="8"/>
      <c r="ATY320" s="8"/>
      <c r="ATZ320" s="8"/>
      <c r="AUA320" s="8"/>
      <c r="AUB320" s="8"/>
      <c r="AUC320" s="8"/>
      <c r="AUD320" s="8"/>
      <c r="AUE320" s="8"/>
      <c r="AUF320" s="8"/>
      <c r="AUG320" s="8"/>
      <c r="AUH320" s="8"/>
      <c r="AUI320" s="8"/>
      <c r="AUJ320" s="8"/>
      <c r="AUK320" s="8"/>
      <c r="AUL320" s="8"/>
      <c r="AUM320" s="8"/>
      <c r="AUN320" s="8"/>
      <c r="AUO320" s="8"/>
      <c r="AUP320" s="8"/>
      <c r="AUQ320" s="8"/>
      <c r="AUR320" s="8"/>
      <c r="AUS320" s="8"/>
      <c r="AUT320" s="8"/>
      <c r="AUU320" s="8"/>
      <c r="AUV320" s="8"/>
      <c r="AUW320" s="8"/>
      <c r="AUX320" s="8"/>
      <c r="AUY320" s="8"/>
      <c r="AUZ320" s="8"/>
      <c r="AVA320" s="8"/>
      <c r="AVB320" s="8"/>
      <c r="AVC320" s="8"/>
      <c r="AVD320" s="8"/>
      <c r="AVE320" s="8"/>
      <c r="AVF320" s="8"/>
      <c r="AVG320" s="8"/>
      <c r="AVH320" s="8"/>
      <c r="AVI320" s="8"/>
      <c r="AVJ320" s="8"/>
      <c r="AVK320" s="8"/>
      <c r="AVL320" s="8"/>
      <c r="AVM320" s="8"/>
      <c r="AVN320" s="8"/>
      <c r="AVO320" s="8"/>
      <c r="AVP320" s="8"/>
      <c r="AVQ320" s="8"/>
      <c r="AVR320" s="8"/>
      <c r="AVS320" s="8"/>
      <c r="AVT320" s="8"/>
      <c r="AVU320" s="8"/>
      <c r="AVV320" s="8"/>
      <c r="AVW320" s="8"/>
      <c r="AVX320" s="8"/>
      <c r="AVY320" s="8"/>
      <c r="AVZ320" s="8"/>
      <c r="AWA320" s="8"/>
      <c r="AWB320" s="8"/>
      <c r="AWC320" s="8"/>
      <c r="AWD320" s="8"/>
      <c r="AWE320" s="8"/>
      <c r="AWF320" s="8"/>
      <c r="AWG320" s="8"/>
      <c r="AWH320" s="8"/>
      <c r="AWI320" s="8"/>
      <c r="AWJ320" s="8"/>
      <c r="AWK320" s="8"/>
      <c r="AWL320" s="8"/>
      <c r="AWM320" s="8"/>
      <c r="AWN320" s="8"/>
      <c r="AWO320" s="8"/>
      <c r="AWP320" s="8"/>
      <c r="AWQ320" s="8"/>
      <c r="AWR320" s="8"/>
      <c r="AWS320" s="8"/>
      <c r="AWT320" s="8"/>
      <c r="AWU320" s="8"/>
      <c r="AWV320" s="8"/>
      <c r="AWW320" s="8"/>
      <c r="AWX320" s="8"/>
      <c r="AWY320" s="8"/>
      <c r="AWZ320" s="8"/>
      <c r="AXA320" s="8"/>
      <c r="AXB320" s="8"/>
      <c r="AXC320" s="8"/>
      <c r="AXD320" s="8"/>
      <c r="AXE320" s="8"/>
      <c r="AXF320" s="8"/>
      <c r="AXG320" s="8"/>
      <c r="AXH320" s="8"/>
      <c r="AXI320" s="8"/>
      <c r="AXJ320" s="8"/>
      <c r="AXK320" s="8"/>
      <c r="AXL320" s="8"/>
      <c r="AXM320" s="8"/>
      <c r="AXN320" s="8"/>
      <c r="AXO320" s="8"/>
      <c r="AXP320" s="8"/>
      <c r="AXQ320" s="8"/>
      <c r="AXR320" s="8"/>
      <c r="AXS320" s="8"/>
      <c r="AXT320" s="8"/>
      <c r="AXU320" s="8"/>
      <c r="AXV320" s="8"/>
      <c r="AXW320" s="8"/>
      <c r="AXX320" s="8"/>
      <c r="AXY320" s="8"/>
      <c r="AXZ320" s="8"/>
      <c r="AYA320" s="8"/>
      <c r="AYB320" s="8"/>
      <c r="AYC320" s="8"/>
      <c r="AYD320" s="8"/>
      <c r="AYE320" s="8"/>
      <c r="AYF320" s="8"/>
      <c r="AYG320" s="8"/>
      <c r="AYH320" s="8"/>
      <c r="AYI320" s="8"/>
      <c r="AYJ320" s="8"/>
      <c r="AYK320" s="8"/>
      <c r="AYL320" s="8"/>
      <c r="AYM320" s="8"/>
      <c r="AYN320" s="8"/>
      <c r="AYO320" s="8"/>
      <c r="AYP320" s="8"/>
      <c r="AYQ320" s="8"/>
      <c r="AYR320" s="8"/>
      <c r="AYS320" s="8"/>
      <c r="AYT320" s="8"/>
      <c r="AYU320" s="8"/>
      <c r="AYV320" s="8"/>
      <c r="AYW320" s="8"/>
      <c r="AYX320" s="8"/>
      <c r="AYY320" s="8"/>
      <c r="AYZ320" s="8"/>
      <c r="AZA320" s="8"/>
      <c r="AZB320" s="8"/>
      <c r="AZC320" s="8"/>
      <c r="AZD320" s="8"/>
      <c r="AZE320" s="8"/>
      <c r="AZF320" s="8"/>
      <c r="AZG320" s="8"/>
      <c r="AZH320" s="8"/>
      <c r="AZI320" s="8"/>
      <c r="AZJ320" s="8"/>
      <c r="AZK320" s="8"/>
      <c r="AZL320" s="8"/>
      <c r="AZM320" s="8"/>
      <c r="AZN320" s="8"/>
      <c r="AZO320" s="8"/>
      <c r="AZP320" s="8"/>
      <c r="AZQ320" s="8"/>
      <c r="AZR320" s="8"/>
      <c r="AZS320" s="8"/>
      <c r="AZT320" s="8"/>
      <c r="AZU320" s="8"/>
      <c r="AZV320" s="8"/>
      <c r="AZW320" s="8"/>
      <c r="AZX320" s="8"/>
      <c r="AZY320" s="8"/>
      <c r="AZZ320" s="8"/>
      <c r="BAA320" s="8"/>
      <c r="BAB320" s="8"/>
      <c r="BAC320" s="8"/>
      <c r="BAD320" s="8"/>
      <c r="BAE320" s="8"/>
      <c r="BAF320" s="8"/>
      <c r="BAG320" s="8"/>
      <c r="BAH320" s="8"/>
      <c r="BAI320" s="8"/>
      <c r="BAJ320" s="8"/>
      <c r="BAK320" s="8"/>
      <c r="BAL320" s="8"/>
      <c r="BAM320" s="8"/>
      <c r="BAN320" s="8"/>
      <c r="BAO320" s="8"/>
      <c r="BAP320" s="8"/>
      <c r="BAQ320" s="8"/>
      <c r="BAR320" s="8"/>
      <c r="BAS320" s="8"/>
      <c r="BAT320" s="8"/>
      <c r="BAU320" s="8"/>
      <c r="BAV320" s="8"/>
      <c r="BAW320" s="8"/>
      <c r="BAX320" s="8"/>
      <c r="BAY320" s="8"/>
      <c r="BAZ320" s="8"/>
      <c r="BBA320" s="8"/>
      <c r="BBB320" s="8"/>
      <c r="BBC320" s="8"/>
      <c r="BBD320" s="8"/>
      <c r="BBE320" s="8"/>
      <c r="BBF320" s="8"/>
      <c r="BBG320" s="8"/>
      <c r="BBH320" s="8"/>
      <c r="BBI320" s="8"/>
      <c r="BBJ320" s="8"/>
      <c r="BBK320" s="8"/>
      <c r="BBL320" s="8"/>
      <c r="BBM320" s="8"/>
      <c r="BBN320" s="8"/>
      <c r="BBO320" s="8"/>
      <c r="BBP320" s="8"/>
      <c r="BBQ320" s="8"/>
      <c r="BBR320" s="8"/>
      <c r="BBS320" s="8"/>
      <c r="BBT320" s="8"/>
      <c r="BBU320" s="8"/>
      <c r="BBV320" s="8"/>
      <c r="BBW320" s="8"/>
      <c r="BBX320" s="8"/>
      <c r="BBY320" s="8"/>
      <c r="BBZ320" s="8"/>
      <c r="BCA320" s="8"/>
      <c r="BCB320" s="8"/>
      <c r="BCC320" s="8"/>
      <c r="BCD320" s="8"/>
      <c r="BCE320" s="8"/>
      <c r="BCF320" s="8"/>
      <c r="BCG320" s="8"/>
      <c r="BCH320" s="8"/>
      <c r="BCI320" s="8"/>
      <c r="BCJ320" s="8"/>
      <c r="BCK320" s="8"/>
      <c r="BCL320" s="8"/>
      <c r="BCM320" s="8"/>
      <c r="BCN320" s="8"/>
      <c r="BCO320" s="8"/>
      <c r="BCP320" s="8"/>
      <c r="BCQ320" s="8"/>
      <c r="BCR320" s="8"/>
      <c r="BCS320" s="8"/>
      <c r="BCT320" s="8"/>
      <c r="BCU320" s="8"/>
      <c r="BCV320" s="8"/>
      <c r="BCW320" s="8"/>
      <c r="BCX320" s="8"/>
      <c r="BCY320" s="8"/>
      <c r="BCZ320" s="8"/>
      <c r="BDA320" s="8"/>
      <c r="BDB320" s="8"/>
      <c r="BDC320" s="8"/>
      <c r="BDD320" s="8"/>
      <c r="BDE320" s="8"/>
      <c r="BDF320" s="8"/>
      <c r="BDG320" s="8"/>
      <c r="BDH320" s="8"/>
      <c r="BDI320" s="8"/>
      <c r="BDJ320" s="8"/>
      <c r="BDK320" s="8"/>
      <c r="BDL320" s="8"/>
      <c r="BDM320" s="8"/>
      <c r="BDN320" s="8"/>
      <c r="BDO320" s="8"/>
      <c r="BDP320" s="8"/>
      <c r="BDQ320" s="8"/>
      <c r="BDR320" s="8"/>
      <c r="BDS320" s="8"/>
      <c r="BDT320" s="8"/>
      <c r="BDU320" s="8"/>
      <c r="BDV320" s="8"/>
      <c r="BDW320" s="8"/>
      <c r="BDX320" s="8"/>
      <c r="BDY320" s="8"/>
      <c r="BDZ320" s="8"/>
      <c r="BEA320" s="8"/>
      <c r="BEB320" s="8"/>
      <c r="BEC320" s="8"/>
      <c r="BED320" s="8"/>
      <c r="BEE320" s="8"/>
      <c r="BEF320" s="8"/>
      <c r="BEG320" s="8"/>
      <c r="BEH320" s="8"/>
      <c r="BEI320" s="8"/>
      <c r="BEJ320" s="8"/>
      <c r="BEK320" s="8"/>
      <c r="BEL320" s="8"/>
      <c r="BEM320" s="8"/>
      <c r="BEN320" s="8"/>
      <c r="BEO320" s="8"/>
      <c r="BEP320" s="8"/>
      <c r="BEQ320" s="8"/>
      <c r="BER320" s="8"/>
      <c r="BES320" s="8"/>
      <c r="BET320" s="8"/>
      <c r="BEU320" s="8"/>
      <c r="BEV320" s="8"/>
      <c r="BEW320" s="8"/>
      <c r="BEX320" s="8"/>
      <c r="BEY320" s="8"/>
      <c r="BEZ320" s="8"/>
      <c r="BFA320" s="8"/>
      <c r="BFB320" s="8"/>
      <c r="BFC320" s="8"/>
      <c r="BFD320" s="8"/>
      <c r="BFE320" s="8"/>
      <c r="BFF320" s="8"/>
      <c r="BFG320" s="8"/>
      <c r="BFH320" s="8"/>
      <c r="BFI320" s="8"/>
      <c r="BFJ320" s="8"/>
      <c r="BFK320" s="8"/>
      <c r="BFL320" s="8"/>
      <c r="BFM320" s="8"/>
      <c r="BFN320" s="8"/>
      <c r="BFO320" s="8"/>
      <c r="BFP320" s="8"/>
      <c r="BFQ320" s="8"/>
      <c r="BFR320" s="8"/>
      <c r="BFS320" s="8"/>
      <c r="BFT320" s="8"/>
      <c r="BFU320" s="8"/>
      <c r="BFV320" s="8"/>
      <c r="BFW320" s="8"/>
      <c r="BFX320" s="8"/>
      <c r="BFY320" s="8"/>
      <c r="BFZ320" s="8"/>
      <c r="BGA320" s="8"/>
      <c r="BGB320" s="8"/>
      <c r="BGC320" s="8"/>
      <c r="BGD320" s="8"/>
      <c r="BGE320" s="8"/>
      <c r="BGF320" s="8"/>
      <c r="BGG320" s="8"/>
      <c r="BGH320" s="8"/>
      <c r="BGI320" s="8"/>
      <c r="BGJ320" s="8"/>
      <c r="BGK320" s="8"/>
      <c r="BGL320" s="8"/>
      <c r="BGM320" s="8"/>
      <c r="BGN320" s="8"/>
      <c r="BGO320" s="8"/>
      <c r="BGP320" s="8"/>
      <c r="BGQ320" s="8"/>
      <c r="BGR320" s="8"/>
      <c r="BGS320" s="8"/>
      <c r="BGT320" s="8"/>
      <c r="BGU320" s="8"/>
      <c r="BGV320" s="8"/>
      <c r="BGW320" s="8"/>
      <c r="BGX320" s="8"/>
      <c r="BGY320" s="8"/>
      <c r="BGZ320" s="8"/>
      <c r="BHA320" s="8"/>
      <c r="BHB320" s="8"/>
      <c r="BHC320" s="8"/>
      <c r="BHD320" s="8"/>
      <c r="BHE320" s="8"/>
      <c r="BHF320" s="8"/>
      <c r="BHG320" s="8"/>
      <c r="BHH320" s="8"/>
      <c r="BHI320" s="8"/>
      <c r="BHJ320" s="8"/>
      <c r="BHK320" s="8"/>
      <c r="BHL320" s="8"/>
      <c r="BHM320" s="8"/>
      <c r="BHN320" s="8"/>
      <c r="BHO320" s="8"/>
      <c r="BHP320" s="8"/>
      <c r="BHQ320" s="8"/>
      <c r="BHR320" s="8"/>
      <c r="BHS320" s="8"/>
      <c r="BHT320" s="8"/>
      <c r="BHU320" s="8"/>
      <c r="BHV320" s="8"/>
      <c r="BHW320" s="8"/>
      <c r="BHX320" s="8"/>
      <c r="BHY320" s="8"/>
      <c r="BHZ320" s="8"/>
      <c r="BIA320" s="8"/>
      <c r="BIB320" s="8"/>
      <c r="BIC320" s="8"/>
      <c r="BID320" s="8"/>
      <c r="BIE320" s="8"/>
      <c r="BIF320" s="8"/>
      <c r="BIG320" s="8"/>
      <c r="BIH320" s="8"/>
      <c r="BII320" s="8"/>
      <c r="BIJ320" s="8"/>
      <c r="BIK320" s="8"/>
      <c r="BIL320" s="8"/>
      <c r="BIM320" s="8"/>
      <c r="BIN320" s="8"/>
      <c r="BIO320" s="8"/>
      <c r="BIP320" s="8"/>
      <c r="BIQ320" s="8"/>
      <c r="BIR320" s="8"/>
      <c r="BIS320" s="8"/>
      <c r="BIT320" s="8"/>
      <c r="BIU320" s="8"/>
      <c r="BIV320" s="8"/>
      <c r="BIW320" s="8"/>
      <c r="BIX320" s="8"/>
      <c r="BIY320" s="8"/>
      <c r="BIZ320" s="8"/>
      <c r="BJA320" s="8"/>
      <c r="BJB320" s="8"/>
      <c r="BJC320" s="8"/>
      <c r="BJD320" s="8"/>
      <c r="BJE320" s="8"/>
      <c r="BJF320" s="8"/>
      <c r="BJG320" s="8"/>
      <c r="BJH320" s="8"/>
      <c r="BJI320" s="8"/>
      <c r="BJJ320" s="8"/>
      <c r="BJK320" s="8"/>
      <c r="BJL320" s="8"/>
      <c r="BJM320" s="8"/>
      <c r="BJN320" s="8"/>
      <c r="BJO320" s="8"/>
      <c r="BJP320" s="8"/>
      <c r="BJQ320" s="8"/>
      <c r="BJR320" s="8"/>
      <c r="BJS320" s="8"/>
      <c r="BJT320" s="8"/>
      <c r="BJU320" s="8"/>
      <c r="BJV320" s="8"/>
      <c r="BJW320" s="8"/>
      <c r="BJX320" s="8"/>
      <c r="BJY320" s="8"/>
      <c r="BJZ320" s="8"/>
      <c r="BKA320" s="8"/>
      <c r="BKB320" s="8"/>
      <c r="BKC320" s="8"/>
      <c r="BKD320" s="8"/>
      <c r="BKE320" s="8"/>
      <c r="BKF320" s="8"/>
      <c r="BKG320" s="8"/>
      <c r="BKH320" s="8"/>
      <c r="BKI320" s="8"/>
      <c r="BKJ320" s="8"/>
      <c r="BKK320" s="8"/>
      <c r="BKL320" s="8"/>
      <c r="BKM320" s="8"/>
      <c r="BKN320" s="8"/>
      <c r="BKO320" s="8"/>
      <c r="BKP320" s="8"/>
      <c r="BKQ320" s="8"/>
      <c r="BKR320" s="8"/>
      <c r="BKS320" s="8"/>
      <c r="BKT320" s="8"/>
      <c r="BKU320" s="8"/>
      <c r="BKV320" s="8"/>
      <c r="BKW320" s="8"/>
      <c r="BKX320" s="8"/>
      <c r="BKY320" s="8"/>
      <c r="BKZ320" s="8"/>
      <c r="BLA320" s="8"/>
      <c r="BLB320" s="8"/>
      <c r="BLC320" s="8"/>
      <c r="BLD320" s="8"/>
      <c r="BLE320" s="8"/>
      <c r="BLF320" s="8"/>
      <c r="BLG320" s="8"/>
      <c r="BLH320" s="8"/>
      <c r="BLI320" s="8"/>
      <c r="BLJ320" s="8"/>
      <c r="BLK320" s="8"/>
      <c r="BLL320" s="8"/>
      <c r="BLM320" s="8"/>
      <c r="BLN320" s="8"/>
      <c r="BLO320" s="8"/>
      <c r="BLP320" s="8"/>
      <c r="BLQ320" s="8"/>
      <c r="BLR320" s="8"/>
      <c r="BLS320" s="8"/>
      <c r="BLT320" s="8"/>
      <c r="BLU320" s="8"/>
      <c r="BLV320" s="8"/>
      <c r="BLW320" s="8"/>
      <c r="BLX320" s="8"/>
      <c r="BLY320" s="8"/>
      <c r="BLZ320" s="8"/>
      <c r="BMA320" s="8"/>
      <c r="BMB320" s="8"/>
      <c r="BMC320" s="8"/>
      <c r="BMD320" s="8"/>
      <c r="BME320" s="8"/>
      <c r="BMF320" s="8"/>
      <c r="BMG320" s="8"/>
      <c r="BMH320" s="8"/>
      <c r="BMI320" s="8"/>
      <c r="BMJ320" s="8"/>
      <c r="BMK320" s="8"/>
      <c r="BML320" s="8"/>
      <c r="BMM320" s="8"/>
      <c r="BMN320" s="8"/>
      <c r="BMO320" s="8"/>
      <c r="BMP320" s="8"/>
      <c r="BMQ320" s="8"/>
      <c r="BMR320" s="8"/>
      <c r="BMS320" s="8"/>
      <c r="BMT320" s="8"/>
      <c r="BMU320" s="8"/>
      <c r="BMV320" s="8"/>
      <c r="BMW320" s="8"/>
      <c r="BMX320" s="8"/>
      <c r="BMY320" s="8"/>
      <c r="BMZ320" s="8"/>
      <c r="BNA320" s="8"/>
      <c r="BNB320" s="8"/>
      <c r="BNC320" s="8"/>
      <c r="BND320" s="8"/>
      <c r="BNE320" s="8"/>
      <c r="BNF320" s="8"/>
      <c r="BNG320" s="8"/>
      <c r="BNH320" s="8"/>
      <c r="BNI320" s="8"/>
      <c r="BNJ320" s="8"/>
      <c r="BNK320" s="8"/>
      <c r="BNL320" s="8"/>
      <c r="BNM320" s="8"/>
      <c r="BNN320" s="8"/>
      <c r="BNO320" s="8"/>
      <c r="BNP320" s="8"/>
      <c r="BNQ320" s="8"/>
      <c r="BNR320" s="8"/>
      <c r="BNS320" s="8"/>
      <c r="BNT320" s="8"/>
      <c r="BNU320" s="8"/>
      <c r="BNV320" s="8"/>
      <c r="BNW320" s="8"/>
      <c r="BNX320" s="8"/>
      <c r="BNY320" s="8"/>
      <c r="BNZ320" s="8"/>
      <c r="BOA320" s="8"/>
      <c r="BOB320" s="8"/>
      <c r="BOC320" s="8"/>
      <c r="BOD320" s="8"/>
      <c r="BOE320" s="8"/>
      <c r="BOF320" s="8"/>
      <c r="BOG320" s="8"/>
      <c r="BOH320" s="8"/>
      <c r="BOI320" s="8"/>
      <c r="BOJ320" s="8"/>
      <c r="BOK320" s="8"/>
      <c r="BOL320" s="8"/>
      <c r="BOM320" s="8"/>
      <c r="BON320" s="8"/>
      <c r="BOO320" s="8"/>
      <c r="BOP320" s="8"/>
      <c r="BOQ320" s="8"/>
      <c r="BOR320" s="8"/>
      <c r="BOS320" s="8"/>
      <c r="BOT320" s="8"/>
      <c r="BOU320" s="8"/>
      <c r="BOV320" s="8"/>
      <c r="BOW320" s="8"/>
      <c r="BOX320" s="8"/>
      <c r="BOY320" s="8"/>
      <c r="BOZ320" s="8"/>
      <c r="BPA320" s="8"/>
      <c r="BPB320" s="8"/>
      <c r="BPC320" s="8"/>
      <c r="BPD320" s="8"/>
      <c r="BPE320" s="8"/>
      <c r="BPF320" s="8"/>
      <c r="BPG320" s="8"/>
      <c r="BPH320" s="8"/>
      <c r="BPI320" s="8"/>
      <c r="BPJ320" s="8"/>
      <c r="BPK320" s="8"/>
      <c r="BPL320" s="8"/>
      <c r="BPM320" s="8"/>
      <c r="BPN320" s="8"/>
      <c r="BPO320" s="8"/>
      <c r="BPP320" s="8"/>
      <c r="BPQ320" s="8"/>
      <c r="BPR320" s="8"/>
      <c r="BPS320" s="8"/>
      <c r="BPT320" s="8"/>
      <c r="BPU320" s="8"/>
      <c r="BPV320" s="8"/>
      <c r="BPW320" s="8"/>
      <c r="BPX320" s="8"/>
      <c r="BPY320" s="8"/>
      <c r="BPZ320" s="8"/>
      <c r="BQA320" s="8"/>
      <c r="BQB320" s="8"/>
      <c r="BQC320" s="8"/>
      <c r="BQD320" s="8"/>
      <c r="BQE320" s="8"/>
      <c r="BQF320" s="8"/>
      <c r="BQG320" s="8"/>
      <c r="BQH320" s="8"/>
      <c r="BQI320" s="8"/>
      <c r="BQJ320" s="8"/>
      <c r="BQK320" s="8"/>
      <c r="BQL320" s="8"/>
      <c r="BQM320" s="8"/>
      <c r="BQN320" s="8"/>
      <c r="BQO320" s="8"/>
      <c r="BQP320" s="8"/>
      <c r="BQQ320" s="8"/>
      <c r="BQR320" s="8"/>
      <c r="BQS320" s="8"/>
      <c r="BQT320" s="8"/>
      <c r="BQU320" s="8"/>
      <c r="BQV320" s="8"/>
      <c r="BQW320" s="8"/>
      <c r="BQX320" s="8"/>
      <c r="BQY320" s="8"/>
      <c r="BQZ320" s="8"/>
      <c r="BRA320" s="8"/>
      <c r="BRB320" s="8"/>
      <c r="BRC320" s="8"/>
      <c r="BRD320" s="8"/>
      <c r="BRE320" s="8"/>
      <c r="BRF320" s="8"/>
      <c r="BRG320" s="8"/>
      <c r="BRH320" s="8"/>
      <c r="BRI320" s="8"/>
      <c r="BRJ320" s="8"/>
      <c r="BRK320" s="8"/>
      <c r="BRL320" s="8"/>
      <c r="BRM320" s="8"/>
      <c r="BRN320" s="8"/>
      <c r="BRO320" s="8"/>
      <c r="BRP320" s="8"/>
      <c r="BRQ320" s="8"/>
      <c r="BRR320" s="8"/>
      <c r="BRS320" s="8"/>
      <c r="BRT320" s="8"/>
      <c r="BRU320" s="8"/>
      <c r="BRV320" s="8"/>
      <c r="BRW320" s="8"/>
      <c r="BRX320" s="8"/>
      <c r="BRY320" s="8"/>
      <c r="BRZ320" s="8"/>
      <c r="BSA320" s="8"/>
      <c r="BSB320" s="8"/>
      <c r="BSC320" s="8"/>
      <c r="BSD320" s="8"/>
      <c r="BSE320" s="8"/>
      <c r="BSF320" s="8"/>
      <c r="BSG320" s="8"/>
      <c r="BSH320" s="8"/>
      <c r="BSI320" s="8"/>
      <c r="BSJ320" s="8"/>
      <c r="BSK320" s="8"/>
      <c r="BSL320" s="8"/>
      <c r="BSM320" s="8"/>
      <c r="BSN320" s="8"/>
      <c r="BSO320" s="8"/>
      <c r="BSP320" s="8"/>
      <c r="BSQ320" s="8"/>
      <c r="BSR320" s="8"/>
      <c r="BSS320" s="8"/>
      <c r="BST320" s="8"/>
      <c r="BSU320" s="8"/>
      <c r="BSV320" s="8"/>
      <c r="BSW320" s="8"/>
      <c r="BSX320" s="8"/>
      <c r="BSY320" s="8"/>
      <c r="BSZ320" s="8"/>
      <c r="BTA320" s="8"/>
      <c r="BTB320" s="8"/>
      <c r="BTC320" s="8"/>
      <c r="BTD320" s="8"/>
      <c r="BTE320" s="8"/>
      <c r="BTF320" s="8"/>
      <c r="BTG320" s="8"/>
      <c r="BTH320" s="8"/>
      <c r="BTI320" s="8"/>
      <c r="BTJ320" s="8"/>
      <c r="BTK320" s="8"/>
      <c r="BTL320" s="8"/>
      <c r="BTM320" s="8"/>
      <c r="BTN320" s="8"/>
      <c r="BTO320" s="8"/>
      <c r="BTP320" s="8"/>
      <c r="BTQ320" s="8"/>
      <c r="BTR320" s="8"/>
      <c r="BTS320" s="8"/>
      <c r="BTT320" s="8"/>
      <c r="BTU320" s="8"/>
      <c r="BTV320" s="8"/>
      <c r="BTW320" s="8"/>
      <c r="BTX320" s="8"/>
      <c r="BTY320" s="8"/>
      <c r="BTZ320" s="8"/>
      <c r="BUA320" s="8"/>
      <c r="BUB320" s="8"/>
      <c r="BUC320" s="8"/>
      <c r="BUD320" s="8"/>
      <c r="BUE320" s="8"/>
      <c r="BUF320" s="8"/>
      <c r="BUG320" s="8"/>
      <c r="BUH320" s="8"/>
      <c r="BUI320" s="8"/>
      <c r="BUJ320" s="8"/>
      <c r="BUK320" s="8"/>
      <c r="BUL320" s="8"/>
      <c r="BUM320" s="8"/>
      <c r="BUN320" s="8"/>
      <c r="BUO320" s="8"/>
      <c r="BUP320" s="8"/>
      <c r="BUQ320" s="8"/>
      <c r="BUR320" s="8"/>
      <c r="BUS320" s="8"/>
      <c r="BUT320" s="8"/>
      <c r="BUU320" s="8"/>
      <c r="BUV320" s="8"/>
      <c r="BUW320" s="8"/>
      <c r="BUX320" s="8"/>
      <c r="BUY320" s="8"/>
      <c r="BUZ320" s="8"/>
      <c r="BVA320" s="8"/>
      <c r="BVB320" s="8"/>
      <c r="BVC320" s="8"/>
      <c r="BVD320" s="8"/>
      <c r="BVE320" s="8"/>
      <c r="BVF320" s="8"/>
      <c r="BVG320" s="8"/>
      <c r="BVH320" s="8"/>
      <c r="BVI320" s="8"/>
      <c r="BVJ320" s="8"/>
      <c r="BVK320" s="8"/>
      <c r="BVL320" s="8"/>
      <c r="BVM320" s="8"/>
      <c r="BVN320" s="8"/>
      <c r="BVO320" s="8"/>
      <c r="BVP320" s="8"/>
      <c r="BVQ320" s="8"/>
      <c r="BVR320" s="8"/>
      <c r="BVS320" s="8"/>
      <c r="BVT320" s="8"/>
      <c r="BVU320" s="8"/>
      <c r="BVV320" s="8"/>
      <c r="BVW320" s="8"/>
      <c r="BVX320" s="8"/>
      <c r="BVY320" s="8"/>
      <c r="BVZ320" s="8"/>
      <c r="BWA320" s="8"/>
      <c r="BWB320" s="8"/>
      <c r="BWC320" s="8"/>
      <c r="BWD320" s="8"/>
      <c r="BWE320" s="8"/>
      <c r="BWF320" s="8"/>
      <c r="BWG320" s="8"/>
      <c r="BWH320" s="8"/>
      <c r="BWI320" s="8"/>
      <c r="BWJ320" s="8"/>
      <c r="BWK320" s="8"/>
      <c r="BWL320" s="8"/>
      <c r="BWM320" s="8"/>
      <c r="BWN320" s="8"/>
      <c r="BWO320" s="8"/>
      <c r="BWP320" s="8"/>
      <c r="BWQ320" s="8"/>
      <c r="BWR320" s="8"/>
      <c r="BWS320" s="8"/>
      <c r="BWT320" s="8"/>
      <c r="BWU320" s="8"/>
      <c r="BWV320" s="8"/>
      <c r="BWW320" s="8"/>
      <c r="BWX320" s="8"/>
      <c r="BWY320" s="8"/>
      <c r="BWZ320" s="8"/>
      <c r="BXA320" s="8"/>
      <c r="BXB320" s="8"/>
      <c r="BXC320" s="8"/>
      <c r="BXD320" s="8"/>
      <c r="BXE320" s="8"/>
      <c r="BXF320" s="8"/>
      <c r="BXG320" s="8"/>
      <c r="BXH320" s="8"/>
      <c r="BXI320" s="8"/>
      <c r="BXJ320" s="8"/>
      <c r="BXK320" s="8"/>
      <c r="BXL320" s="8"/>
      <c r="BXM320" s="8"/>
      <c r="BXN320" s="8"/>
      <c r="BXO320" s="8"/>
      <c r="BXP320" s="8"/>
      <c r="BXQ320" s="8"/>
      <c r="BXR320" s="8"/>
      <c r="BXS320" s="8"/>
      <c r="BXT320" s="8"/>
      <c r="BXU320" s="8"/>
      <c r="BXV320" s="8"/>
      <c r="BXW320" s="8"/>
      <c r="BXX320" s="8"/>
      <c r="BXY320" s="8"/>
      <c r="BXZ320" s="8"/>
      <c r="BYA320" s="8"/>
      <c r="BYB320" s="8"/>
      <c r="BYC320" s="8"/>
      <c r="BYD320" s="8"/>
      <c r="BYE320" s="8"/>
      <c r="BYF320" s="8"/>
      <c r="BYG320" s="8"/>
      <c r="BYH320" s="8"/>
      <c r="BYI320" s="8"/>
      <c r="BYJ320" s="8"/>
      <c r="BYK320" s="8"/>
      <c r="BYL320" s="8"/>
      <c r="BYM320" s="8"/>
      <c r="BYN320" s="8"/>
      <c r="BYO320" s="8"/>
      <c r="BYP320" s="8"/>
      <c r="BYQ320" s="8"/>
      <c r="BYR320" s="8"/>
      <c r="BYS320" s="8"/>
      <c r="BYT320" s="8"/>
      <c r="BYU320" s="8"/>
      <c r="BYV320" s="8"/>
      <c r="BYW320" s="8"/>
      <c r="BYX320" s="8"/>
      <c r="BYY320" s="8"/>
      <c r="BYZ320" s="8"/>
      <c r="BZA320" s="8"/>
      <c r="BZB320" s="8"/>
      <c r="BZC320" s="8"/>
      <c r="BZD320" s="8"/>
      <c r="BZE320" s="8"/>
      <c r="BZF320" s="8"/>
      <c r="BZG320" s="8"/>
      <c r="BZH320" s="8"/>
      <c r="BZI320" s="8"/>
      <c r="BZJ320" s="8"/>
      <c r="BZK320" s="8"/>
      <c r="BZL320" s="8"/>
      <c r="BZM320" s="8"/>
      <c r="BZN320" s="8"/>
      <c r="BZO320" s="8"/>
      <c r="BZP320" s="8"/>
      <c r="BZQ320" s="8"/>
      <c r="BZR320" s="8"/>
      <c r="BZS320" s="8"/>
      <c r="BZT320" s="8"/>
      <c r="BZU320" s="8"/>
      <c r="BZV320" s="8"/>
      <c r="BZW320" s="8"/>
      <c r="BZX320" s="8"/>
      <c r="BZY320" s="8"/>
      <c r="BZZ320" s="8"/>
      <c r="CAA320" s="8"/>
      <c r="CAB320" s="8"/>
      <c r="CAC320" s="8"/>
      <c r="CAD320" s="8"/>
      <c r="CAE320" s="8"/>
      <c r="CAF320" s="8"/>
      <c r="CAG320" s="8"/>
      <c r="CAH320" s="8"/>
      <c r="CAI320" s="8"/>
      <c r="CAJ320" s="8"/>
      <c r="CAK320" s="8"/>
      <c r="CAL320" s="8"/>
      <c r="CAM320" s="8"/>
      <c r="CAN320" s="8"/>
      <c r="CAO320" s="8"/>
      <c r="CAP320" s="8"/>
      <c r="CAQ320" s="8"/>
      <c r="CAR320" s="8"/>
      <c r="CAS320" s="8"/>
      <c r="CAT320" s="8"/>
      <c r="CAU320" s="8"/>
      <c r="CAV320" s="8"/>
      <c r="CAW320" s="8"/>
      <c r="CAX320" s="8"/>
      <c r="CAY320" s="8"/>
      <c r="CAZ320" s="8"/>
      <c r="CBA320" s="8"/>
      <c r="CBB320" s="8"/>
      <c r="CBC320" s="8"/>
      <c r="CBD320" s="8"/>
      <c r="CBE320" s="8"/>
      <c r="CBF320" s="8"/>
      <c r="CBG320" s="8"/>
      <c r="CBH320" s="8"/>
      <c r="CBI320" s="8"/>
      <c r="CBJ320" s="8"/>
      <c r="CBK320" s="8"/>
      <c r="CBL320" s="8"/>
      <c r="CBM320" s="8"/>
      <c r="CBN320" s="8"/>
      <c r="CBO320" s="8"/>
      <c r="CBP320" s="8"/>
      <c r="CBQ320" s="8"/>
      <c r="CBR320" s="8"/>
      <c r="CBS320" s="8"/>
      <c r="CBT320" s="8"/>
      <c r="CBU320" s="8"/>
      <c r="CBV320" s="8"/>
      <c r="CBW320" s="8"/>
      <c r="CBX320" s="8"/>
      <c r="CBY320" s="8"/>
      <c r="CBZ320" s="8"/>
      <c r="CCA320" s="8"/>
      <c r="CCB320" s="8"/>
      <c r="CCC320" s="8"/>
      <c r="CCD320" s="8"/>
      <c r="CCE320" s="8"/>
      <c r="CCF320" s="8"/>
      <c r="CCG320" s="8"/>
      <c r="CCH320" s="8"/>
      <c r="CCI320" s="8"/>
      <c r="CCJ320" s="8"/>
      <c r="CCK320" s="8"/>
      <c r="CCL320" s="8"/>
      <c r="CCM320" s="8"/>
      <c r="CCN320" s="8"/>
      <c r="CCO320" s="8"/>
      <c r="CCP320" s="8"/>
      <c r="CCQ320" s="8"/>
      <c r="CCR320" s="8"/>
      <c r="CCS320" s="8"/>
      <c r="CCT320" s="8"/>
      <c r="CCU320" s="8"/>
      <c r="CCV320" s="8"/>
      <c r="CCW320" s="8"/>
      <c r="CCX320" s="8"/>
      <c r="CCY320" s="8"/>
      <c r="CCZ320" s="8"/>
      <c r="CDA320" s="8"/>
      <c r="CDB320" s="8"/>
      <c r="CDC320" s="8"/>
      <c r="CDD320" s="8"/>
      <c r="CDE320" s="8"/>
      <c r="CDF320" s="8"/>
      <c r="CDG320" s="8"/>
      <c r="CDH320" s="8"/>
      <c r="CDI320" s="8"/>
      <c r="CDJ320" s="8"/>
      <c r="CDK320" s="8"/>
      <c r="CDL320" s="8"/>
      <c r="CDM320" s="8"/>
      <c r="CDN320" s="8"/>
      <c r="CDO320" s="8"/>
      <c r="CDP320" s="8"/>
      <c r="CDQ320" s="8"/>
      <c r="CDR320" s="8"/>
      <c r="CDS320" s="8"/>
      <c r="CDT320" s="8"/>
      <c r="CDU320" s="8"/>
      <c r="CDV320" s="8"/>
      <c r="CDW320" s="8"/>
      <c r="CDX320" s="8"/>
      <c r="CDY320" s="8"/>
      <c r="CDZ320" s="8"/>
      <c r="CEA320" s="8"/>
      <c r="CEB320" s="8"/>
      <c r="CEC320" s="8"/>
      <c r="CED320" s="8"/>
      <c r="CEE320" s="8"/>
      <c r="CEF320" s="8"/>
      <c r="CEG320" s="8"/>
      <c r="CEH320" s="8"/>
      <c r="CEI320" s="8"/>
      <c r="CEJ320" s="8"/>
      <c r="CEK320" s="8"/>
      <c r="CEL320" s="8"/>
      <c r="CEM320" s="8"/>
      <c r="CEN320" s="8"/>
      <c r="CEO320" s="8"/>
      <c r="CEP320" s="8"/>
      <c r="CEQ320" s="8"/>
      <c r="CER320" s="8"/>
      <c r="CES320" s="8"/>
      <c r="CET320" s="8"/>
      <c r="CEU320" s="8"/>
      <c r="CEV320" s="8"/>
      <c r="CEW320" s="8"/>
      <c r="CEX320" s="8"/>
      <c r="CEY320" s="8"/>
      <c r="CEZ320" s="8"/>
      <c r="CFA320" s="8"/>
      <c r="CFB320" s="8"/>
      <c r="CFC320" s="8"/>
      <c r="CFD320" s="8"/>
      <c r="CFE320" s="8"/>
      <c r="CFF320" s="8"/>
      <c r="CFG320" s="8"/>
      <c r="CFH320" s="8"/>
      <c r="CFI320" s="8"/>
      <c r="CFJ320" s="8"/>
      <c r="CFK320" s="8"/>
      <c r="CFL320" s="8"/>
      <c r="CFM320" s="8"/>
      <c r="CFN320" s="8"/>
      <c r="CFO320" s="8"/>
      <c r="CFP320" s="8"/>
      <c r="CFQ320" s="8"/>
      <c r="CFR320" s="8"/>
      <c r="CFS320" s="8"/>
      <c r="CFT320" s="8"/>
      <c r="CFU320" s="8"/>
      <c r="CFV320" s="8"/>
      <c r="CFW320" s="8"/>
      <c r="CFX320" s="8"/>
      <c r="CFY320" s="8"/>
      <c r="CFZ320" s="8"/>
      <c r="CGA320" s="8"/>
      <c r="CGB320" s="8"/>
      <c r="CGC320" s="8"/>
      <c r="CGD320" s="8"/>
      <c r="CGE320" s="8"/>
      <c r="CGF320" s="8"/>
      <c r="CGG320" s="8"/>
      <c r="CGH320" s="8"/>
      <c r="CGI320" s="8"/>
      <c r="CGJ320" s="8"/>
      <c r="CGK320" s="8"/>
      <c r="CGL320" s="8"/>
      <c r="CGM320" s="8"/>
      <c r="CGN320" s="8"/>
      <c r="CGO320" s="8"/>
      <c r="CGP320" s="8"/>
      <c r="CGQ320" s="8"/>
      <c r="CGR320" s="8"/>
      <c r="CGS320" s="8"/>
      <c r="CGT320" s="8"/>
      <c r="CGU320" s="8"/>
      <c r="CGV320" s="8"/>
      <c r="CGW320" s="8"/>
      <c r="CGX320" s="8"/>
      <c r="CGY320" s="8"/>
      <c r="CGZ320" s="8"/>
      <c r="CHA320" s="8"/>
      <c r="CHB320" s="8"/>
      <c r="CHC320" s="8"/>
      <c r="CHD320" s="8"/>
      <c r="CHE320" s="8"/>
      <c r="CHF320" s="8"/>
      <c r="CHG320" s="8"/>
      <c r="CHH320" s="8"/>
      <c r="CHI320" s="8"/>
      <c r="CHJ320" s="8"/>
      <c r="CHK320" s="8"/>
      <c r="CHL320" s="8"/>
      <c r="CHM320" s="8"/>
      <c r="CHN320" s="8"/>
      <c r="CHO320" s="8"/>
      <c r="CHP320" s="8"/>
      <c r="CHQ320" s="8"/>
      <c r="CHR320" s="8"/>
      <c r="CHS320" s="8"/>
      <c r="CHT320" s="8"/>
      <c r="CHU320" s="8"/>
      <c r="CHV320" s="8"/>
      <c r="CHW320" s="8"/>
      <c r="CHX320" s="8"/>
      <c r="CHY320" s="8"/>
      <c r="CHZ320" s="8"/>
      <c r="CIA320" s="8"/>
      <c r="CIB320" s="8"/>
      <c r="CIC320" s="8"/>
      <c r="CID320" s="8"/>
      <c r="CIE320" s="8"/>
      <c r="CIF320" s="8"/>
      <c r="CIG320" s="8"/>
      <c r="CIH320" s="8"/>
      <c r="CII320" s="8"/>
      <c r="CIJ320" s="8"/>
      <c r="CIK320" s="8"/>
      <c r="CIL320" s="8"/>
      <c r="CIM320" s="8"/>
      <c r="CIN320" s="8"/>
      <c r="CIO320" s="8"/>
      <c r="CIP320" s="8"/>
      <c r="CIQ320" s="8"/>
      <c r="CIR320" s="8"/>
      <c r="CIS320" s="8"/>
      <c r="CIT320" s="8"/>
      <c r="CIU320" s="8"/>
      <c r="CIV320" s="8"/>
      <c r="CIW320" s="8"/>
      <c r="CIX320" s="8"/>
      <c r="CIY320" s="8"/>
      <c r="CIZ320" s="8"/>
      <c r="CJA320" s="8"/>
      <c r="CJB320" s="8"/>
      <c r="CJC320" s="8"/>
      <c r="CJD320" s="8"/>
      <c r="CJE320" s="8"/>
      <c r="CJF320" s="8"/>
      <c r="CJG320" s="8"/>
      <c r="CJH320" s="8"/>
      <c r="CJI320" s="8"/>
      <c r="CJJ320" s="8"/>
      <c r="CJK320" s="8"/>
      <c r="CJL320" s="8"/>
      <c r="CJM320" s="8"/>
      <c r="CJN320" s="8"/>
      <c r="CJO320" s="8"/>
      <c r="CJP320" s="8"/>
      <c r="CJQ320" s="8"/>
      <c r="CJR320" s="8"/>
      <c r="CJS320" s="8"/>
      <c r="CJT320" s="8"/>
      <c r="CJU320" s="8"/>
      <c r="CJV320" s="8"/>
      <c r="CJW320" s="8"/>
      <c r="CJX320" s="8"/>
      <c r="CJY320" s="8"/>
      <c r="CJZ320" s="8"/>
      <c r="CKA320" s="8"/>
      <c r="CKB320" s="8"/>
      <c r="CKC320" s="8"/>
      <c r="CKD320" s="8"/>
      <c r="CKE320" s="8"/>
      <c r="CKF320" s="8"/>
      <c r="CKG320" s="8"/>
      <c r="CKH320" s="8"/>
      <c r="CKI320" s="8"/>
      <c r="CKJ320" s="8"/>
      <c r="CKK320" s="8"/>
      <c r="CKL320" s="8"/>
      <c r="CKM320" s="8"/>
      <c r="CKN320" s="8"/>
      <c r="CKO320" s="8"/>
      <c r="CKP320" s="8"/>
      <c r="CKQ320" s="8"/>
      <c r="CKR320" s="8"/>
      <c r="CKS320" s="8"/>
      <c r="CKT320" s="8"/>
      <c r="CKU320" s="8"/>
      <c r="CKV320" s="8"/>
      <c r="CKW320" s="8"/>
      <c r="CKX320" s="8"/>
      <c r="CKY320" s="8"/>
      <c r="CKZ320" s="8"/>
      <c r="CLA320" s="8"/>
      <c r="CLB320" s="8"/>
      <c r="CLC320" s="8"/>
      <c r="CLD320" s="8"/>
      <c r="CLE320" s="8"/>
      <c r="CLF320" s="8"/>
      <c r="CLG320" s="8"/>
      <c r="CLH320" s="8"/>
      <c r="CLI320" s="8"/>
      <c r="CLJ320" s="8"/>
      <c r="CLK320" s="8"/>
      <c r="CLL320" s="8"/>
      <c r="CLM320" s="8"/>
      <c r="CLN320" s="8"/>
      <c r="CLO320" s="8"/>
      <c r="CLP320" s="8"/>
      <c r="CLQ320" s="8"/>
      <c r="CLR320" s="8"/>
      <c r="CLS320" s="8"/>
      <c r="CLT320" s="8"/>
      <c r="CLU320" s="8"/>
      <c r="CLV320" s="8"/>
      <c r="CLW320" s="8"/>
      <c r="CLX320" s="8"/>
      <c r="CLY320" s="8"/>
      <c r="CLZ320" s="8"/>
      <c r="CMA320" s="8"/>
      <c r="CMB320" s="8"/>
      <c r="CMC320" s="8"/>
      <c r="CMD320" s="8"/>
      <c r="CME320" s="8"/>
      <c r="CMF320" s="8"/>
      <c r="CMG320" s="8"/>
      <c r="CMH320" s="8"/>
      <c r="CMI320" s="8"/>
      <c r="CMJ320" s="8"/>
      <c r="CMK320" s="8"/>
      <c r="CML320" s="8"/>
      <c r="CMM320" s="8"/>
      <c r="CMN320" s="8"/>
      <c r="CMO320" s="8"/>
      <c r="CMP320" s="8"/>
      <c r="CMQ320" s="8"/>
      <c r="CMR320" s="8"/>
      <c r="CMS320" s="8"/>
      <c r="CMT320" s="8"/>
      <c r="CMU320" s="8"/>
      <c r="CMV320" s="8"/>
      <c r="CMW320" s="8"/>
      <c r="CMX320" s="8"/>
      <c r="CMY320" s="8"/>
      <c r="CMZ320" s="8"/>
      <c r="CNA320" s="8"/>
      <c r="CNB320" s="8"/>
      <c r="CNC320" s="8"/>
      <c r="CND320" s="8"/>
      <c r="CNE320" s="8"/>
      <c r="CNF320" s="8"/>
      <c r="CNG320" s="8"/>
      <c r="CNH320" s="8"/>
      <c r="CNI320" s="8"/>
      <c r="CNJ320" s="8"/>
      <c r="CNK320" s="8"/>
      <c r="CNL320" s="8"/>
      <c r="CNM320" s="8"/>
      <c r="CNN320" s="8"/>
      <c r="CNO320" s="8"/>
      <c r="CNP320" s="8"/>
      <c r="CNQ320" s="8"/>
      <c r="CNR320" s="8"/>
      <c r="CNS320" s="8"/>
      <c r="CNT320" s="8"/>
      <c r="CNU320" s="8"/>
      <c r="CNV320" s="8"/>
      <c r="CNW320" s="8"/>
      <c r="CNX320" s="8"/>
      <c r="CNY320" s="8"/>
      <c r="CNZ320" s="8"/>
      <c r="COA320" s="8"/>
      <c r="COB320" s="8"/>
      <c r="COC320" s="8"/>
      <c r="COD320" s="8"/>
      <c r="COE320" s="8"/>
      <c r="COF320" s="8"/>
      <c r="COG320" s="8"/>
      <c r="COH320" s="8"/>
      <c r="COI320" s="8"/>
      <c r="COJ320" s="8"/>
      <c r="COK320" s="8"/>
      <c r="COL320" s="8"/>
      <c r="COM320" s="8"/>
      <c r="CON320" s="8"/>
      <c r="COO320" s="8"/>
      <c r="COP320" s="8"/>
      <c r="COQ320" s="8"/>
      <c r="COR320" s="8"/>
      <c r="COS320" s="8"/>
      <c r="COT320" s="8"/>
      <c r="COU320" s="8"/>
      <c r="COV320" s="8"/>
      <c r="COW320" s="8"/>
      <c r="COX320" s="8"/>
      <c r="COY320" s="8"/>
      <c r="COZ320" s="8"/>
      <c r="CPA320" s="8"/>
      <c r="CPB320" s="8"/>
      <c r="CPC320" s="8"/>
      <c r="CPD320" s="8"/>
      <c r="CPE320" s="8"/>
      <c r="CPF320" s="8"/>
      <c r="CPG320" s="8"/>
      <c r="CPH320" s="8"/>
      <c r="CPI320" s="8"/>
      <c r="CPJ320" s="8"/>
      <c r="CPK320" s="8"/>
      <c r="CPL320" s="8"/>
      <c r="CPM320" s="8"/>
      <c r="CPN320" s="8"/>
      <c r="CPO320" s="8"/>
      <c r="CPP320" s="8"/>
      <c r="CPQ320" s="8"/>
      <c r="CPR320" s="8"/>
      <c r="CPS320" s="8"/>
      <c r="CPT320" s="8"/>
      <c r="CPU320" s="8"/>
      <c r="CPV320" s="8"/>
      <c r="CPW320" s="8"/>
      <c r="CPX320" s="8"/>
      <c r="CPY320" s="8"/>
      <c r="CPZ320" s="8"/>
      <c r="CQA320" s="8"/>
      <c r="CQB320" s="8"/>
      <c r="CQC320" s="8"/>
      <c r="CQD320" s="8"/>
      <c r="CQE320" s="8"/>
      <c r="CQF320" s="8"/>
      <c r="CQG320" s="8"/>
      <c r="CQH320" s="8"/>
      <c r="CQI320" s="8"/>
      <c r="CQJ320" s="8"/>
      <c r="CQK320" s="8"/>
      <c r="CQL320" s="8"/>
      <c r="CQM320" s="8"/>
      <c r="CQN320" s="8"/>
      <c r="CQO320" s="8"/>
      <c r="CQP320" s="8"/>
      <c r="CQQ320" s="8"/>
      <c r="CQR320" s="8"/>
      <c r="CQS320" s="8"/>
      <c r="CQT320" s="8"/>
      <c r="CQU320" s="8"/>
      <c r="CQV320" s="8"/>
      <c r="CQW320" s="8"/>
      <c r="CQX320" s="8"/>
      <c r="CQY320" s="8"/>
      <c r="CQZ320" s="8"/>
      <c r="CRA320" s="8"/>
      <c r="CRB320" s="8"/>
      <c r="CRC320" s="8"/>
      <c r="CRD320" s="8"/>
      <c r="CRE320" s="8"/>
      <c r="CRF320" s="8"/>
      <c r="CRG320" s="8"/>
      <c r="CRH320" s="8"/>
      <c r="CRI320" s="8"/>
      <c r="CRJ320" s="8"/>
      <c r="CRK320" s="8"/>
      <c r="CRL320" s="8"/>
      <c r="CRM320" s="8"/>
      <c r="CRN320" s="8"/>
      <c r="CRO320" s="8"/>
      <c r="CRP320" s="8"/>
      <c r="CRQ320" s="8"/>
      <c r="CRR320" s="8"/>
      <c r="CRS320" s="8"/>
      <c r="CRT320" s="8"/>
      <c r="CRU320" s="8"/>
      <c r="CRV320" s="8"/>
      <c r="CRW320" s="8"/>
      <c r="CRX320" s="8"/>
      <c r="CRY320" s="8"/>
      <c r="CRZ320" s="8"/>
      <c r="CSA320" s="8"/>
      <c r="CSB320" s="8"/>
      <c r="CSC320" s="8"/>
      <c r="CSD320" s="8"/>
      <c r="CSE320" s="8"/>
      <c r="CSF320" s="8"/>
      <c r="CSG320" s="8"/>
      <c r="CSH320" s="8"/>
      <c r="CSI320" s="8"/>
      <c r="CSJ320" s="8"/>
      <c r="CSK320" s="8"/>
      <c r="CSL320" s="8"/>
      <c r="CSM320" s="8"/>
      <c r="CSN320" s="8"/>
      <c r="CSO320" s="8"/>
      <c r="CSP320" s="8"/>
      <c r="CSQ320" s="8"/>
      <c r="CSR320" s="8"/>
      <c r="CSS320" s="8"/>
      <c r="CST320" s="8"/>
      <c r="CSU320" s="8"/>
      <c r="CSV320" s="8"/>
      <c r="CSW320" s="8"/>
      <c r="CSX320" s="8"/>
      <c r="CSY320" s="8"/>
      <c r="CSZ320" s="8"/>
      <c r="CTA320" s="8"/>
      <c r="CTB320" s="8"/>
      <c r="CTC320" s="8"/>
      <c r="CTD320" s="8"/>
      <c r="CTE320" s="8"/>
      <c r="CTF320" s="8"/>
      <c r="CTG320" s="8"/>
      <c r="CTH320" s="8"/>
      <c r="CTI320" s="8"/>
      <c r="CTJ320" s="8"/>
      <c r="CTK320" s="8"/>
      <c r="CTL320" s="8"/>
      <c r="CTM320" s="8"/>
      <c r="CTN320" s="8"/>
      <c r="CTO320" s="8"/>
      <c r="CTP320" s="8"/>
      <c r="CTQ320" s="8"/>
      <c r="CTR320" s="8"/>
      <c r="CTS320" s="8"/>
      <c r="CTT320" s="8"/>
      <c r="CTU320" s="8"/>
      <c r="CTV320" s="8"/>
      <c r="CTW320" s="8"/>
      <c r="CTX320" s="8"/>
      <c r="CTY320" s="8"/>
      <c r="CTZ320" s="8"/>
      <c r="CUA320" s="8"/>
      <c r="CUB320" s="8"/>
      <c r="CUC320" s="8"/>
      <c r="CUD320" s="8"/>
      <c r="CUE320" s="8"/>
      <c r="CUF320" s="8"/>
      <c r="CUG320" s="8"/>
      <c r="CUH320" s="8"/>
      <c r="CUI320" s="8"/>
      <c r="CUJ320" s="8"/>
      <c r="CUK320" s="8"/>
      <c r="CUL320" s="8"/>
      <c r="CUM320" s="8"/>
      <c r="CUN320" s="8"/>
      <c r="CUO320" s="8"/>
      <c r="CUP320" s="8"/>
      <c r="CUQ320" s="8"/>
      <c r="CUR320" s="8"/>
      <c r="CUS320" s="8"/>
      <c r="CUT320" s="8"/>
      <c r="CUU320" s="8"/>
      <c r="CUV320" s="8"/>
      <c r="CUW320" s="8"/>
      <c r="CUX320" s="8"/>
      <c r="CUY320" s="8"/>
      <c r="CUZ320" s="8"/>
      <c r="CVA320" s="8"/>
      <c r="CVB320" s="8"/>
      <c r="CVC320" s="8"/>
      <c r="CVD320" s="8"/>
      <c r="CVE320" s="8"/>
      <c r="CVF320" s="8"/>
      <c r="CVG320" s="8"/>
      <c r="CVH320" s="8"/>
      <c r="CVI320" s="8"/>
      <c r="CVJ320" s="8"/>
      <c r="CVK320" s="8"/>
      <c r="CVL320" s="8"/>
      <c r="CVM320" s="8"/>
      <c r="CVN320" s="8"/>
      <c r="CVO320" s="8"/>
      <c r="CVP320" s="8"/>
      <c r="CVQ320" s="8"/>
      <c r="CVR320" s="8"/>
      <c r="CVS320" s="8"/>
      <c r="CVT320" s="8"/>
      <c r="CVU320" s="8"/>
      <c r="CVV320" s="8"/>
      <c r="CVW320" s="8"/>
      <c r="CVX320" s="8"/>
      <c r="CVY320" s="8"/>
      <c r="CVZ320" s="8"/>
      <c r="CWA320" s="8"/>
      <c r="CWB320" s="8"/>
      <c r="CWC320" s="8"/>
      <c r="CWD320" s="8"/>
      <c r="CWE320" s="8"/>
      <c r="CWF320" s="8"/>
      <c r="CWG320" s="8"/>
      <c r="CWH320" s="8"/>
      <c r="CWI320" s="8"/>
      <c r="CWJ320" s="8"/>
      <c r="CWK320" s="8"/>
      <c r="CWL320" s="8"/>
      <c r="CWM320" s="8"/>
      <c r="CWN320" s="8"/>
      <c r="CWO320" s="8"/>
      <c r="CWP320" s="8"/>
      <c r="CWQ320" s="8"/>
      <c r="CWR320" s="8"/>
      <c r="CWS320" s="8"/>
      <c r="CWT320" s="8"/>
      <c r="CWU320" s="8"/>
      <c r="CWV320" s="8"/>
      <c r="CWW320" s="8"/>
      <c r="CWX320" s="8"/>
      <c r="CWY320" s="8"/>
      <c r="CWZ320" s="8"/>
      <c r="CXA320" s="8"/>
      <c r="CXB320" s="8"/>
      <c r="CXC320" s="8"/>
      <c r="CXD320" s="8"/>
      <c r="CXE320" s="8"/>
      <c r="CXF320" s="8"/>
      <c r="CXG320" s="8"/>
      <c r="CXH320" s="8"/>
      <c r="CXI320" s="8"/>
      <c r="CXJ320" s="8"/>
      <c r="CXK320" s="8"/>
      <c r="CXL320" s="8"/>
      <c r="CXM320" s="8"/>
      <c r="CXN320" s="8"/>
      <c r="CXO320" s="8"/>
      <c r="CXP320" s="8"/>
      <c r="CXQ320" s="8"/>
      <c r="CXR320" s="8"/>
      <c r="CXS320" s="8"/>
      <c r="CXT320" s="8"/>
      <c r="CXU320" s="8"/>
      <c r="CXV320" s="8"/>
      <c r="CXW320" s="8"/>
      <c r="CXX320" s="8"/>
      <c r="CXY320" s="8"/>
      <c r="CXZ320" s="8"/>
      <c r="CYA320" s="8"/>
      <c r="CYB320" s="8"/>
      <c r="CYC320" s="8"/>
      <c r="CYD320" s="8"/>
      <c r="CYE320" s="8"/>
      <c r="CYF320" s="8"/>
      <c r="CYG320" s="8"/>
      <c r="CYH320" s="8"/>
      <c r="CYI320" s="8"/>
      <c r="CYJ320" s="8"/>
      <c r="CYK320" s="8"/>
      <c r="CYL320" s="8"/>
      <c r="CYM320" s="8"/>
      <c r="CYN320" s="8"/>
      <c r="CYO320" s="8"/>
      <c r="CYP320" s="8"/>
      <c r="CYQ320" s="8"/>
      <c r="CYR320" s="8"/>
      <c r="CYS320" s="8"/>
      <c r="CYT320" s="8"/>
      <c r="CYU320" s="8"/>
      <c r="CYV320" s="8"/>
      <c r="CYW320" s="8"/>
      <c r="CYX320" s="8"/>
      <c r="CYY320" s="8"/>
      <c r="CYZ320" s="8"/>
      <c r="CZA320" s="8"/>
      <c r="CZB320" s="8"/>
      <c r="CZC320" s="8"/>
      <c r="CZD320" s="8"/>
      <c r="CZE320" s="8"/>
      <c r="CZF320" s="8"/>
      <c r="CZG320" s="8"/>
      <c r="CZH320" s="8"/>
      <c r="CZI320" s="8"/>
      <c r="CZJ320" s="8"/>
      <c r="CZK320" s="8"/>
      <c r="CZL320" s="8"/>
      <c r="CZM320" s="8"/>
      <c r="CZN320" s="8"/>
      <c r="CZO320" s="8"/>
      <c r="CZP320" s="8"/>
      <c r="CZQ320" s="8"/>
      <c r="CZR320" s="8"/>
      <c r="CZS320" s="8"/>
      <c r="CZT320" s="8"/>
      <c r="CZU320" s="8"/>
      <c r="CZV320" s="8"/>
      <c r="CZW320" s="8"/>
      <c r="CZX320" s="8"/>
      <c r="CZY320" s="8"/>
      <c r="CZZ320" s="8"/>
      <c r="DAA320" s="8"/>
      <c r="DAB320" s="8"/>
      <c r="DAC320" s="8"/>
      <c r="DAD320" s="8"/>
      <c r="DAE320" s="8"/>
      <c r="DAF320" s="8"/>
      <c r="DAG320" s="8"/>
      <c r="DAH320" s="8"/>
      <c r="DAI320" s="8"/>
      <c r="DAJ320" s="8"/>
      <c r="DAK320" s="8"/>
      <c r="DAL320" s="8"/>
      <c r="DAM320" s="8"/>
      <c r="DAN320" s="8"/>
      <c r="DAO320" s="8"/>
      <c r="DAP320" s="8"/>
      <c r="DAQ320" s="8"/>
      <c r="DAR320" s="8"/>
      <c r="DAS320" s="8"/>
      <c r="DAT320" s="8"/>
      <c r="DAU320" s="8"/>
      <c r="DAV320" s="8"/>
      <c r="DAW320" s="8"/>
      <c r="DAX320" s="8"/>
      <c r="DAY320" s="8"/>
      <c r="DAZ320" s="8"/>
      <c r="DBA320" s="8"/>
      <c r="DBB320" s="8"/>
      <c r="DBC320" s="8"/>
      <c r="DBD320" s="8"/>
      <c r="DBE320" s="8"/>
      <c r="DBF320" s="8"/>
      <c r="DBG320" s="8"/>
      <c r="DBH320" s="8"/>
      <c r="DBI320" s="8"/>
      <c r="DBJ320" s="8"/>
      <c r="DBK320" s="8"/>
      <c r="DBL320" s="8"/>
      <c r="DBM320" s="8"/>
      <c r="DBN320" s="8"/>
      <c r="DBO320" s="8"/>
      <c r="DBP320" s="8"/>
      <c r="DBQ320" s="8"/>
      <c r="DBR320" s="8"/>
      <c r="DBS320" s="8"/>
      <c r="DBT320" s="8"/>
      <c r="DBU320" s="8"/>
      <c r="DBV320" s="8"/>
      <c r="DBW320" s="8"/>
      <c r="DBX320" s="8"/>
      <c r="DBY320" s="8"/>
      <c r="DBZ320" s="8"/>
      <c r="DCA320" s="8"/>
      <c r="DCB320" s="8"/>
      <c r="DCC320" s="8"/>
      <c r="DCD320" s="8"/>
      <c r="DCE320" s="8"/>
      <c r="DCF320" s="8"/>
      <c r="DCG320" s="8"/>
      <c r="DCH320" s="8"/>
      <c r="DCI320" s="8"/>
      <c r="DCJ320" s="8"/>
      <c r="DCK320" s="8"/>
      <c r="DCL320" s="8"/>
      <c r="DCM320" s="8"/>
      <c r="DCN320" s="8"/>
      <c r="DCO320" s="8"/>
      <c r="DCP320" s="8"/>
      <c r="DCQ320" s="8"/>
      <c r="DCR320" s="8"/>
      <c r="DCS320" s="8"/>
      <c r="DCT320" s="8"/>
      <c r="DCU320" s="8"/>
      <c r="DCV320" s="8"/>
      <c r="DCW320" s="8"/>
      <c r="DCX320" s="8"/>
      <c r="DCY320" s="8"/>
      <c r="DCZ320" s="8"/>
      <c r="DDA320" s="8"/>
      <c r="DDB320" s="8"/>
      <c r="DDC320" s="8"/>
      <c r="DDD320" s="8"/>
      <c r="DDE320" s="8"/>
      <c r="DDF320" s="8"/>
      <c r="DDG320" s="8"/>
      <c r="DDH320" s="8"/>
      <c r="DDI320" s="8"/>
      <c r="DDJ320" s="8"/>
      <c r="DDK320" s="8"/>
      <c r="DDL320" s="8"/>
      <c r="DDM320" s="8"/>
      <c r="DDN320" s="8"/>
      <c r="DDO320" s="8"/>
      <c r="DDP320" s="8"/>
      <c r="DDQ320" s="8"/>
      <c r="DDR320" s="8"/>
      <c r="DDS320" s="8"/>
      <c r="DDT320" s="8"/>
      <c r="DDU320" s="8"/>
      <c r="DDV320" s="8"/>
      <c r="DDW320" s="8"/>
      <c r="DDX320" s="8"/>
      <c r="DDY320" s="8"/>
      <c r="DDZ320" s="8"/>
      <c r="DEA320" s="8"/>
      <c r="DEB320" s="8"/>
      <c r="DEC320" s="8"/>
      <c r="DED320" s="8"/>
      <c r="DEE320" s="8"/>
      <c r="DEF320" s="8"/>
      <c r="DEG320" s="8"/>
      <c r="DEH320" s="8"/>
      <c r="DEI320" s="8"/>
      <c r="DEJ320" s="8"/>
      <c r="DEK320" s="8"/>
      <c r="DEL320" s="8"/>
      <c r="DEM320" s="8"/>
      <c r="DEN320" s="8"/>
      <c r="DEO320" s="8"/>
      <c r="DEP320" s="8"/>
      <c r="DEQ320" s="8"/>
      <c r="DER320" s="8"/>
      <c r="DES320" s="8"/>
      <c r="DET320" s="8"/>
      <c r="DEU320" s="8"/>
      <c r="DEV320" s="8"/>
      <c r="DEW320" s="8"/>
      <c r="DEX320" s="8"/>
      <c r="DEY320" s="8"/>
      <c r="DEZ320" s="8"/>
      <c r="DFA320" s="8"/>
      <c r="DFB320" s="8"/>
      <c r="DFC320" s="8"/>
      <c r="DFD320" s="8"/>
      <c r="DFE320" s="8"/>
      <c r="DFF320" s="8"/>
      <c r="DFG320" s="8"/>
      <c r="DFH320" s="8"/>
      <c r="DFI320" s="8"/>
      <c r="DFJ320" s="8"/>
      <c r="DFK320" s="8"/>
      <c r="DFL320" s="8"/>
      <c r="DFM320" s="8"/>
      <c r="DFN320" s="8"/>
      <c r="DFO320" s="8"/>
      <c r="DFP320" s="8"/>
      <c r="DFQ320" s="8"/>
      <c r="DFR320" s="8"/>
      <c r="DFS320" s="8"/>
      <c r="DFT320" s="8"/>
      <c r="DFU320" s="8"/>
      <c r="DFV320" s="8"/>
      <c r="DFW320" s="8"/>
      <c r="DFX320" s="8"/>
      <c r="DFY320" s="8"/>
      <c r="DFZ320" s="8"/>
      <c r="DGA320" s="8"/>
      <c r="DGB320" s="8"/>
      <c r="DGC320" s="8"/>
      <c r="DGD320" s="8"/>
      <c r="DGE320" s="8"/>
      <c r="DGF320" s="8"/>
      <c r="DGG320" s="8"/>
      <c r="DGH320" s="8"/>
      <c r="DGI320" s="8"/>
      <c r="DGJ320" s="8"/>
      <c r="DGK320" s="8"/>
      <c r="DGL320" s="8"/>
      <c r="DGM320" s="8"/>
      <c r="DGN320" s="8"/>
      <c r="DGO320" s="8"/>
      <c r="DGP320" s="8"/>
      <c r="DGQ320" s="8"/>
      <c r="DGR320" s="8"/>
      <c r="DGS320" s="8"/>
      <c r="DGT320" s="8"/>
      <c r="DGU320" s="8"/>
      <c r="DGV320" s="8"/>
      <c r="DGW320" s="8"/>
      <c r="DGX320" s="8"/>
      <c r="DGY320" s="8"/>
      <c r="DGZ320" s="8"/>
      <c r="DHA320" s="8"/>
      <c r="DHB320" s="8"/>
      <c r="DHC320" s="8"/>
      <c r="DHD320" s="8"/>
      <c r="DHE320" s="8"/>
      <c r="DHF320" s="8"/>
      <c r="DHG320" s="8"/>
      <c r="DHH320" s="8"/>
      <c r="DHI320" s="8"/>
      <c r="DHJ320" s="8"/>
      <c r="DHK320" s="8"/>
      <c r="DHL320" s="8"/>
      <c r="DHM320" s="8"/>
      <c r="DHN320" s="8"/>
      <c r="DHO320" s="8"/>
      <c r="DHP320" s="8"/>
      <c r="DHQ320" s="8"/>
      <c r="DHR320" s="8"/>
      <c r="DHS320" s="8"/>
      <c r="DHT320" s="8"/>
      <c r="DHU320" s="8"/>
      <c r="DHV320" s="8"/>
      <c r="DHW320" s="8"/>
      <c r="DHX320" s="8"/>
      <c r="DHY320" s="8"/>
      <c r="DHZ320" s="8"/>
      <c r="DIA320" s="8"/>
      <c r="DIB320" s="8"/>
      <c r="DIC320" s="8"/>
      <c r="DID320" s="8"/>
      <c r="DIE320" s="8"/>
      <c r="DIF320" s="8"/>
      <c r="DIG320" s="8"/>
      <c r="DIH320" s="8"/>
      <c r="DII320" s="8"/>
      <c r="DIJ320" s="8"/>
      <c r="DIK320" s="8"/>
      <c r="DIL320" s="8"/>
      <c r="DIM320" s="8"/>
      <c r="DIN320" s="8"/>
      <c r="DIO320" s="8"/>
      <c r="DIP320" s="8"/>
      <c r="DIQ320" s="8"/>
      <c r="DIR320" s="8"/>
      <c r="DIS320" s="8"/>
      <c r="DIT320" s="8"/>
      <c r="DIU320" s="8"/>
      <c r="DIV320" s="8"/>
      <c r="DIW320" s="8"/>
      <c r="DIX320" s="8"/>
      <c r="DIY320" s="8"/>
      <c r="DIZ320" s="8"/>
      <c r="DJA320" s="8"/>
      <c r="DJB320" s="8"/>
      <c r="DJC320" s="8"/>
      <c r="DJD320" s="8"/>
      <c r="DJE320" s="8"/>
      <c r="DJF320" s="8"/>
      <c r="DJG320" s="8"/>
      <c r="DJH320" s="8"/>
      <c r="DJI320" s="8"/>
      <c r="DJJ320" s="8"/>
      <c r="DJK320" s="8"/>
      <c r="DJL320" s="8"/>
      <c r="DJM320" s="8"/>
      <c r="DJN320" s="8"/>
      <c r="DJO320" s="8"/>
      <c r="DJP320" s="8"/>
      <c r="DJQ320" s="8"/>
      <c r="DJR320" s="8"/>
      <c r="DJS320" s="8"/>
      <c r="DJT320" s="8"/>
      <c r="DJU320" s="8"/>
      <c r="DJV320" s="8"/>
      <c r="DJW320" s="8"/>
      <c r="DJX320" s="8"/>
      <c r="DJY320" s="8"/>
      <c r="DJZ320" s="8"/>
      <c r="DKA320" s="8"/>
      <c r="DKB320" s="8"/>
      <c r="DKC320" s="8"/>
      <c r="DKD320" s="8"/>
      <c r="DKE320" s="8"/>
      <c r="DKF320" s="8"/>
      <c r="DKG320" s="8"/>
      <c r="DKH320" s="8"/>
      <c r="DKI320" s="8"/>
      <c r="DKJ320" s="8"/>
      <c r="DKK320" s="8"/>
      <c r="DKL320" s="8"/>
      <c r="DKM320" s="8"/>
      <c r="DKN320" s="8"/>
      <c r="DKO320" s="8"/>
      <c r="DKP320" s="8"/>
      <c r="DKQ320" s="8"/>
      <c r="DKR320" s="8"/>
      <c r="DKS320" s="8"/>
      <c r="DKT320" s="8"/>
      <c r="DKU320" s="8"/>
      <c r="DKV320" s="8"/>
      <c r="DKW320" s="8"/>
      <c r="DKX320" s="8"/>
      <c r="DKY320" s="8"/>
      <c r="DKZ320" s="8"/>
      <c r="DLA320" s="8"/>
      <c r="DLB320" s="8"/>
      <c r="DLC320" s="8"/>
      <c r="DLD320" s="8"/>
      <c r="DLE320" s="8"/>
      <c r="DLF320" s="8"/>
      <c r="DLG320" s="8"/>
      <c r="DLH320" s="8"/>
      <c r="DLI320" s="8"/>
      <c r="DLJ320" s="8"/>
      <c r="DLK320" s="8"/>
      <c r="DLL320" s="8"/>
      <c r="DLM320" s="8"/>
      <c r="DLN320" s="8"/>
      <c r="DLO320" s="8"/>
      <c r="DLP320" s="8"/>
      <c r="DLQ320" s="8"/>
      <c r="DLR320" s="8"/>
      <c r="DLS320" s="8"/>
      <c r="DLT320" s="8"/>
      <c r="DLU320" s="8"/>
      <c r="DLV320" s="8"/>
      <c r="DLW320" s="8"/>
      <c r="DLX320" s="8"/>
      <c r="DLY320" s="8"/>
      <c r="DLZ320" s="8"/>
      <c r="DMA320" s="8"/>
      <c r="DMB320" s="8"/>
      <c r="DMC320" s="8"/>
      <c r="DMD320" s="8"/>
      <c r="DME320" s="8"/>
      <c r="DMF320" s="8"/>
      <c r="DMG320" s="8"/>
      <c r="DMH320" s="8"/>
      <c r="DMI320" s="8"/>
      <c r="DMJ320" s="8"/>
      <c r="DMK320" s="8"/>
      <c r="DML320" s="8"/>
      <c r="DMM320" s="8"/>
      <c r="DMN320" s="8"/>
      <c r="DMO320" s="8"/>
      <c r="DMP320" s="8"/>
      <c r="DMQ320" s="8"/>
      <c r="DMR320" s="8"/>
      <c r="DMS320" s="8"/>
      <c r="DMT320" s="8"/>
      <c r="DMU320" s="8"/>
      <c r="DMV320" s="8"/>
      <c r="DMW320" s="8"/>
      <c r="DMX320" s="8"/>
      <c r="DMY320" s="8"/>
      <c r="DMZ320" s="8"/>
      <c r="DNA320" s="8"/>
      <c r="DNB320" s="8"/>
      <c r="DNC320" s="8"/>
      <c r="DND320" s="8"/>
      <c r="DNE320" s="8"/>
      <c r="DNF320" s="8"/>
      <c r="DNG320" s="8"/>
      <c r="DNH320" s="8"/>
      <c r="DNI320" s="8"/>
      <c r="DNJ320" s="8"/>
      <c r="DNK320" s="8"/>
      <c r="DNL320" s="8"/>
      <c r="DNM320" s="8"/>
      <c r="DNN320" s="8"/>
      <c r="DNO320" s="8"/>
      <c r="DNP320" s="8"/>
      <c r="DNQ320" s="8"/>
      <c r="DNR320" s="8"/>
      <c r="DNS320" s="8"/>
      <c r="DNT320" s="8"/>
      <c r="DNU320" s="8"/>
      <c r="DNV320" s="8"/>
      <c r="DNW320" s="8"/>
      <c r="DNX320" s="8"/>
      <c r="DNY320" s="8"/>
      <c r="DNZ320" s="8"/>
      <c r="DOA320" s="8"/>
      <c r="DOB320" s="8"/>
      <c r="DOC320" s="8"/>
      <c r="DOD320" s="8"/>
      <c r="DOE320" s="8"/>
      <c r="DOF320" s="8"/>
      <c r="DOG320" s="8"/>
      <c r="DOH320" s="8"/>
      <c r="DOI320" s="8"/>
      <c r="DOJ320" s="8"/>
      <c r="DOK320" s="8"/>
      <c r="DOL320" s="8"/>
      <c r="DOM320" s="8"/>
      <c r="DON320" s="8"/>
      <c r="DOO320" s="8"/>
      <c r="DOP320" s="8"/>
      <c r="DOQ320" s="8"/>
      <c r="DOR320" s="8"/>
      <c r="DOS320" s="8"/>
      <c r="DOT320" s="8"/>
      <c r="DOU320" s="8"/>
      <c r="DOV320" s="8"/>
      <c r="DOW320" s="8"/>
      <c r="DOX320" s="8"/>
      <c r="DOY320" s="8"/>
      <c r="DOZ320" s="8"/>
      <c r="DPA320" s="8"/>
      <c r="DPB320" s="8"/>
      <c r="DPC320" s="8"/>
      <c r="DPD320" s="8"/>
      <c r="DPE320" s="8"/>
      <c r="DPF320" s="8"/>
      <c r="DPG320" s="8"/>
      <c r="DPH320" s="8"/>
      <c r="DPI320" s="8"/>
      <c r="DPJ320" s="8"/>
      <c r="DPK320" s="8"/>
      <c r="DPL320" s="8"/>
      <c r="DPM320" s="8"/>
      <c r="DPN320" s="8"/>
      <c r="DPO320" s="8"/>
      <c r="DPP320" s="8"/>
      <c r="DPQ320" s="8"/>
      <c r="DPR320" s="8"/>
      <c r="DPS320" s="8"/>
      <c r="DPT320" s="8"/>
      <c r="DPU320" s="8"/>
      <c r="DPV320" s="8"/>
      <c r="DPW320" s="8"/>
      <c r="DPX320" s="8"/>
      <c r="DPY320" s="8"/>
      <c r="DPZ320" s="8"/>
      <c r="DQA320" s="8"/>
      <c r="DQB320" s="8"/>
      <c r="DQC320" s="8"/>
      <c r="DQD320" s="8"/>
      <c r="DQE320" s="8"/>
      <c r="DQF320" s="8"/>
      <c r="DQG320" s="8"/>
      <c r="DQH320" s="8"/>
      <c r="DQI320" s="8"/>
      <c r="DQJ320" s="8"/>
      <c r="DQK320" s="8"/>
      <c r="DQL320" s="8"/>
      <c r="DQM320" s="8"/>
      <c r="DQN320" s="8"/>
      <c r="DQO320" s="8"/>
      <c r="DQP320" s="8"/>
      <c r="DQQ320" s="8"/>
      <c r="DQR320" s="8"/>
      <c r="DQS320" s="8"/>
      <c r="DQT320" s="8"/>
      <c r="DQU320" s="8"/>
      <c r="DQV320" s="8"/>
      <c r="DQW320" s="8"/>
      <c r="DQX320" s="8"/>
      <c r="DQY320" s="8"/>
      <c r="DQZ320" s="8"/>
      <c r="DRA320" s="8"/>
      <c r="DRB320" s="8"/>
      <c r="DRC320" s="8"/>
      <c r="DRD320" s="8"/>
      <c r="DRE320" s="8"/>
      <c r="DRF320" s="8"/>
      <c r="DRG320" s="8"/>
      <c r="DRH320" s="8"/>
      <c r="DRI320" s="8"/>
      <c r="DRJ320" s="8"/>
      <c r="DRK320" s="8"/>
      <c r="DRL320" s="8"/>
      <c r="DRM320" s="8"/>
      <c r="DRN320" s="8"/>
      <c r="DRO320" s="8"/>
      <c r="DRP320" s="8"/>
      <c r="DRQ320" s="8"/>
      <c r="DRR320" s="8"/>
      <c r="DRS320" s="8"/>
      <c r="DRT320" s="8"/>
      <c r="DRU320" s="8"/>
      <c r="DRV320" s="8"/>
      <c r="DRW320" s="8"/>
      <c r="DRX320" s="8"/>
      <c r="DRY320" s="8"/>
      <c r="DRZ320" s="8"/>
      <c r="DSA320" s="8"/>
      <c r="DSB320" s="8"/>
      <c r="DSC320" s="8"/>
      <c r="DSD320" s="8"/>
      <c r="DSE320" s="8"/>
      <c r="DSF320" s="8"/>
      <c r="DSG320" s="8"/>
      <c r="DSH320" s="8"/>
      <c r="DSI320" s="8"/>
      <c r="DSJ320" s="8"/>
      <c r="DSK320" s="8"/>
      <c r="DSL320" s="8"/>
      <c r="DSM320" s="8"/>
      <c r="DSN320" s="8"/>
      <c r="DSO320" s="8"/>
      <c r="DSP320" s="8"/>
      <c r="DSQ320" s="8"/>
      <c r="DSR320" s="8"/>
      <c r="DSS320" s="8"/>
      <c r="DST320" s="8"/>
      <c r="DSU320" s="8"/>
      <c r="DSV320" s="8"/>
      <c r="DSW320" s="8"/>
      <c r="DSX320" s="8"/>
      <c r="DSY320" s="8"/>
      <c r="DSZ320" s="8"/>
      <c r="DTA320" s="8"/>
      <c r="DTB320" s="8"/>
      <c r="DTC320" s="8"/>
      <c r="DTD320" s="8"/>
      <c r="DTE320" s="8"/>
      <c r="DTF320" s="8"/>
      <c r="DTG320" s="8"/>
      <c r="DTH320" s="8"/>
      <c r="DTI320" s="8"/>
      <c r="DTJ320" s="8"/>
      <c r="DTK320" s="8"/>
      <c r="DTL320" s="8"/>
      <c r="DTM320" s="8"/>
      <c r="DTN320" s="8"/>
      <c r="DTO320" s="8"/>
      <c r="DTP320" s="8"/>
      <c r="DTQ320" s="8"/>
      <c r="DTR320" s="8"/>
      <c r="DTS320" s="8"/>
      <c r="DTT320" s="8"/>
      <c r="DTU320" s="8"/>
      <c r="DTV320" s="8"/>
      <c r="DTW320" s="8"/>
      <c r="DTX320" s="8"/>
      <c r="DTY320" s="8"/>
      <c r="DTZ320" s="8"/>
      <c r="DUA320" s="8"/>
      <c r="DUB320" s="8"/>
      <c r="DUC320" s="8"/>
      <c r="DUD320" s="8"/>
      <c r="DUE320" s="8"/>
      <c r="DUF320" s="8"/>
      <c r="DUG320" s="8"/>
      <c r="DUH320" s="8"/>
      <c r="DUI320" s="8"/>
      <c r="DUJ320" s="8"/>
      <c r="DUK320" s="8"/>
      <c r="DUL320" s="8"/>
      <c r="DUM320" s="8"/>
      <c r="DUN320" s="8"/>
      <c r="DUO320" s="8"/>
      <c r="DUP320" s="8"/>
      <c r="DUQ320" s="8"/>
      <c r="DUR320" s="8"/>
      <c r="DUS320" s="8"/>
      <c r="DUT320" s="8"/>
      <c r="DUU320" s="8"/>
      <c r="DUV320" s="8"/>
      <c r="DUW320" s="8"/>
      <c r="DUX320" s="8"/>
      <c r="DUY320" s="8"/>
      <c r="DUZ320" s="8"/>
      <c r="DVA320" s="8"/>
      <c r="DVB320" s="8"/>
      <c r="DVC320" s="8"/>
      <c r="DVD320" s="8"/>
      <c r="DVE320" s="8"/>
      <c r="DVF320" s="8"/>
      <c r="DVG320" s="8"/>
      <c r="DVH320" s="8"/>
      <c r="DVI320" s="8"/>
      <c r="DVJ320" s="8"/>
      <c r="DVK320" s="8"/>
      <c r="DVL320" s="8"/>
      <c r="DVM320" s="8"/>
      <c r="DVN320" s="8"/>
      <c r="DVO320" s="8"/>
      <c r="DVP320" s="8"/>
      <c r="DVQ320" s="8"/>
      <c r="DVR320" s="8"/>
      <c r="DVS320" s="8"/>
      <c r="DVT320" s="8"/>
      <c r="DVU320" s="8"/>
      <c r="DVV320" s="8"/>
      <c r="DVW320" s="8"/>
      <c r="DVX320" s="8"/>
      <c r="DVY320" s="8"/>
      <c r="DVZ320" s="8"/>
      <c r="DWA320" s="8"/>
      <c r="DWB320" s="8"/>
      <c r="DWC320" s="8"/>
      <c r="DWD320" s="8"/>
      <c r="DWE320" s="8"/>
      <c r="DWF320" s="8"/>
      <c r="DWG320" s="8"/>
      <c r="DWH320" s="8"/>
      <c r="DWI320" s="8"/>
      <c r="DWJ320" s="8"/>
      <c r="DWK320" s="8"/>
      <c r="DWL320" s="8"/>
      <c r="DWM320" s="8"/>
      <c r="DWN320" s="8"/>
      <c r="DWO320" s="8"/>
      <c r="DWP320" s="8"/>
      <c r="DWQ320" s="8"/>
      <c r="DWR320" s="8"/>
      <c r="DWS320" s="8"/>
      <c r="DWT320" s="8"/>
      <c r="DWU320" s="8"/>
      <c r="DWV320" s="8"/>
      <c r="DWW320" s="8"/>
      <c r="DWX320" s="8"/>
      <c r="DWY320" s="8"/>
      <c r="DWZ320" s="8"/>
      <c r="DXA320" s="8"/>
      <c r="DXB320" s="8"/>
      <c r="DXC320" s="8"/>
      <c r="DXD320" s="8"/>
      <c r="DXE320" s="8"/>
      <c r="DXF320" s="8"/>
      <c r="DXG320" s="8"/>
      <c r="DXH320" s="8"/>
      <c r="DXI320" s="8"/>
      <c r="DXJ320" s="8"/>
      <c r="DXK320" s="8"/>
      <c r="DXL320" s="8"/>
      <c r="DXM320" s="8"/>
      <c r="DXN320" s="8"/>
      <c r="DXO320" s="8"/>
      <c r="DXP320" s="8"/>
      <c r="DXQ320" s="8"/>
      <c r="DXR320" s="8"/>
      <c r="DXS320" s="8"/>
      <c r="DXT320" s="8"/>
      <c r="DXU320" s="8"/>
      <c r="DXV320" s="8"/>
      <c r="DXW320" s="8"/>
      <c r="DXX320" s="8"/>
      <c r="DXY320" s="8"/>
      <c r="DXZ320" s="8"/>
      <c r="DYA320" s="8"/>
      <c r="DYB320" s="8"/>
      <c r="DYC320" s="8"/>
      <c r="DYD320" s="8"/>
      <c r="DYE320" s="8"/>
      <c r="DYF320" s="8"/>
      <c r="DYG320" s="8"/>
      <c r="DYH320" s="8"/>
      <c r="DYI320" s="8"/>
      <c r="DYJ320" s="8"/>
      <c r="DYK320" s="8"/>
      <c r="DYL320" s="8"/>
      <c r="DYM320" s="8"/>
      <c r="DYN320" s="8"/>
      <c r="DYO320" s="8"/>
      <c r="DYP320" s="8"/>
      <c r="DYQ320" s="8"/>
      <c r="DYR320" s="8"/>
      <c r="DYS320" s="8"/>
      <c r="DYT320" s="8"/>
      <c r="DYU320" s="8"/>
      <c r="DYV320" s="8"/>
      <c r="DYW320" s="8"/>
      <c r="DYX320" s="8"/>
      <c r="DYY320" s="8"/>
      <c r="DYZ320" s="8"/>
      <c r="DZA320" s="8"/>
      <c r="DZB320" s="8"/>
      <c r="DZC320" s="8"/>
      <c r="DZD320" s="8"/>
      <c r="DZE320" s="8"/>
      <c r="DZF320" s="8"/>
      <c r="DZG320" s="8"/>
      <c r="DZH320" s="8"/>
      <c r="DZI320" s="8"/>
      <c r="DZJ320" s="8"/>
      <c r="DZK320" s="8"/>
      <c r="DZL320" s="8"/>
      <c r="DZM320" s="8"/>
      <c r="DZN320" s="8"/>
      <c r="DZO320" s="8"/>
      <c r="DZP320" s="8"/>
      <c r="DZQ320" s="8"/>
      <c r="DZR320" s="8"/>
      <c r="DZS320" s="8"/>
      <c r="DZT320" s="8"/>
      <c r="DZU320" s="8"/>
      <c r="DZV320" s="8"/>
      <c r="DZW320" s="8"/>
      <c r="DZX320" s="8"/>
      <c r="DZY320" s="8"/>
      <c r="DZZ320" s="8"/>
      <c r="EAA320" s="8"/>
      <c r="EAB320" s="8"/>
      <c r="EAC320" s="8"/>
      <c r="EAD320" s="8"/>
      <c r="EAE320" s="8"/>
      <c r="EAF320" s="8"/>
      <c r="EAG320" s="8"/>
      <c r="EAH320" s="8"/>
      <c r="EAI320" s="8"/>
      <c r="EAJ320" s="8"/>
      <c r="EAK320" s="8"/>
      <c r="EAL320" s="8"/>
      <c r="EAM320" s="8"/>
      <c r="EAN320" s="8"/>
      <c r="EAO320" s="8"/>
      <c r="EAP320" s="8"/>
      <c r="EAQ320" s="8"/>
      <c r="EAR320" s="8"/>
      <c r="EAS320" s="8"/>
      <c r="EAT320" s="8"/>
      <c r="EAU320" s="8"/>
      <c r="EAV320" s="8"/>
      <c r="EAW320" s="8"/>
      <c r="EAX320" s="8"/>
      <c r="EAY320" s="8"/>
      <c r="EAZ320" s="8"/>
      <c r="EBA320" s="8"/>
      <c r="EBB320" s="8"/>
      <c r="EBC320" s="8"/>
      <c r="EBD320" s="8"/>
      <c r="EBE320" s="8"/>
      <c r="EBF320" s="8"/>
      <c r="EBG320" s="8"/>
      <c r="EBH320" s="8"/>
      <c r="EBI320" s="8"/>
      <c r="EBJ320" s="8"/>
      <c r="EBK320" s="8"/>
      <c r="EBL320" s="8"/>
      <c r="EBM320" s="8"/>
      <c r="EBN320" s="8"/>
      <c r="EBO320" s="8"/>
      <c r="EBP320" s="8"/>
      <c r="EBQ320" s="8"/>
      <c r="EBR320" s="8"/>
      <c r="EBS320" s="8"/>
      <c r="EBT320" s="8"/>
      <c r="EBU320" s="8"/>
      <c r="EBV320" s="8"/>
      <c r="EBW320" s="8"/>
      <c r="EBX320" s="8"/>
      <c r="EBY320" s="8"/>
      <c r="EBZ320" s="8"/>
      <c r="ECA320" s="8"/>
      <c r="ECB320" s="8"/>
      <c r="ECC320" s="8"/>
      <c r="ECD320" s="8"/>
      <c r="ECE320" s="8"/>
      <c r="ECF320" s="8"/>
      <c r="ECG320" s="8"/>
      <c r="ECH320" s="8"/>
      <c r="ECI320" s="8"/>
      <c r="ECJ320" s="8"/>
      <c r="ECK320" s="8"/>
      <c r="ECL320" s="8"/>
      <c r="ECM320" s="8"/>
      <c r="ECN320" s="8"/>
      <c r="ECO320" s="8"/>
      <c r="ECP320" s="8"/>
      <c r="ECQ320" s="8"/>
      <c r="ECR320" s="8"/>
      <c r="ECS320" s="8"/>
      <c r="ECT320" s="8"/>
      <c r="ECU320" s="8"/>
      <c r="ECV320" s="8"/>
      <c r="ECW320" s="8"/>
      <c r="ECX320" s="8"/>
      <c r="ECY320" s="8"/>
      <c r="ECZ320" s="8"/>
      <c r="EDA320" s="8"/>
      <c r="EDB320" s="8"/>
      <c r="EDC320" s="8"/>
      <c r="EDD320" s="8"/>
      <c r="EDE320" s="8"/>
      <c r="EDF320" s="8"/>
      <c r="EDG320" s="8"/>
      <c r="EDH320" s="8"/>
      <c r="EDI320" s="8"/>
      <c r="EDJ320" s="8"/>
      <c r="EDK320" s="8"/>
      <c r="EDL320" s="8"/>
      <c r="EDM320" s="8"/>
      <c r="EDN320" s="8"/>
      <c r="EDO320" s="8"/>
      <c r="EDP320" s="8"/>
      <c r="EDQ320" s="8"/>
      <c r="EDR320" s="8"/>
      <c r="EDS320" s="8"/>
      <c r="EDT320" s="8"/>
      <c r="EDU320" s="8"/>
      <c r="EDV320" s="8"/>
      <c r="EDW320" s="8"/>
      <c r="EDX320" s="8"/>
      <c r="EDY320" s="8"/>
      <c r="EDZ320" s="8"/>
      <c r="EEA320" s="8"/>
      <c r="EEB320" s="8"/>
      <c r="EEC320" s="8"/>
      <c r="EED320" s="8"/>
      <c r="EEE320" s="8"/>
      <c r="EEF320" s="8"/>
      <c r="EEG320" s="8"/>
      <c r="EEH320" s="8"/>
      <c r="EEI320" s="8"/>
      <c r="EEJ320" s="8"/>
      <c r="EEK320" s="8"/>
      <c r="EEL320" s="8"/>
      <c r="EEM320" s="8"/>
      <c r="EEN320" s="8"/>
      <c r="EEO320" s="8"/>
      <c r="EEP320" s="8"/>
      <c r="EEQ320" s="8"/>
      <c r="EER320" s="8"/>
      <c r="EES320" s="8"/>
      <c r="EET320" s="8"/>
      <c r="EEU320" s="8"/>
      <c r="EEV320" s="8"/>
      <c r="EEW320" s="8"/>
      <c r="EEX320" s="8"/>
      <c r="EEY320" s="8"/>
      <c r="EEZ320" s="8"/>
      <c r="EFA320" s="8"/>
      <c r="EFB320" s="8"/>
      <c r="EFC320" s="8"/>
      <c r="EFD320" s="8"/>
      <c r="EFE320" s="8"/>
      <c r="EFF320" s="8"/>
      <c r="EFG320" s="8"/>
      <c r="EFH320" s="8"/>
      <c r="EFI320" s="8"/>
      <c r="EFJ320" s="8"/>
      <c r="EFK320" s="8"/>
      <c r="EFL320" s="8"/>
      <c r="EFM320" s="8"/>
      <c r="EFN320" s="8"/>
      <c r="EFO320" s="8"/>
      <c r="EFP320" s="8"/>
      <c r="EFQ320" s="8"/>
      <c r="EFR320" s="8"/>
      <c r="EFS320" s="8"/>
      <c r="EFT320" s="8"/>
      <c r="EFU320" s="8"/>
      <c r="EFV320" s="8"/>
      <c r="EFW320" s="8"/>
      <c r="EFX320" s="8"/>
      <c r="EFY320" s="8"/>
      <c r="EFZ320" s="8"/>
      <c r="EGA320" s="8"/>
      <c r="EGB320" s="8"/>
      <c r="EGC320" s="8"/>
      <c r="EGD320" s="8"/>
      <c r="EGE320" s="8"/>
      <c r="EGF320" s="8"/>
      <c r="EGG320" s="8"/>
      <c r="EGH320" s="8"/>
      <c r="EGI320" s="8"/>
      <c r="EGJ320" s="8"/>
      <c r="EGK320" s="8"/>
      <c r="EGL320" s="8"/>
      <c r="EGM320" s="8"/>
      <c r="EGN320" s="8"/>
      <c r="EGO320" s="8"/>
      <c r="EGP320" s="8"/>
      <c r="EGQ320" s="8"/>
      <c r="EGR320" s="8"/>
      <c r="EGS320" s="8"/>
      <c r="EGT320" s="8"/>
      <c r="EGU320" s="8"/>
      <c r="EGV320" s="8"/>
      <c r="EGW320" s="8"/>
      <c r="EGX320" s="8"/>
      <c r="EGY320" s="8"/>
      <c r="EGZ320" s="8"/>
      <c r="EHA320" s="8"/>
      <c r="EHB320" s="8"/>
      <c r="EHC320" s="8"/>
      <c r="EHD320" s="8"/>
      <c r="EHE320" s="8"/>
      <c r="EHF320" s="8"/>
      <c r="EHG320" s="8"/>
      <c r="EHH320" s="8"/>
      <c r="EHI320" s="8"/>
      <c r="EHJ320" s="8"/>
      <c r="EHK320" s="8"/>
      <c r="EHL320" s="8"/>
      <c r="EHM320" s="8"/>
      <c r="EHN320" s="8"/>
      <c r="EHO320" s="8"/>
      <c r="EHP320" s="8"/>
      <c r="EHQ320" s="8"/>
      <c r="EHR320" s="8"/>
      <c r="EHS320" s="8"/>
      <c r="EHT320" s="8"/>
      <c r="EHU320" s="8"/>
      <c r="EHV320" s="8"/>
      <c r="EHW320" s="8"/>
      <c r="EHX320" s="8"/>
      <c r="EHY320" s="8"/>
      <c r="EHZ320" s="8"/>
      <c r="EIA320" s="8"/>
      <c r="EIB320" s="8"/>
      <c r="EIC320" s="8"/>
      <c r="EID320" s="8"/>
      <c r="EIE320" s="8"/>
      <c r="EIF320" s="8"/>
      <c r="EIG320" s="8"/>
      <c r="EIH320" s="8"/>
      <c r="EII320" s="8"/>
      <c r="EIJ320" s="8"/>
      <c r="EIK320" s="8"/>
      <c r="EIL320" s="8"/>
      <c r="EIM320" s="8"/>
      <c r="EIN320" s="8"/>
      <c r="EIO320" s="8"/>
      <c r="EIP320" s="8"/>
      <c r="EIQ320" s="8"/>
      <c r="EIR320" s="8"/>
      <c r="EIS320" s="8"/>
      <c r="EIT320" s="8"/>
      <c r="EIU320" s="8"/>
      <c r="EIV320" s="8"/>
      <c r="EIW320" s="8"/>
      <c r="EIX320" s="8"/>
      <c r="EIY320" s="8"/>
      <c r="EIZ320" s="8"/>
      <c r="EJA320" s="8"/>
      <c r="EJB320" s="8"/>
      <c r="EJC320" s="8"/>
      <c r="EJD320" s="8"/>
      <c r="EJE320" s="8"/>
      <c r="EJF320" s="8"/>
      <c r="EJG320" s="8"/>
      <c r="EJH320" s="8"/>
      <c r="EJI320" s="8"/>
      <c r="EJJ320" s="8"/>
      <c r="EJK320" s="8"/>
      <c r="EJL320" s="8"/>
      <c r="EJM320" s="8"/>
      <c r="EJN320" s="8"/>
      <c r="EJO320" s="8"/>
      <c r="EJP320" s="8"/>
      <c r="EJQ320" s="8"/>
      <c r="EJR320" s="8"/>
      <c r="EJS320" s="8"/>
      <c r="EJT320" s="8"/>
      <c r="EJU320" s="8"/>
      <c r="EJV320" s="8"/>
      <c r="EJW320" s="8"/>
      <c r="EJX320" s="8"/>
      <c r="EJY320" s="8"/>
      <c r="EJZ320" s="8"/>
      <c r="EKA320" s="8"/>
      <c r="EKB320" s="8"/>
      <c r="EKC320" s="8"/>
      <c r="EKD320" s="8"/>
      <c r="EKE320" s="8"/>
      <c r="EKF320" s="8"/>
      <c r="EKG320" s="8"/>
      <c r="EKH320" s="8"/>
      <c r="EKI320" s="8"/>
      <c r="EKJ320" s="8"/>
      <c r="EKK320" s="8"/>
      <c r="EKL320" s="8"/>
      <c r="EKM320" s="8"/>
      <c r="EKN320" s="8"/>
      <c r="EKO320" s="8"/>
      <c r="EKP320" s="8"/>
      <c r="EKQ320" s="8"/>
      <c r="EKR320" s="8"/>
      <c r="EKS320" s="8"/>
      <c r="EKT320" s="8"/>
      <c r="EKU320" s="8"/>
      <c r="EKV320" s="8"/>
      <c r="EKW320" s="8"/>
      <c r="EKX320" s="8"/>
      <c r="EKY320" s="8"/>
      <c r="EKZ320" s="8"/>
      <c r="ELA320" s="8"/>
      <c r="ELB320" s="8"/>
      <c r="ELC320" s="8"/>
      <c r="ELD320" s="8"/>
      <c r="ELE320" s="8"/>
      <c r="ELF320" s="8"/>
      <c r="ELG320" s="8"/>
      <c r="ELH320" s="8"/>
      <c r="ELI320" s="8"/>
      <c r="ELJ320" s="8"/>
      <c r="ELK320" s="8"/>
      <c r="ELL320" s="8"/>
      <c r="ELM320" s="8"/>
      <c r="ELN320" s="8"/>
      <c r="ELO320" s="8"/>
      <c r="ELP320" s="8"/>
      <c r="ELQ320" s="8"/>
      <c r="ELR320" s="8"/>
      <c r="ELS320" s="8"/>
      <c r="ELT320" s="8"/>
      <c r="ELU320" s="8"/>
      <c r="ELV320" s="8"/>
      <c r="ELW320" s="8"/>
      <c r="ELX320" s="8"/>
      <c r="ELY320" s="8"/>
      <c r="ELZ320" s="8"/>
      <c r="EMA320" s="8"/>
      <c r="EMB320" s="8"/>
      <c r="EMC320" s="8"/>
      <c r="EMD320" s="8"/>
      <c r="EME320" s="8"/>
      <c r="EMF320" s="8"/>
      <c r="EMG320" s="8"/>
      <c r="EMH320" s="8"/>
      <c r="EMI320" s="8"/>
      <c r="EMJ320" s="8"/>
      <c r="EMK320" s="8"/>
      <c r="EML320" s="8"/>
      <c r="EMM320" s="8"/>
      <c r="EMN320" s="8"/>
      <c r="EMO320" s="8"/>
      <c r="EMP320" s="8"/>
      <c r="EMQ320" s="8"/>
      <c r="EMR320" s="8"/>
      <c r="EMS320" s="8"/>
      <c r="EMT320" s="8"/>
      <c r="EMU320" s="8"/>
      <c r="EMV320" s="8"/>
      <c r="EMW320" s="8"/>
      <c r="EMX320" s="8"/>
      <c r="EMY320" s="8"/>
      <c r="EMZ320" s="8"/>
      <c r="ENA320" s="8"/>
      <c r="ENB320" s="8"/>
      <c r="ENC320" s="8"/>
      <c r="END320" s="8"/>
      <c r="ENE320" s="8"/>
      <c r="ENF320" s="8"/>
      <c r="ENG320" s="8"/>
      <c r="ENH320" s="8"/>
      <c r="ENI320" s="8"/>
      <c r="ENJ320" s="8"/>
      <c r="ENK320" s="8"/>
      <c r="ENL320" s="8"/>
      <c r="ENM320" s="8"/>
      <c r="ENN320" s="8"/>
      <c r="ENO320" s="8"/>
      <c r="ENP320" s="8"/>
      <c r="ENQ320" s="8"/>
      <c r="ENR320" s="8"/>
      <c r="ENS320" s="8"/>
      <c r="ENT320" s="8"/>
      <c r="ENU320" s="8"/>
      <c r="ENV320" s="8"/>
      <c r="ENW320" s="8"/>
      <c r="ENX320" s="8"/>
      <c r="ENY320" s="8"/>
      <c r="ENZ320" s="8"/>
      <c r="EOA320" s="8"/>
      <c r="EOB320" s="8"/>
      <c r="EOC320" s="8"/>
      <c r="EOD320" s="8"/>
      <c r="EOE320" s="8"/>
      <c r="EOF320" s="8"/>
      <c r="EOG320" s="8"/>
      <c r="EOH320" s="8"/>
      <c r="EOI320" s="8"/>
      <c r="EOJ320" s="8"/>
      <c r="EOK320" s="8"/>
      <c r="EOL320" s="8"/>
      <c r="EOM320" s="8"/>
      <c r="EON320" s="8"/>
      <c r="EOO320" s="8"/>
      <c r="EOP320" s="8"/>
      <c r="EOQ320" s="8"/>
      <c r="EOR320" s="8"/>
      <c r="EOS320" s="8"/>
      <c r="EOT320" s="8"/>
      <c r="EOU320" s="8"/>
      <c r="EOV320" s="8"/>
      <c r="EOW320" s="8"/>
      <c r="EOX320" s="8"/>
      <c r="EOY320" s="8"/>
      <c r="EOZ320" s="8"/>
      <c r="EPA320" s="8"/>
      <c r="EPB320" s="8"/>
      <c r="EPC320" s="8"/>
      <c r="EPD320" s="8"/>
      <c r="EPE320" s="8"/>
      <c r="EPF320" s="8"/>
      <c r="EPG320" s="8"/>
      <c r="EPH320" s="8"/>
      <c r="EPI320" s="8"/>
      <c r="EPJ320" s="8"/>
      <c r="EPK320" s="8"/>
      <c r="EPL320" s="8"/>
      <c r="EPM320" s="8"/>
      <c r="EPN320" s="8"/>
      <c r="EPO320" s="8"/>
      <c r="EPP320" s="8"/>
      <c r="EPQ320" s="8"/>
      <c r="EPR320" s="8"/>
      <c r="EPS320" s="8"/>
      <c r="EPT320" s="8"/>
      <c r="EPU320" s="8"/>
      <c r="EPV320" s="8"/>
      <c r="EPW320" s="8"/>
      <c r="EPX320" s="8"/>
      <c r="EPY320" s="8"/>
      <c r="EPZ320" s="8"/>
      <c r="EQA320" s="8"/>
      <c r="EQB320" s="8"/>
      <c r="EQC320" s="8"/>
      <c r="EQD320" s="8"/>
      <c r="EQE320" s="8"/>
      <c r="EQF320" s="8"/>
      <c r="EQG320" s="8"/>
      <c r="EQH320" s="8"/>
      <c r="EQI320" s="8"/>
      <c r="EQJ320" s="8"/>
      <c r="EQK320" s="8"/>
      <c r="EQL320" s="8"/>
      <c r="EQM320" s="8"/>
      <c r="EQN320" s="8"/>
      <c r="EQO320" s="8"/>
      <c r="EQP320" s="8"/>
      <c r="EQQ320" s="8"/>
      <c r="EQR320" s="8"/>
      <c r="EQS320" s="8"/>
      <c r="EQT320" s="8"/>
      <c r="EQU320" s="8"/>
      <c r="EQV320" s="8"/>
      <c r="EQW320" s="8"/>
      <c r="EQX320" s="8"/>
      <c r="EQY320" s="8"/>
      <c r="EQZ320" s="8"/>
      <c r="ERA320" s="8"/>
      <c r="ERB320" s="8"/>
      <c r="ERC320" s="8"/>
      <c r="ERD320" s="8"/>
      <c r="ERE320" s="8"/>
      <c r="ERF320" s="8"/>
      <c r="ERG320" s="8"/>
      <c r="ERH320" s="8"/>
      <c r="ERI320" s="8"/>
      <c r="ERJ320" s="8"/>
      <c r="ERK320" s="8"/>
      <c r="ERL320" s="8"/>
      <c r="ERM320" s="8"/>
      <c r="ERN320" s="8"/>
      <c r="ERO320" s="8"/>
      <c r="ERP320" s="8"/>
      <c r="ERQ320" s="8"/>
      <c r="ERR320" s="8"/>
      <c r="ERS320" s="8"/>
      <c r="ERT320" s="8"/>
      <c r="ERU320" s="8"/>
      <c r="ERV320" s="8"/>
      <c r="ERW320" s="8"/>
      <c r="ERX320" s="8"/>
      <c r="ERY320" s="8"/>
      <c r="ERZ320" s="8"/>
      <c r="ESA320" s="8"/>
      <c r="ESB320" s="8"/>
      <c r="ESC320" s="8"/>
      <c r="ESD320" s="8"/>
      <c r="ESE320" s="8"/>
      <c r="ESF320" s="8"/>
      <c r="ESG320" s="8"/>
      <c r="ESH320" s="8"/>
      <c r="ESI320" s="8"/>
      <c r="ESJ320" s="8"/>
      <c r="ESK320" s="8"/>
      <c r="ESL320" s="8"/>
      <c r="ESM320" s="8"/>
      <c r="ESN320" s="8"/>
      <c r="ESO320" s="8"/>
      <c r="ESP320" s="8"/>
      <c r="ESQ320" s="8"/>
      <c r="ESR320" s="8"/>
      <c r="ESS320" s="8"/>
      <c r="EST320" s="8"/>
      <c r="ESU320" s="8"/>
      <c r="ESV320" s="8"/>
      <c r="ESW320" s="8"/>
      <c r="ESX320" s="8"/>
      <c r="ESY320" s="8"/>
      <c r="ESZ320" s="8"/>
      <c r="ETA320" s="8"/>
      <c r="ETB320" s="8"/>
      <c r="ETC320" s="8"/>
      <c r="ETD320" s="8"/>
      <c r="ETE320" s="8"/>
      <c r="ETF320" s="8"/>
      <c r="ETG320" s="8"/>
      <c r="ETH320" s="8"/>
      <c r="ETI320" s="8"/>
      <c r="ETJ320" s="8"/>
      <c r="ETK320" s="8"/>
      <c r="ETL320" s="8"/>
      <c r="ETM320" s="8"/>
      <c r="ETN320" s="8"/>
      <c r="ETO320" s="8"/>
      <c r="ETP320" s="8"/>
      <c r="ETQ320" s="8"/>
      <c r="ETR320" s="8"/>
      <c r="ETS320" s="8"/>
      <c r="ETT320" s="8"/>
      <c r="ETU320" s="8"/>
      <c r="ETV320" s="8"/>
      <c r="ETW320" s="8"/>
      <c r="ETX320" s="8"/>
      <c r="ETY320" s="8"/>
      <c r="ETZ320" s="8"/>
      <c r="EUA320" s="8"/>
      <c r="EUB320" s="8"/>
      <c r="EUC320" s="8"/>
      <c r="EUD320" s="8"/>
      <c r="EUE320" s="8"/>
      <c r="EUF320" s="8"/>
      <c r="EUG320" s="8"/>
      <c r="EUH320" s="8"/>
      <c r="EUI320" s="8"/>
      <c r="EUJ320" s="8"/>
      <c r="EUK320" s="8"/>
      <c r="EUL320" s="8"/>
      <c r="EUM320" s="8"/>
      <c r="EUN320" s="8"/>
      <c r="EUO320" s="8"/>
      <c r="EUP320" s="8"/>
      <c r="EUQ320" s="8"/>
      <c r="EUR320" s="8"/>
      <c r="EUS320" s="8"/>
      <c r="EUT320" s="8"/>
      <c r="EUU320" s="8"/>
      <c r="EUV320" s="8"/>
      <c r="EUW320" s="8"/>
      <c r="EUX320" s="8"/>
      <c r="EUY320" s="8"/>
      <c r="EUZ320" s="8"/>
      <c r="EVA320" s="8"/>
      <c r="EVB320" s="8"/>
      <c r="EVC320" s="8"/>
      <c r="EVD320" s="8"/>
      <c r="EVE320" s="8"/>
      <c r="EVF320" s="8"/>
      <c r="EVG320" s="8"/>
      <c r="EVH320" s="8"/>
      <c r="EVI320" s="8"/>
      <c r="EVJ320" s="8"/>
      <c r="EVK320" s="8"/>
      <c r="EVL320" s="8"/>
      <c r="EVM320" s="8"/>
      <c r="EVN320" s="8"/>
      <c r="EVO320" s="8"/>
      <c r="EVP320" s="8"/>
      <c r="EVQ320" s="8"/>
      <c r="EVR320" s="8"/>
      <c r="EVS320" s="8"/>
      <c r="EVT320" s="8"/>
      <c r="EVU320" s="8"/>
      <c r="EVV320" s="8"/>
      <c r="EVW320" s="8"/>
      <c r="EVX320" s="8"/>
      <c r="EVY320" s="8"/>
      <c r="EVZ320" s="8"/>
      <c r="EWA320" s="8"/>
      <c r="EWB320" s="8"/>
      <c r="EWC320" s="8"/>
      <c r="EWD320" s="8"/>
      <c r="EWE320" s="8"/>
      <c r="EWF320" s="8"/>
      <c r="EWG320" s="8"/>
      <c r="EWH320" s="8"/>
      <c r="EWI320" s="8"/>
      <c r="EWJ320" s="8"/>
      <c r="EWK320" s="8"/>
      <c r="EWL320" s="8"/>
      <c r="EWM320" s="8"/>
      <c r="EWN320" s="8"/>
      <c r="EWO320" s="8"/>
      <c r="EWP320" s="8"/>
      <c r="EWQ320" s="8"/>
      <c r="EWR320" s="8"/>
      <c r="EWS320" s="8"/>
      <c r="EWT320" s="8"/>
      <c r="EWU320" s="8"/>
      <c r="EWV320" s="8"/>
      <c r="EWW320" s="8"/>
      <c r="EWX320" s="8"/>
      <c r="EWY320" s="8"/>
      <c r="EWZ320" s="8"/>
      <c r="EXA320" s="8"/>
      <c r="EXB320" s="8"/>
      <c r="EXC320" s="8"/>
      <c r="EXD320" s="8"/>
      <c r="EXE320" s="8"/>
      <c r="EXF320" s="8"/>
      <c r="EXG320" s="8"/>
      <c r="EXH320" s="8"/>
      <c r="EXI320" s="8"/>
      <c r="EXJ320" s="8"/>
      <c r="EXK320" s="8"/>
      <c r="EXL320" s="8"/>
      <c r="EXM320" s="8"/>
      <c r="EXN320" s="8"/>
      <c r="EXO320" s="8"/>
      <c r="EXP320" s="8"/>
      <c r="EXQ320" s="8"/>
      <c r="EXR320" s="8"/>
      <c r="EXS320" s="8"/>
      <c r="EXT320" s="8"/>
      <c r="EXU320" s="8"/>
      <c r="EXV320" s="8"/>
      <c r="EXW320" s="8"/>
      <c r="EXX320" s="8"/>
      <c r="EXY320" s="8"/>
      <c r="EXZ320" s="8"/>
      <c r="EYA320" s="8"/>
      <c r="EYB320" s="8"/>
      <c r="EYC320" s="8"/>
      <c r="EYD320" s="8"/>
      <c r="EYE320" s="8"/>
      <c r="EYF320" s="8"/>
      <c r="EYG320" s="8"/>
      <c r="EYH320" s="8"/>
      <c r="EYI320" s="8"/>
      <c r="EYJ320" s="8"/>
      <c r="EYK320" s="8"/>
      <c r="EYL320" s="8"/>
      <c r="EYM320" s="8"/>
      <c r="EYN320" s="8"/>
      <c r="EYO320" s="8"/>
      <c r="EYP320" s="8"/>
      <c r="EYQ320" s="8"/>
      <c r="EYR320" s="8"/>
      <c r="EYS320" s="8"/>
      <c r="EYT320" s="8"/>
      <c r="EYU320" s="8"/>
      <c r="EYV320" s="8"/>
      <c r="EYW320" s="8"/>
      <c r="EYX320" s="8"/>
      <c r="EYY320" s="8"/>
      <c r="EYZ320" s="8"/>
      <c r="EZA320" s="8"/>
      <c r="EZB320" s="8"/>
      <c r="EZC320" s="8"/>
      <c r="EZD320" s="8"/>
      <c r="EZE320" s="8"/>
      <c r="EZF320" s="8"/>
      <c r="EZG320" s="8"/>
      <c r="EZH320" s="8"/>
      <c r="EZI320" s="8"/>
      <c r="EZJ320" s="8"/>
      <c r="EZK320" s="8"/>
      <c r="EZL320" s="8"/>
      <c r="EZM320" s="8"/>
      <c r="EZN320" s="8"/>
      <c r="EZO320" s="8"/>
      <c r="EZP320" s="8"/>
      <c r="EZQ320" s="8"/>
      <c r="EZR320" s="8"/>
      <c r="EZS320" s="8"/>
      <c r="EZT320" s="8"/>
      <c r="EZU320" s="8"/>
      <c r="EZV320" s="8"/>
      <c r="EZW320" s="8"/>
      <c r="EZX320" s="8"/>
      <c r="EZY320" s="8"/>
      <c r="EZZ320" s="8"/>
      <c r="FAA320" s="8"/>
      <c r="FAB320" s="8"/>
      <c r="FAC320" s="8"/>
      <c r="FAD320" s="8"/>
      <c r="FAE320" s="8"/>
      <c r="FAF320" s="8"/>
      <c r="FAG320" s="8"/>
      <c r="FAH320" s="8"/>
      <c r="FAI320" s="8"/>
      <c r="FAJ320" s="8"/>
      <c r="FAK320" s="8"/>
      <c r="FAL320" s="8"/>
      <c r="FAM320" s="8"/>
      <c r="FAN320" s="8"/>
      <c r="FAO320" s="8"/>
      <c r="FAP320" s="8"/>
      <c r="FAQ320" s="8"/>
      <c r="FAR320" s="8"/>
      <c r="FAS320" s="8"/>
      <c r="FAT320" s="8"/>
      <c r="FAU320" s="8"/>
      <c r="FAV320" s="8"/>
      <c r="FAW320" s="8"/>
      <c r="FAX320" s="8"/>
      <c r="FAY320" s="8"/>
      <c r="FAZ320" s="8"/>
      <c r="FBA320" s="8"/>
      <c r="FBB320" s="8"/>
      <c r="FBC320" s="8"/>
      <c r="FBD320" s="8"/>
      <c r="FBE320" s="8"/>
      <c r="FBF320" s="8"/>
      <c r="FBG320" s="8"/>
      <c r="FBH320" s="8"/>
      <c r="FBI320" s="8"/>
      <c r="FBJ320" s="8"/>
      <c r="FBK320" s="8"/>
      <c r="FBL320" s="8"/>
      <c r="FBM320" s="8"/>
      <c r="FBN320" s="8"/>
      <c r="FBO320" s="8"/>
      <c r="FBP320" s="8"/>
      <c r="FBQ320" s="8"/>
      <c r="FBR320" s="8"/>
      <c r="FBS320" s="8"/>
      <c r="FBT320" s="8"/>
      <c r="FBU320" s="8"/>
      <c r="FBV320" s="8"/>
      <c r="FBW320" s="8"/>
      <c r="FBX320" s="8"/>
      <c r="FBY320" s="8"/>
      <c r="FBZ320" s="8"/>
      <c r="FCA320" s="8"/>
      <c r="FCB320" s="8"/>
      <c r="FCC320" s="8"/>
      <c r="FCD320" s="8"/>
      <c r="FCE320" s="8"/>
      <c r="FCF320" s="8"/>
      <c r="FCG320" s="8"/>
      <c r="FCH320" s="8"/>
      <c r="FCI320" s="8"/>
      <c r="FCJ320" s="8"/>
      <c r="FCK320" s="8"/>
      <c r="FCL320" s="8"/>
      <c r="FCM320" s="8"/>
      <c r="FCN320" s="8"/>
      <c r="FCO320" s="8"/>
      <c r="FCP320" s="8"/>
      <c r="FCQ320" s="8"/>
      <c r="FCR320" s="8"/>
      <c r="FCS320" s="8"/>
      <c r="FCT320" s="8"/>
      <c r="FCU320" s="8"/>
      <c r="FCV320" s="8"/>
      <c r="FCW320" s="8"/>
      <c r="FCX320" s="8"/>
      <c r="FCY320" s="8"/>
      <c r="FCZ320" s="8"/>
      <c r="FDA320" s="8"/>
      <c r="FDB320" s="8"/>
      <c r="FDC320" s="8"/>
      <c r="FDD320" s="8"/>
      <c r="FDE320" s="8"/>
      <c r="FDF320" s="8"/>
      <c r="FDG320" s="8"/>
      <c r="FDH320" s="8"/>
      <c r="FDI320" s="8"/>
      <c r="FDJ320" s="8"/>
      <c r="FDK320" s="8"/>
      <c r="FDL320" s="8"/>
      <c r="FDM320" s="8"/>
      <c r="FDN320" s="8"/>
      <c r="FDO320" s="8"/>
      <c r="FDP320" s="8"/>
      <c r="FDQ320" s="8"/>
      <c r="FDR320" s="8"/>
      <c r="FDS320" s="8"/>
      <c r="FDT320" s="8"/>
      <c r="FDU320" s="8"/>
      <c r="FDV320" s="8"/>
      <c r="FDW320" s="8"/>
      <c r="FDX320" s="8"/>
      <c r="FDY320" s="8"/>
      <c r="FDZ320" s="8"/>
      <c r="FEA320" s="8"/>
      <c r="FEB320" s="8"/>
      <c r="FEC320" s="8"/>
      <c r="FED320" s="8"/>
      <c r="FEE320" s="8"/>
      <c r="FEF320" s="8"/>
      <c r="FEG320" s="8"/>
      <c r="FEH320" s="8"/>
      <c r="FEI320" s="8"/>
      <c r="FEJ320" s="8"/>
      <c r="FEK320" s="8"/>
      <c r="FEL320" s="8"/>
      <c r="FEM320" s="8"/>
      <c r="FEN320" s="8"/>
      <c r="FEO320" s="8"/>
      <c r="FEP320" s="8"/>
      <c r="FEQ320" s="8"/>
      <c r="FER320" s="8"/>
      <c r="FES320" s="8"/>
      <c r="FET320" s="8"/>
      <c r="FEU320" s="8"/>
      <c r="FEV320" s="8"/>
      <c r="FEW320" s="8"/>
      <c r="FEX320" s="8"/>
      <c r="FEY320" s="8"/>
      <c r="FEZ320" s="8"/>
      <c r="FFA320" s="8"/>
      <c r="FFB320" s="8"/>
      <c r="FFC320" s="8"/>
      <c r="FFD320" s="8"/>
      <c r="FFE320" s="8"/>
      <c r="FFF320" s="8"/>
      <c r="FFG320" s="8"/>
      <c r="FFH320" s="8"/>
      <c r="FFI320" s="8"/>
      <c r="FFJ320" s="8"/>
      <c r="FFK320" s="8"/>
      <c r="FFL320" s="8"/>
      <c r="FFM320" s="8"/>
      <c r="FFN320" s="8"/>
      <c r="FFO320" s="8"/>
      <c r="FFP320" s="8"/>
      <c r="FFQ320" s="8"/>
      <c r="FFR320" s="8"/>
      <c r="FFS320" s="8"/>
      <c r="FFT320" s="8"/>
      <c r="FFU320" s="8"/>
      <c r="FFV320" s="8"/>
      <c r="FFW320" s="8"/>
      <c r="FFX320" s="8"/>
      <c r="FFY320" s="8"/>
      <c r="FFZ320" s="8"/>
      <c r="FGA320" s="8"/>
      <c r="FGB320" s="8"/>
      <c r="FGC320" s="8"/>
      <c r="FGD320" s="8"/>
      <c r="FGE320" s="8"/>
      <c r="FGF320" s="8"/>
      <c r="FGG320" s="8"/>
      <c r="FGH320" s="8"/>
      <c r="FGI320" s="8"/>
      <c r="FGJ320" s="8"/>
      <c r="FGK320" s="8"/>
      <c r="FGL320" s="8"/>
      <c r="FGM320" s="8"/>
      <c r="FGN320" s="8"/>
      <c r="FGO320" s="8"/>
      <c r="FGP320" s="8"/>
      <c r="FGQ320" s="8"/>
      <c r="FGR320" s="8"/>
      <c r="FGS320" s="8"/>
      <c r="FGT320" s="8"/>
      <c r="FGU320" s="8"/>
      <c r="FGV320" s="8"/>
      <c r="FGW320" s="8"/>
      <c r="FGX320" s="8"/>
      <c r="FGY320" s="8"/>
      <c r="FGZ320" s="8"/>
      <c r="FHA320" s="8"/>
      <c r="FHB320" s="8"/>
      <c r="FHC320" s="8"/>
      <c r="FHD320" s="8"/>
      <c r="FHE320" s="8"/>
      <c r="FHF320" s="8"/>
      <c r="FHG320" s="8"/>
      <c r="FHH320" s="8"/>
      <c r="FHI320" s="8"/>
      <c r="FHJ320" s="8"/>
      <c r="FHK320" s="8"/>
      <c r="FHL320" s="8"/>
      <c r="FHM320" s="8"/>
      <c r="FHN320" s="8"/>
      <c r="FHO320" s="8"/>
      <c r="FHP320" s="8"/>
      <c r="FHQ320" s="8"/>
      <c r="FHR320" s="8"/>
      <c r="FHS320" s="8"/>
      <c r="FHT320" s="8"/>
      <c r="FHU320" s="8"/>
      <c r="FHV320" s="8"/>
      <c r="FHW320" s="8"/>
      <c r="FHX320" s="8"/>
      <c r="FHY320" s="8"/>
      <c r="FHZ320" s="8"/>
      <c r="FIA320" s="8"/>
      <c r="FIB320" s="8"/>
      <c r="FIC320" s="8"/>
      <c r="FID320" s="8"/>
      <c r="FIE320" s="8"/>
      <c r="FIF320" s="8"/>
      <c r="FIG320" s="8"/>
      <c r="FIH320" s="8"/>
      <c r="FII320" s="8"/>
      <c r="FIJ320" s="8"/>
      <c r="FIK320" s="8"/>
      <c r="FIL320" s="8"/>
      <c r="FIM320" s="8"/>
      <c r="FIN320" s="8"/>
      <c r="FIO320" s="8"/>
      <c r="FIP320" s="8"/>
      <c r="FIQ320" s="8"/>
      <c r="FIR320" s="8"/>
      <c r="FIS320" s="8"/>
      <c r="FIT320" s="8"/>
      <c r="FIU320" s="8"/>
      <c r="FIV320" s="8"/>
      <c r="FIW320" s="8"/>
      <c r="FIX320" s="8"/>
      <c r="FIY320" s="8"/>
      <c r="FIZ320" s="8"/>
      <c r="FJA320" s="8"/>
      <c r="FJB320" s="8"/>
      <c r="FJC320" s="8"/>
      <c r="FJD320" s="8"/>
      <c r="FJE320" s="8"/>
      <c r="FJF320" s="8"/>
      <c r="FJG320" s="8"/>
      <c r="FJH320" s="8"/>
      <c r="FJI320" s="8"/>
      <c r="FJJ320" s="8"/>
      <c r="FJK320" s="8"/>
      <c r="FJL320" s="8"/>
      <c r="FJM320" s="8"/>
      <c r="FJN320" s="8"/>
      <c r="FJO320" s="8"/>
      <c r="FJP320" s="8"/>
      <c r="FJQ320" s="8"/>
      <c r="FJR320" s="8"/>
      <c r="FJS320" s="8"/>
      <c r="FJT320" s="8"/>
      <c r="FJU320" s="8"/>
      <c r="FJV320" s="8"/>
      <c r="FJW320" s="8"/>
      <c r="FJX320" s="8"/>
      <c r="FJY320" s="8"/>
      <c r="FJZ320" s="8"/>
      <c r="FKA320" s="8"/>
      <c r="FKB320" s="8"/>
      <c r="FKC320" s="8"/>
      <c r="FKD320" s="8"/>
      <c r="FKE320" s="8"/>
      <c r="FKF320" s="8"/>
      <c r="FKG320" s="8"/>
      <c r="FKH320" s="8"/>
      <c r="FKI320" s="8"/>
      <c r="FKJ320" s="8"/>
      <c r="FKK320" s="8"/>
      <c r="FKL320" s="8"/>
      <c r="FKM320" s="8"/>
      <c r="FKN320" s="8"/>
      <c r="FKO320" s="8"/>
      <c r="FKP320" s="8"/>
      <c r="FKQ320" s="8"/>
      <c r="FKR320" s="8"/>
      <c r="FKS320" s="8"/>
      <c r="FKT320" s="8"/>
      <c r="FKU320" s="8"/>
      <c r="FKV320" s="8"/>
      <c r="FKW320" s="8"/>
      <c r="FKX320" s="8"/>
      <c r="FKY320" s="8"/>
      <c r="FKZ320" s="8"/>
      <c r="FLA320" s="8"/>
      <c r="FLB320" s="8"/>
      <c r="FLC320" s="8"/>
      <c r="FLD320" s="8"/>
      <c r="FLE320" s="8"/>
      <c r="FLF320" s="8"/>
      <c r="FLG320" s="8"/>
      <c r="FLH320" s="8"/>
      <c r="FLI320" s="8"/>
      <c r="FLJ320" s="8"/>
      <c r="FLK320" s="8"/>
      <c r="FLL320" s="8"/>
      <c r="FLM320" s="8"/>
      <c r="FLN320" s="8"/>
      <c r="FLO320" s="8"/>
      <c r="FLP320" s="8"/>
      <c r="FLQ320" s="8"/>
      <c r="FLR320" s="8"/>
      <c r="FLS320" s="8"/>
      <c r="FLT320" s="8"/>
      <c r="FLU320" s="8"/>
      <c r="FLV320" s="8"/>
      <c r="FLW320" s="8"/>
      <c r="FLX320" s="8"/>
      <c r="FLY320" s="8"/>
      <c r="FLZ320" s="8"/>
      <c r="FMA320" s="8"/>
      <c r="FMB320" s="8"/>
      <c r="FMC320" s="8"/>
      <c r="FMD320" s="8"/>
      <c r="FME320" s="8"/>
      <c r="FMF320" s="8"/>
      <c r="FMG320" s="8"/>
      <c r="FMH320" s="8"/>
      <c r="FMI320" s="8"/>
      <c r="FMJ320" s="8"/>
      <c r="FMK320" s="8"/>
      <c r="FML320" s="8"/>
      <c r="FMM320" s="8"/>
      <c r="FMN320" s="8"/>
      <c r="FMO320" s="8"/>
      <c r="FMP320" s="8"/>
      <c r="FMQ320" s="8"/>
      <c r="FMR320" s="8"/>
      <c r="FMS320" s="8"/>
      <c r="FMT320" s="8"/>
      <c r="FMU320" s="8"/>
      <c r="FMV320" s="8"/>
      <c r="FMW320" s="8"/>
      <c r="FMX320" s="8"/>
      <c r="FMY320" s="8"/>
      <c r="FMZ320" s="8"/>
      <c r="FNA320" s="8"/>
      <c r="FNB320" s="8"/>
      <c r="FNC320" s="8"/>
      <c r="FND320" s="8"/>
      <c r="FNE320" s="8"/>
      <c r="FNF320" s="8"/>
      <c r="FNG320" s="8"/>
      <c r="FNH320" s="8"/>
      <c r="FNI320" s="8"/>
      <c r="FNJ320" s="8"/>
      <c r="FNK320" s="8"/>
      <c r="FNL320" s="8"/>
      <c r="FNM320" s="8"/>
      <c r="FNN320" s="8"/>
      <c r="FNO320" s="8"/>
      <c r="FNP320" s="8"/>
      <c r="FNQ320" s="8"/>
      <c r="FNR320" s="8"/>
      <c r="FNS320" s="8"/>
      <c r="FNT320" s="8"/>
      <c r="FNU320" s="8"/>
      <c r="FNV320" s="8"/>
      <c r="FNW320" s="8"/>
      <c r="FNX320" s="8"/>
      <c r="FNY320" s="8"/>
      <c r="FNZ320" s="8"/>
      <c r="FOA320" s="8"/>
      <c r="FOB320" s="8"/>
      <c r="FOC320" s="8"/>
      <c r="FOD320" s="8"/>
      <c r="FOE320" s="8"/>
      <c r="FOF320" s="8"/>
      <c r="FOG320" s="8"/>
      <c r="FOH320" s="8"/>
      <c r="FOI320" s="8"/>
      <c r="FOJ320" s="8"/>
      <c r="FOK320" s="8"/>
      <c r="FOL320" s="8"/>
      <c r="FOM320" s="8"/>
      <c r="FON320" s="8"/>
      <c r="FOO320" s="8"/>
      <c r="FOP320" s="8"/>
      <c r="FOQ320" s="8"/>
      <c r="FOR320" s="8"/>
      <c r="FOS320" s="8"/>
      <c r="FOT320" s="8"/>
      <c r="FOU320" s="8"/>
      <c r="FOV320" s="8"/>
      <c r="FOW320" s="8"/>
      <c r="FOX320" s="8"/>
      <c r="FOY320" s="8"/>
      <c r="FOZ320" s="8"/>
      <c r="FPA320" s="8"/>
      <c r="FPB320" s="8"/>
      <c r="FPC320" s="8"/>
      <c r="FPD320" s="8"/>
      <c r="FPE320" s="8"/>
      <c r="FPF320" s="8"/>
      <c r="FPG320" s="8"/>
      <c r="FPH320" s="8"/>
      <c r="FPI320" s="8"/>
      <c r="FPJ320" s="8"/>
      <c r="FPK320" s="8"/>
      <c r="FPL320" s="8"/>
      <c r="FPM320" s="8"/>
      <c r="FPN320" s="8"/>
      <c r="FPO320" s="8"/>
      <c r="FPP320" s="8"/>
      <c r="FPQ320" s="8"/>
      <c r="FPR320" s="8"/>
      <c r="FPS320" s="8"/>
      <c r="FPT320" s="8"/>
      <c r="FPU320" s="8"/>
      <c r="FPV320" s="8"/>
      <c r="FPW320" s="8"/>
      <c r="FPX320" s="8"/>
      <c r="FPY320" s="8"/>
      <c r="FPZ320" s="8"/>
      <c r="FQA320" s="8"/>
      <c r="FQB320" s="8"/>
      <c r="FQC320" s="8"/>
      <c r="FQD320" s="8"/>
      <c r="FQE320" s="8"/>
      <c r="FQF320" s="8"/>
      <c r="FQG320" s="8"/>
      <c r="FQH320" s="8"/>
      <c r="FQI320" s="8"/>
      <c r="FQJ320" s="8"/>
      <c r="FQK320" s="8"/>
      <c r="FQL320" s="8"/>
      <c r="FQM320" s="8"/>
      <c r="FQN320" s="8"/>
      <c r="FQO320" s="8"/>
      <c r="FQP320" s="8"/>
      <c r="FQQ320" s="8"/>
      <c r="FQR320" s="8"/>
      <c r="FQS320" s="8"/>
      <c r="FQT320" s="8"/>
      <c r="FQU320" s="8"/>
      <c r="FQV320" s="8"/>
      <c r="FQW320" s="8"/>
      <c r="FQX320" s="8"/>
      <c r="FQY320" s="8"/>
      <c r="FQZ320" s="8"/>
      <c r="FRA320" s="8"/>
      <c r="FRB320" s="8"/>
      <c r="FRC320" s="8"/>
      <c r="FRD320" s="8"/>
      <c r="FRE320" s="8"/>
      <c r="FRF320" s="8"/>
      <c r="FRG320" s="8"/>
      <c r="FRH320" s="8"/>
      <c r="FRI320" s="8"/>
      <c r="FRJ320" s="8"/>
      <c r="FRK320" s="8"/>
      <c r="FRL320" s="8"/>
      <c r="FRM320" s="8"/>
      <c r="FRN320" s="8"/>
      <c r="FRO320" s="8"/>
      <c r="FRP320" s="8"/>
      <c r="FRQ320" s="8"/>
      <c r="FRR320" s="8"/>
      <c r="FRS320" s="8"/>
      <c r="FRT320" s="8"/>
      <c r="FRU320" s="8"/>
      <c r="FRV320" s="8"/>
      <c r="FRW320" s="8"/>
      <c r="FRX320" s="8"/>
      <c r="FRY320" s="8"/>
      <c r="FRZ320" s="8"/>
      <c r="FSA320" s="8"/>
      <c r="FSB320" s="8"/>
      <c r="FSC320" s="8"/>
      <c r="FSD320" s="8"/>
      <c r="FSE320" s="8"/>
      <c r="FSF320" s="8"/>
      <c r="FSG320" s="8"/>
      <c r="FSH320" s="8"/>
      <c r="FSI320" s="8"/>
      <c r="FSJ320" s="8"/>
      <c r="FSK320" s="8"/>
      <c r="FSL320" s="8"/>
      <c r="FSM320" s="8"/>
      <c r="FSN320" s="8"/>
      <c r="FSO320" s="8"/>
      <c r="FSP320" s="8"/>
      <c r="FSQ320" s="8"/>
      <c r="FSR320" s="8"/>
      <c r="FSS320" s="8"/>
      <c r="FST320" s="8"/>
      <c r="FSU320" s="8"/>
      <c r="FSV320" s="8"/>
      <c r="FSW320" s="8"/>
      <c r="FSX320" s="8"/>
      <c r="FSY320" s="8"/>
      <c r="FSZ320" s="8"/>
      <c r="FTA320" s="8"/>
      <c r="FTB320" s="8"/>
      <c r="FTC320" s="8"/>
      <c r="FTD320" s="8"/>
      <c r="FTE320" s="8"/>
      <c r="FTF320" s="8"/>
      <c r="FTG320" s="8"/>
      <c r="FTH320" s="8"/>
      <c r="FTI320" s="8"/>
      <c r="FTJ320" s="8"/>
      <c r="FTK320" s="8"/>
      <c r="FTL320" s="8"/>
      <c r="FTM320" s="8"/>
      <c r="FTN320" s="8"/>
      <c r="FTO320" s="8"/>
      <c r="FTP320" s="8"/>
      <c r="FTQ320" s="8"/>
      <c r="FTR320" s="8"/>
      <c r="FTS320" s="8"/>
      <c r="FTT320" s="8"/>
      <c r="FTU320" s="8"/>
      <c r="FTV320" s="8"/>
      <c r="FTW320" s="8"/>
      <c r="FTX320" s="8"/>
      <c r="FTY320" s="8"/>
      <c r="FTZ320" s="8"/>
      <c r="FUA320" s="8"/>
      <c r="FUB320" s="8"/>
      <c r="FUC320" s="8"/>
      <c r="FUD320" s="8"/>
      <c r="FUE320" s="8"/>
      <c r="FUF320" s="8"/>
      <c r="FUG320" s="8"/>
      <c r="FUH320" s="8"/>
      <c r="FUI320" s="8"/>
      <c r="FUJ320" s="8"/>
      <c r="FUK320" s="8"/>
      <c r="FUL320" s="8"/>
      <c r="FUM320" s="8"/>
      <c r="FUN320" s="8"/>
      <c r="FUO320" s="8"/>
      <c r="FUP320" s="8"/>
      <c r="FUQ320" s="8"/>
      <c r="FUR320" s="8"/>
      <c r="FUS320" s="8"/>
      <c r="FUT320" s="8"/>
      <c r="FUU320" s="8"/>
      <c r="FUV320" s="8"/>
      <c r="FUW320" s="8"/>
      <c r="FUX320" s="8"/>
      <c r="FUY320" s="8"/>
      <c r="FUZ320" s="8"/>
      <c r="FVA320" s="8"/>
      <c r="FVB320" s="8"/>
      <c r="FVC320" s="8"/>
      <c r="FVD320" s="8"/>
      <c r="FVE320" s="8"/>
      <c r="FVF320" s="8"/>
      <c r="FVG320" s="8"/>
      <c r="FVH320" s="8"/>
      <c r="FVI320" s="8"/>
      <c r="FVJ320" s="8"/>
      <c r="FVK320" s="8"/>
      <c r="FVL320" s="8"/>
      <c r="FVM320" s="8"/>
      <c r="FVN320" s="8"/>
      <c r="FVO320" s="8"/>
      <c r="FVP320" s="8"/>
      <c r="FVQ320" s="8"/>
      <c r="FVR320" s="8"/>
      <c r="FVS320" s="8"/>
      <c r="FVT320" s="8"/>
      <c r="FVU320" s="8"/>
      <c r="FVV320" s="8"/>
      <c r="FVW320" s="8"/>
      <c r="FVX320" s="8"/>
      <c r="FVY320" s="8"/>
      <c r="FVZ320" s="8"/>
      <c r="FWA320" s="8"/>
      <c r="FWB320" s="8"/>
      <c r="FWC320" s="8"/>
      <c r="FWD320" s="8"/>
      <c r="FWE320" s="8"/>
      <c r="FWF320" s="8"/>
      <c r="FWG320" s="8"/>
      <c r="FWH320" s="8"/>
      <c r="FWI320" s="8"/>
      <c r="FWJ320" s="8"/>
      <c r="FWK320" s="8"/>
      <c r="FWL320" s="8"/>
      <c r="FWM320" s="8"/>
      <c r="FWN320" s="8"/>
      <c r="FWO320" s="8"/>
      <c r="FWP320" s="8"/>
      <c r="FWQ320" s="8"/>
      <c r="FWR320" s="8"/>
      <c r="FWS320" s="8"/>
      <c r="FWT320" s="8"/>
      <c r="FWU320" s="8"/>
      <c r="FWV320" s="8"/>
      <c r="FWW320" s="8"/>
      <c r="FWX320" s="8"/>
      <c r="FWY320" s="8"/>
      <c r="FWZ320" s="8"/>
      <c r="FXA320" s="8"/>
      <c r="FXB320" s="8"/>
      <c r="FXC320" s="8"/>
      <c r="FXD320" s="8"/>
      <c r="FXE320" s="8"/>
      <c r="FXF320" s="8"/>
      <c r="FXG320" s="8"/>
      <c r="FXH320" s="8"/>
      <c r="FXI320" s="8"/>
      <c r="FXJ320" s="8"/>
      <c r="FXK320" s="8"/>
      <c r="FXL320" s="8"/>
      <c r="FXM320" s="8"/>
      <c r="FXN320" s="8"/>
      <c r="FXO320" s="8"/>
      <c r="FXP320" s="8"/>
      <c r="FXQ320" s="8"/>
      <c r="FXR320" s="8"/>
      <c r="FXS320" s="8"/>
      <c r="FXT320" s="8"/>
      <c r="FXU320" s="8"/>
      <c r="FXV320" s="8"/>
      <c r="FXW320" s="8"/>
      <c r="FXX320" s="8"/>
      <c r="FXY320" s="8"/>
      <c r="FXZ320" s="8"/>
      <c r="FYA320" s="8"/>
      <c r="FYB320" s="8"/>
      <c r="FYC320" s="8"/>
      <c r="FYD320" s="8"/>
      <c r="FYE320" s="8"/>
      <c r="FYF320" s="8"/>
      <c r="FYG320" s="8"/>
      <c r="FYH320" s="8"/>
      <c r="FYI320" s="8"/>
      <c r="FYJ320" s="8"/>
      <c r="FYK320" s="8"/>
      <c r="FYL320" s="8"/>
      <c r="FYM320" s="8"/>
      <c r="FYN320" s="8"/>
      <c r="FYO320" s="8"/>
      <c r="FYP320" s="8"/>
      <c r="FYQ320" s="8"/>
      <c r="FYR320" s="8"/>
      <c r="FYS320" s="8"/>
      <c r="FYT320" s="8"/>
      <c r="FYU320" s="8"/>
      <c r="FYV320" s="8"/>
      <c r="FYW320" s="8"/>
      <c r="FYX320" s="8"/>
      <c r="FYY320" s="8"/>
      <c r="FYZ320" s="8"/>
      <c r="FZA320" s="8"/>
      <c r="FZB320" s="8"/>
      <c r="FZC320" s="8"/>
      <c r="FZD320" s="8"/>
      <c r="FZE320" s="8"/>
      <c r="FZF320" s="8"/>
      <c r="FZG320" s="8"/>
      <c r="FZH320" s="8"/>
      <c r="FZI320" s="8"/>
      <c r="FZJ320" s="8"/>
      <c r="FZK320" s="8"/>
      <c r="FZL320" s="8"/>
      <c r="FZM320" s="8"/>
      <c r="FZN320" s="8"/>
      <c r="FZO320" s="8"/>
      <c r="FZP320" s="8"/>
      <c r="FZQ320" s="8"/>
      <c r="FZR320" s="8"/>
      <c r="FZS320" s="8"/>
      <c r="FZT320" s="8"/>
      <c r="FZU320" s="8"/>
      <c r="FZV320" s="8"/>
      <c r="FZW320" s="8"/>
      <c r="FZX320" s="8"/>
      <c r="FZY320" s="8"/>
      <c r="FZZ320" s="8"/>
      <c r="GAA320" s="8"/>
      <c r="GAB320" s="8"/>
      <c r="GAC320" s="8"/>
      <c r="GAD320" s="8"/>
      <c r="GAE320" s="8"/>
      <c r="GAF320" s="8"/>
      <c r="GAG320" s="8"/>
      <c r="GAH320" s="8"/>
      <c r="GAI320" s="8"/>
      <c r="GAJ320" s="8"/>
      <c r="GAK320" s="8"/>
      <c r="GAL320" s="8"/>
      <c r="GAM320" s="8"/>
      <c r="GAN320" s="8"/>
      <c r="GAO320" s="8"/>
      <c r="GAP320" s="8"/>
      <c r="GAQ320" s="8"/>
      <c r="GAR320" s="8"/>
      <c r="GAS320" s="8"/>
      <c r="GAT320" s="8"/>
      <c r="GAU320" s="8"/>
      <c r="GAV320" s="8"/>
      <c r="GAW320" s="8"/>
      <c r="GAX320" s="8"/>
      <c r="GAY320" s="8"/>
      <c r="GAZ320" s="8"/>
      <c r="GBA320" s="8"/>
      <c r="GBB320" s="8"/>
      <c r="GBC320" s="8"/>
      <c r="GBD320" s="8"/>
      <c r="GBE320" s="8"/>
      <c r="GBF320" s="8"/>
      <c r="GBG320" s="8"/>
      <c r="GBH320" s="8"/>
      <c r="GBI320" s="8"/>
      <c r="GBJ320" s="8"/>
      <c r="GBK320" s="8"/>
      <c r="GBL320" s="8"/>
      <c r="GBM320" s="8"/>
      <c r="GBN320" s="8"/>
      <c r="GBO320" s="8"/>
      <c r="GBP320" s="8"/>
      <c r="GBQ320" s="8"/>
      <c r="GBR320" s="8"/>
      <c r="GBS320" s="8"/>
      <c r="GBT320" s="8"/>
      <c r="GBU320" s="8"/>
      <c r="GBV320" s="8"/>
      <c r="GBW320" s="8"/>
      <c r="GBX320" s="8"/>
      <c r="GBY320" s="8"/>
      <c r="GBZ320" s="8"/>
      <c r="GCA320" s="8"/>
      <c r="GCB320" s="8"/>
      <c r="GCC320" s="8"/>
      <c r="GCD320" s="8"/>
      <c r="GCE320" s="8"/>
      <c r="GCF320" s="8"/>
      <c r="GCG320" s="8"/>
      <c r="GCH320" s="8"/>
      <c r="GCI320" s="8"/>
      <c r="GCJ320" s="8"/>
      <c r="GCK320" s="8"/>
      <c r="GCL320" s="8"/>
      <c r="GCM320" s="8"/>
      <c r="GCN320" s="8"/>
      <c r="GCO320" s="8"/>
      <c r="GCP320" s="8"/>
      <c r="GCQ320" s="8"/>
      <c r="GCR320" s="8"/>
      <c r="GCS320" s="8"/>
      <c r="GCT320" s="8"/>
      <c r="GCU320" s="8"/>
      <c r="GCV320" s="8"/>
      <c r="GCW320" s="8"/>
      <c r="GCX320" s="8"/>
      <c r="GCY320" s="8"/>
      <c r="GCZ320" s="8"/>
      <c r="GDA320" s="8"/>
      <c r="GDB320" s="8"/>
      <c r="GDC320" s="8"/>
      <c r="GDD320" s="8"/>
      <c r="GDE320" s="8"/>
      <c r="GDF320" s="8"/>
      <c r="GDG320" s="8"/>
      <c r="GDH320" s="8"/>
      <c r="GDI320" s="8"/>
      <c r="GDJ320" s="8"/>
      <c r="GDK320" s="8"/>
      <c r="GDL320" s="8"/>
      <c r="GDM320" s="8"/>
      <c r="GDN320" s="8"/>
      <c r="GDO320" s="8"/>
      <c r="GDP320" s="8"/>
      <c r="GDQ320" s="8"/>
      <c r="GDR320" s="8"/>
      <c r="GDS320" s="8"/>
      <c r="GDT320" s="8"/>
      <c r="GDU320" s="8"/>
      <c r="GDV320" s="8"/>
      <c r="GDW320" s="8"/>
      <c r="GDX320" s="8"/>
      <c r="GDY320" s="8"/>
      <c r="GDZ320" s="8"/>
      <c r="GEA320" s="8"/>
      <c r="GEB320" s="8"/>
      <c r="GEC320" s="8"/>
      <c r="GED320" s="8"/>
      <c r="GEE320" s="8"/>
      <c r="GEF320" s="8"/>
      <c r="GEG320" s="8"/>
      <c r="GEH320" s="8"/>
      <c r="GEI320" s="8"/>
      <c r="GEJ320" s="8"/>
      <c r="GEK320" s="8"/>
      <c r="GEL320" s="8"/>
      <c r="GEM320" s="8"/>
      <c r="GEN320" s="8"/>
      <c r="GEO320" s="8"/>
      <c r="GEP320" s="8"/>
      <c r="GEQ320" s="8"/>
      <c r="GER320" s="8"/>
      <c r="GES320" s="8"/>
      <c r="GET320" s="8"/>
      <c r="GEU320" s="8"/>
      <c r="GEV320" s="8"/>
      <c r="GEW320" s="8"/>
      <c r="GEX320" s="8"/>
      <c r="GEY320" s="8"/>
      <c r="GEZ320" s="8"/>
      <c r="GFA320" s="8"/>
      <c r="GFB320" s="8"/>
      <c r="GFC320" s="8"/>
      <c r="GFD320" s="8"/>
      <c r="GFE320" s="8"/>
      <c r="GFF320" s="8"/>
      <c r="GFG320" s="8"/>
      <c r="GFH320" s="8"/>
      <c r="GFI320" s="8"/>
      <c r="GFJ320" s="8"/>
      <c r="GFK320" s="8"/>
      <c r="GFL320" s="8"/>
      <c r="GFM320" s="8"/>
      <c r="GFN320" s="8"/>
      <c r="GFO320" s="8"/>
      <c r="GFP320" s="8"/>
      <c r="GFQ320" s="8"/>
      <c r="GFR320" s="8"/>
      <c r="GFS320" s="8"/>
      <c r="GFT320" s="8"/>
      <c r="GFU320" s="8"/>
      <c r="GFV320" s="8"/>
      <c r="GFW320" s="8"/>
      <c r="GFX320" s="8"/>
      <c r="GFY320" s="8"/>
      <c r="GFZ320" s="8"/>
      <c r="GGA320" s="8"/>
      <c r="GGB320" s="8"/>
      <c r="GGC320" s="8"/>
      <c r="GGD320" s="8"/>
      <c r="GGE320" s="8"/>
      <c r="GGF320" s="8"/>
      <c r="GGG320" s="8"/>
      <c r="GGH320" s="8"/>
      <c r="GGI320" s="8"/>
      <c r="GGJ320" s="8"/>
      <c r="GGK320" s="8"/>
      <c r="GGL320" s="8"/>
      <c r="GGM320" s="8"/>
      <c r="GGN320" s="8"/>
      <c r="GGO320" s="8"/>
      <c r="GGP320" s="8"/>
      <c r="GGQ320" s="8"/>
      <c r="GGR320" s="8"/>
      <c r="GGS320" s="8"/>
      <c r="GGT320" s="8"/>
      <c r="GGU320" s="8"/>
      <c r="GGV320" s="8"/>
      <c r="GGW320" s="8"/>
      <c r="GGX320" s="8"/>
      <c r="GGY320" s="8"/>
      <c r="GGZ320" s="8"/>
      <c r="GHA320" s="8"/>
      <c r="GHB320" s="8"/>
      <c r="GHC320" s="8"/>
      <c r="GHD320" s="8"/>
      <c r="GHE320" s="8"/>
      <c r="GHF320" s="8"/>
      <c r="GHG320" s="8"/>
      <c r="GHH320" s="8"/>
      <c r="GHI320" s="8"/>
      <c r="GHJ320" s="8"/>
      <c r="GHK320" s="8"/>
      <c r="GHL320" s="8"/>
      <c r="GHM320" s="8"/>
      <c r="GHN320" s="8"/>
      <c r="GHO320" s="8"/>
      <c r="GHP320" s="8"/>
      <c r="GHQ320" s="8"/>
      <c r="GHR320" s="8"/>
      <c r="GHS320" s="8"/>
      <c r="GHT320" s="8"/>
      <c r="GHU320" s="8"/>
      <c r="GHV320" s="8"/>
      <c r="GHW320" s="8"/>
      <c r="GHX320" s="8"/>
      <c r="GHY320" s="8"/>
      <c r="GHZ320" s="8"/>
      <c r="GIA320" s="8"/>
      <c r="GIB320" s="8"/>
      <c r="GIC320" s="8"/>
      <c r="GID320" s="8"/>
      <c r="GIE320" s="8"/>
      <c r="GIF320" s="8"/>
      <c r="GIG320" s="8"/>
      <c r="GIH320" s="8"/>
      <c r="GII320" s="8"/>
      <c r="GIJ320" s="8"/>
      <c r="GIK320" s="8"/>
      <c r="GIL320" s="8"/>
      <c r="GIM320" s="8"/>
      <c r="GIN320" s="8"/>
      <c r="GIO320" s="8"/>
      <c r="GIP320" s="8"/>
      <c r="GIQ320" s="8"/>
      <c r="GIR320" s="8"/>
      <c r="GIS320" s="8"/>
      <c r="GIT320" s="8"/>
      <c r="GIU320" s="8"/>
      <c r="GIV320" s="8"/>
      <c r="GIW320" s="8"/>
      <c r="GIX320" s="8"/>
      <c r="GIY320" s="8"/>
      <c r="GIZ320" s="8"/>
      <c r="GJA320" s="8"/>
      <c r="GJB320" s="8"/>
      <c r="GJC320" s="8"/>
      <c r="GJD320" s="8"/>
      <c r="GJE320" s="8"/>
      <c r="GJF320" s="8"/>
      <c r="GJG320" s="8"/>
      <c r="GJH320" s="8"/>
      <c r="GJI320" s="8"/>
      <c r="GJJ320" s="8"/>
      <c r="GJK320" s="8"/>
      <c r="GJL320" s="8"/>
      <c r="GJM320" s="8"/>
      <c r="GJN320" s="8"/>
      <c r="GJO320" s="8"/>
      <c r="GJP320" s="8"/>
      <c r="GJQ320" s="8"/>
      <c r="GJR320" s="8"/>
      <c r="GJS320" s="8"/>
      <c r="GJT320" s="8"/>
      <c r="GJU320" s="8"/>
      <c r="GJV320" s="8"/>
      <c r="GJW320" s="8"/>
      <c r="GJX320" s="8"/>
      <c r="GJY320" s="8"/>
      <c r="GJZ320" s="8"/>
      <c r="GKA320" s="8"/>
      <c r="GKB320" s="8"/>
      <c r="GKC320" s="8"/>
      <c r="GKD320" s="8"/>
      <c r="GKE320" s="8"/>
      <c r="GKF320" s="8"/>
      <c r="GKG320" s="8"/>
      <c r="GKH320" s="8"/>
      <c r="GKI320" s="8"/>
      <c r="GKJ320" s="8"/>
      <c r="GKK320" s="8"/>
      <c r="GKL320" s="8"/>
      <c r="GKM320" s="8"/>
      <c r="GKN320" s="8"/>
      <c r="GKO320" s="8"/>
      <c r="GKP320" s="8"/>
      <c r="GKQ320" s="8"/>
      <c r="GKR320" s="8"/>
      <c r="GKS320" s="8"/>
      <c r="GKT320" s="8"/>
      <c r="GKU320" s="8"/>
      <c r="GKV320" s="8"/>
      <c r="GKW320" s="8"/>
      <c r="GKX320" s="8"/>
      <c r="GKY320" s="8"/>
      <c r="GKZ320" s="8"/>
      <c r="GLA320" s="8"/>
      <c r="GLB320" s="8"/>
      <c r="GLC320" s="8"/>
      <c r="GLD320" s="8"/>
      <c r="GLE320" s="8"/>
      <c r="GLF320" s="8"/>
      <c r="GLG320" s="8"/>
      <c r="GLH320" s="8"/>
      <c r="GLI320" s="8"/>
      <c r="GLJ320" s="8"/>
      <c r="GLK320" s="8"/>
      <c r="GLL320" s="8"/>
      <c r="GLM320" s="8"/>
      <c r="GLN320" s="8"/>
      <c r="GLO320" s="8"/>
      <c r="GLP320" s="8"/>
      <c r="GLQ320" s="8"/>
      <c r="GLR320" s="8"/>
      <c r="GLS320" s="8"/>
      <c r="GLT320" s="8"/>
      <c r="GLU320" s="8"/>
      <c r="GLV320" s="8"/>
      <c r="GLW320" s="8"/>
      <c r="GLX320" s="8"/>
      <c r="GLY320" s="8"/>
      <c r="GLZ320" s="8"/>
      <c r="GMA320" s="8"/>
      <c r="GMB320" s="8"/>
      <c r="GMC320" s="8"/>
      <c r="GMD320" s="8"/>
      <c r="GME320" s="8"/>
      <c r="GMF320" s="8"/>
      <c r="GMG320" s="8"/>
      <c r="GMH320" s="8"/>
      <c r="GMI320" s="8"/>
      <c r="GMJ320" s="8"/>
      <c r="GMK320" s="8"/>
      <c r="GML320" s="8"/>
      <c r="GMM320" s="8"/>
      <c r="GMN320" s="8"/>
      <c r="GMO320" s="8"/>
      <c r="GMP320" s="8"/>
      <c r="GMQ320" s="8"/>
      <c r="GMR320" s="8"/>
      <c r="GMS320" s="8"/>
      <c r="GMT320" s="8"/>
      <c r="GMU320" s="8"/>
      <c r="GMV320" s="8"/>
      <c r="GMW320" s="8"/>
      <c r="GMX320" s="8"/>
      <c r="GMY320" s="8"/>
      <c r="GMZ320" s="8"/>
      <c r="GNA320" s="8"/>
      <c r="GNB320" s="8"/>
      <c r="GNC320" s="8"/>
      <c r="GND320" s="8"/>
      <c r="GNE320" s="8"/>
      <c r="GNF320" s="8"/>
      <c r="GNG320" s="8"/>
      <c r="GNH320" s="8"/>
      <c r="GNI320" s="8"/>
      <c r="GNJ320" s="8"/>
      <c r="GNK320" s="8"/>
      <c r="GNL320" s="8"/>
      <c r="GNM320" s="8"/>
      <c r="GNN320" s="8"/>
      <c r="GNO320" s="8"/>
      <c r="GNP320" s="8"/>
      <c r="GNQ320" s="8"/>
      <c r="GNR320" s="8"/>
      <c r="GNS320" s="8"/>
      <c r="GNT320" s="8"/>
      <c r="GNU320" s="8"/>
      <c r="GNV320" s="8"/>
      <c r="GNW320" s="8"/>
      <c r="GNX320" s="8"/>
      <c r="GNY320" s="8"/>
      <c r="GNZ320" s="8"/>
      <c r="GOA320" s="8"/>
      <c r="GOB320" s="8"/>
      <c r="GOC320" s="8"/>
      <c r="GOD320" s="8"/>
      <c r="GOE320" s="8"/>
      <c r="GOF320" s="8"/>
      <c r="GOG320" s="8"/>
      <c r="GOH320" s="8"/>
      <c r="GOI320" s="8"/>
      <c r="GOJ320" s="8"/>
      <c r="GOK320" s="8"/>
      <c r="GOL320" s="8"/>
      <c r="GOM320" s="8"/>
      <c r="GON320" s="8"/>
      <c r="GOO320" s="8"/>
      <c r="GOP320" s="8"/>
      <c r="GOQ320" s="8"/>
      <c r="GOR320" s="8"/>
      <c r="GOS320" s="8"/>
      <c r="GOT320" s="8"/>
      <c r="GOU320" s="8"/>
      <c r="GOV320" s="8"/>
      <c r="GOW320" s="8"/>
      <c r="GOX320" s="8"/>
      <c r="GOY320" s="8"/>
      <c r="GOZ320" s="8"/>
      <c r="GPA320" s="8"/>
      <c r="GPB320" s="8"/>
      <c r="GPC320" s="8"/>
      <c r="GPD320" s="8"/>
      <c r="GPE320" s="8"/>
      <c r="GPF320" s="8"/>
      <c r="GPG320" s="8"/>
      <c r="GPH320" s="8"/>
      <c r="GPI320" s="8"/>
      <c r="GPJ320" s="8"/>
      <c r="GPK320" s="8"/>
      <c r="GPL320" s="8"/>
      <c r="GPM320" s="8"/>
      <c r="GPN320" s="8"/>
      <c r="GPO320" s="8"/>
      <c r="GPP320" s="8"/>
      <c r="GPQ320" s="8"/>
      <c r="GPR320" s="8"/>
      <c r="GPS320" s="8"/>
      <c r="GPT320" s="8"/>
      <c r="GPU320" s="8"/>
      <c r="GPV320" s="8"/>
      <c r="GPW320" s="8"/>
      <c r="GPX320" s="8"/>
      <c r="GPY320" s="8"/>
      <c r="GPZ320" s="8"/>
      <c r="GQA320" s="8"/>
      <c r="GQB320" s="8"/>
      <c r="GQC320" s="8"/>
      <c r="GQD320" s="8"/>
      <c r="GQE320" s="8"/>
      <c r="GQF320" s="8"/>
      <c r="GQG320" s="8"/>
      <c r="GQH320" s="8"/>
      <c r="GQI320" s="8"/>
      <c r="GQJ320" s="8"/>
      <c r="GQK320" s="8"/>
      <c r="GQL320" s="8"/>
      <c r="GQM320" s="8"/>
      <c r="GQN320" s="8"/>
      <c r="GQO320" s="8"/>
      <c r="GQP320" s="8"/>
      <c r="GQQ320" s="8"/>
      <c r="GQR320" s="8"/>
      <c r="GQS320" s="8"/>
      <c r="GQT320" s="8"/>
      <c r="GQU320" s="8"/>
      <c r="GQV320" s="8"/>
      <c r="GQW320" s="8"/>
      <c r="GQX320" s="8"/>
      <c r="GQY320" s="8"/>
      <c r="GQZ320" s="8"/>
      <c r="GRA320" s="8"/>
      <c r="GRB320" s="8"/>
      <c r="GRC320" s="8"/>
      <c r="GRD320" s="8"/>
      <c r="GRE320" s="8"/>
      <c r="GRF320" s="8"/>
      <c r="GRG320" s="8"/>
      <c r="GRH320" s="8"/>
      <c r="GRI320" s="8"/>
      <c r="GRJ320" s="8"/>
      <c r="GRK320" s="8"/>
      <c r="GRL320" s="8"/>
      <c r="GRM320" s="8"/>
      <c r="GRN320" s="8"/>
      <c r="GRO320" s="8"/>
      <c r="GRP320" s="8"/>
      <c r="GRQ320" s="8"/>
      <c r="GRR320" s="8"/>
      <c r="GRS320" s="8"/>
      <c r="GRT320" s="8"/>
      <c r="GRU320" s="8"/>
      <c r="GRV320" s="8"/>
      <c r="GRW320" s="8"/>
      <c r="GRX320" s="8"/>
      <c r="GRY320" s="8"/>
      <c r="GRZ320" s="8"/>
      <c r="GSA320" s="8"/>
      <c r="GSB320" s="8"/>
      <c r="GSC320" s="8"/>
      <c r="GSD320" s="8"/>
      <c r="GSE320" s="8"/>
      <c r="GSF320" s="8"/>
      <c r="GSG320" s="8"/>
      <c r="GSH320" s="8"/>
      <c r="GSI320" s="8"/>
      <c r="GSJ320" s="8"/>
      <c r="GSK320" s="8"/>
      <c r="GSL320" s="8"/>
      <c r="GSM320" s="8"/>
      <c r="GSN320" s="8"/>
      <c r="GSO320" s="8"/>
      <c r="GSP320" s="8"/>
      <c r="GSQ320" s="8"/>
      <c r="GSR320" s="8"/>
      <c r="GSS320" s="8"/>
      <c r="GST320" s="8"/>
      <c r="GSU320" s="8"/>
      <c r="GSV320" s="8"/>
      <c r="GSW320" s="8"/>
      <c r="GSX320" s="8"/>
      <c r="GSY320" s="8"/>
      <c r="GSZ320" s="8"/>
      <c r="GTA320" s="8"/>
      <c r="GTB320" s="8"/>
      <c r="GTC320" s="8"/>
      <c r="GTD320" s="8"/>
      <c r="GTE320" s="8"/>
      <c r="GTF320" s="8"/>
      <c r="GTG320" s="8"/>
      <c r="GTH320" s="8"/>
      <c r="GTI320" s="8"/>
      <c r="GTJ320" s="8"/>
      <c r="GTK320" s="8"/>
      <c r="GTL320" s="8"/>
      <c r="GTM320" s="8"/>
      <c r="GTN320" s="8"/>
      <c r="GTO320" s="8"/>
      <c r="GTP320" s="8"/>
      <c r="GTQ320" s="8"/>
      <c r="GTR320" s="8"/>
      <c r="GTS320" s="8"/>
      <c r="GTT320" s="8"/>
      <c r="GTU320" s="8"/>
      <c r="GTV320" s="8"/>
      <c r="GTW320" s="8"/>
      <c r="GTX320" s="8"/>
      <c r="GTY320" s="8"/>
      <c r="GTZ320" s="8"/>
      <c r="GUA320" s="8"/>
      <c r="GUB320" s="8"/>
      <c r="GUC320" s="8"/>
      <c r="GUD320" s="8"/>
      <c r="GUE320" s="8"/>
      <c r="GUF320" s="8"/>
      <c r="GUG320" s="8"/>
      <c r="GUH320" s="8"/>
      <c r="GUI320" s="8"/>
      <c r="GUJ320" s="8"/>
      <c r="GUK320" s="8"/>
      <c r="GUL320" s="8"/>
      <c r="GUM320" s="8"/>
      <c r="GUN320" s="8"/>
      <c r="GUO320" s="8"/>
      <c r="GUP320" s="8"/>
      <c r="GUQ320" s="8"/>
      <c r="GUR320" s="8"/>
      <c r="GUS320" s="8"/>
      <c r="GUT320" s="8"/>
      <c r="GUU320" s="8"/>
      <c r="GUV320" s="8"/>
      <c r="GUW320" s="8"/>
      <c r="GUX320" s="8"/>
      <c r="GUY320" s="8"/>
      <c r="GUZ320" s="8"/>
      <c r="GVA320" s="8"/>
      <c r="GVB320" s="8"/>
      <c r="GVC320" s="8"/>
      <c r="GVD320" s="8"/>
      <c r="GVE320" s="8"/>
      <c r="GVF320" s="8"/>
      <c r="GVG320" s="8"/>
      <c r="GVH320" s="8"/>
      <c r="GVI320" s="8"/>
      <c r="GVJ320" s="8"/>
      <c r="GVK320" s="8"/>
      <c r="GVL320" s="8"/>
      <c r="GVM320" s="8"/>
      <c r="GVN320" s="8"/>
      <c r="GVO320" s="8"/>
      <c r="GVP320" s="8"/>
      <c r="GVQ320" s="8"/>
      <c r="GVR320" s="8"/>
      <c r="GVS320" s="8"/>
      <c r="GVT320" s="8"/>
      <c r="GVU320" s="8"/>
      <c r="GVV320" s="8"/>
      <c r="GVW320" s="8"/>
      <c r="GVX320" s="8"/>
      <c r="GVY320" s="8"/>
      <c r="GVZ320" s="8"/>
      <c r="GWA320" s="8"/>
      <c r="GWB320" s="8"/>
      <c r="GWC320" s="8"/>
      <c r="GWD320" s="8"/>
      <c r="GWE320" s="8"/>
      <c r="GWF320" s="8"/>
      <c r="GWG320" s="8"/>
      <c r="GWH320" s="8"/>
      <c r="GWI320" s="8"/>
      <c r="GWJ320" s="8"/>
      <c r="GWK320" s="8"/>
      <c r="GWL320" s="8"/>
      <c r="GWM320" s="8"/>
      <c r="GWN320" s="8"/>
      <c r="GWO320" s="8"/>
      <c r="GWP320" s="8"/>
      <c r="GWQ320" s="8"/>
      <c r="GWR320" s="8"/>
      <c r="GWS320" s="8"/>
      <c r="GWT320" s="8"/>
      <c r="GWU320" s="8"/>
      <c r="GWV320" s="8"/>
      <c r="GWW320" s="8"/>
      <c r="GWX320" s="8"/>
      <c r="GWY320" s="8"/>
      <c r="GWZ320" s="8"/>
      <c r="GXA320" s="8"/>
      <c r="GXB320" s="8"/>
      <c r="GXC320" s="8"/>
      <c r="GXD320" s="8"/>
      <c r="GXE320" s="8"/>
      <c r="GXF320" s="8"/>
      <c r="GXG320" s="8"/>
      <c r="GXH320" s="8"/>
      <c r="GXI320" s="8"/>
      <c r="GXJ320" s="8"/>
      <c r="GXK320" s="8"/>
      <c r="GXL320" s="8"/>
      <c r="GXM320" s="8"/>
      <c r="GXN320" s="8"/>
      <c r="GXO320" s="8"/>
      <c r="GXP320" s="8"/>
      <c r="GXQ320" s="8"/>
      <c r="GXR320" s="8"/>
      <c r="GXS320" s="8"/>
      <c r="GXT320" s="8"/>
      <c r="GXU320" s="8"/>
      <c r="GXV320" s="8"/>
      <c r="GXW320" s="8"/>
      <c r="GXX320" s="8"/>
      <c r="GXY320" s="8"/>
      <c r="GXZ320" s="8"/>
      <c r="GYA320" s="8"/>
      <c r="GYB320" s="8"/>
      <c r="GYC320" s="8"/>
      <c r="GYD320" s="8"/>
      <c r="GYE320" s="8"/>
      <c r="GYF320" s="8"/>
      <c r="GYG320" s="8"/>
      <c r="GYH320" s="8"/>
      <c r="GYI320" s="8"/>
      <c r="GYJ320" s="8"/>
      <c r="GYK320" s="8"/>
      <c r="GYL320" s="8"/>
      <c r="GYM320" s="8"/>
      <c r="GYN320" s="8"/>
      <c r="GYO320" s="8"/>
      <c r="GYP320" s="8"/>
      <c r="GYQ320" s="8"/>
      <c r="GYR320" s="8"/>
      <c r="GYS320" s="8"/>
      <c r="GYT320" s="8"/>
      <c r="GYU320" s="8"/>
      <c r="GYV320" s="8"/>
      <c r="GYW320" s="8"/>
      <c r="GYX320" s="8"/>
      <c r="GYY320" s="8"/>
      <c r="GYZ320" s="8"/>
      <c r="GZA320" s="8"/>
      <c r="GZB320" s="8"/>
      <c r="GZC320" s="8"/>
      <c r="GZD320" s="8"/>
      <c r="GZE320" s="8"/>
      <c r="GZF320" s="8"/>
      <c r="GZG320" s="8"/>
      <c r="GZH320" s="8"/>
      <c r="GZI320" s="8"/>
      <c r="GZJ320" s="8"/>
      <c r="GZK320" s="8"/>
      <c r="GZL320" s="8"/>
      <c r="GZM320" s="8"/>
      <c r="GZN320" s="8"/>
      <c r="GZO320" s="8"/>
      <c r="GZP320" s="8"/>
      <c r="GZQ320" s="8"/>
      <c r="GZR320" s="8"/>
      <c r="GZS320" s="8"/>
      <c r="GZT320" s="8"/>
      <c r="GZU320" s="8"/>
      <c r="GZV320" s="8"/>
      <c r="GZW320" s="8"/>
      <c r="GZX320" s="8"/>
      <c r="GZY320" s="8"/>
      <c r="GZZ320" s="8"/>
      <c r="HAA320" s="8"/>
      <c r="HAB320" s="8"/>
      <c r="HAC320" s="8"/>
      <c r="HAD320" s="8"/>
      <c r="HAE320" s="8"/>
      <c r="HAF320" s="8"/>
      <c r="HAG320" s="8"/>
      <c r="HAH320" s="8"/>
      <c r="HAI320" s="8"/>
      <c r="HAJ320" s="8"/>
      <c r="HAK320" s="8"/>
      <c r="HAL320" s="8"/>
      <c r="HAM320" s="8"/>
      <c r="HAN320" s="8"/>
      <c r="HAO320" s="8"/>
      <c r="HAP320" s="8"/>
      <c r="HAQ320" s="8"/>
      <c r="HAR320" s="8"/>
      <c r="HAS320" s="8"/>
      <c r="HAT320" s="8"/>
      <c r="HAU320" s="8"/>
      <c r="HAV320" s="8"/>
      <c r="HAW320" s="8"/>
      <c r="HAX320" s="8"/>
      <c r="HAY320" s="8"/>
      <c r="HAZ320" s="8"/>
      <c r="HBA320" s="8"/>
      <c r="HBB320" s="8"/>
      <c r="HBC320" s="8"/>
      <c r="HBD320" s="8"/>
      <c r="HBE320" s="8"/>
      <c r="HBF320" s="8"/>
      <c r="HBG320" s="8"/>
      <c r="HBH320" s="8"/>
      <c r="HBI320" s="8"/>
      <c r="HBJ320" s="8"/>
      <c r="HBK320" s="8"/>
      <c r="HBL320" s="8"/>
      <c r="HBM320" s="8"/>
      <c r="HBN320" s="8"/>
      <c r="HBO320" s="8"/>
      <c r="HBP320" s="8"/>
      <c r="HBQ320" s="8"/>
      <c r="HBR320" s="8"/>
      <c r="HBS320" s="8"/>
      <c r="HBT320" s="8"/>
      <c r="HBU320" s="8"/>
      <c r="HBV320" s="8"/>
      <c r="HBW320" s="8"/>
      <c r="HBX320" s="8"/>
      <c r="HBY320" s="8"/>
      <c r="HBZ320" s="8"/>
      <c r="HCA320" s="8"/>
      <c r="HCB320" s="8"/>
      <c r="HCC320" s="8"/>
      <c r="HCD320" s="8"/>
      <c r="HCE320" s="8"/>
      <c r="HCF320" s="8"/>
      <c r="HCG320" s="8"/>
      <c r="HCH320" s="8"/>
      <c r="HCI320" s="8"/>
      <c r="HCJ320" s="8"/>
      <c r="HCK320" s="8"/>
      <c r="HCL320" s="8"/>
      <c r="HCM320" s="8"/>
      <c r="HCN320" s="8"/>
      <c r="HCO320" s="8"/>
      <c r="HCP320" s="8"/>
      <c r="HCQ320" s="8"/>
      <c r="HCR320" s="8"/>
      <c r="HCS320" s="8"/>
      <c r="HCT320" s="8"/>
      <c r="HCU320" s="8"/>
      <c r="HCV320" s="8"/>
      <c r="HCW320" s="8"/>
      <c r="HCX320" s="8"/>
      <c r="HCY320" s="8"/>
      <c r="HCZ320" s="8"/>
      <c r="HDA320" s="8"/>
      <c r="HDB320" s="8"/>
      <c r="HDC320" s="8"/>
      <c r="HDD320" s="8"/>
      <c r="HDE320" s="8"/>
      <c r="HDF320" s="8"/>
      <c r="HDG320" s="8"/>
      <c r="HDH320" s="8"/>
      <c r="HDI320" s="8"/>
      <c r="HDJ320" s="8"/>
      <c r="HDK320" s="8"/>
      <c r="HDL320" s="8"/>
      <c r="HDM320" s="8"/>
      <c r="HDN320" s="8"/>
      <c r="HDO320" s="8"/>
      <c r="HDP320" s="8"/>
      <c r="HDQ320" s="8"/>
      <c r="HDR320" s="8"/>
      <c r="HDS320" s="8"/>
      <c r="HDT320" s="8"/>
      <c r="HDU320" s="8"/>
      <c r="HDV320" s="8"/>
      <c r="HDW320" s="8"/>
      <c r="HDX320" s="8"/>
      <c r="HDY320" s="8"/>
      <c r="HDZ320" s="8"/>
      <c r="HEA320" s="8"/>
      <c r="HEB320" s="8"/>
      <c r="HEC320" s="8"/>
      <c r="HED320" s="8"/>
      <c r="HEE320" s="8"/>
      <c r="HEF320" s="8"/>
      <c r="HEG320" s="8"/>
      <c r="HEH320" s="8"/>
      <c r="HEI320" s="8"/>
      <c r="HEJ320" s="8"/>
      <c r="HEK320" s="8"/>
      <c r="HEL320" s="8"/>
      <c r="HEM320" s="8"/>
      <c r="HEN320" s="8"/>
      <c r="HEO320" s="8"/>
      <c r="HEP320" s="8"/>
      <c r="HEQ320" s="8"/>
      <c r="HER320" s="8"/>
      <c r="HES320" s="8"/>
      <c r="HET320" s="8"/>
      <c r="HEU320" s="8"/>
      <c r="HEV320" s="8"/>
      <c r="HEW320" s="8"/>
      <c r="HEX320" s="8"/>
      <c r="HEY320" s="8"/>
      <c r="HEZ320" s="8"/>
      <c r="HFA320" s="8"/>
      <c r="HFB320" s="8"/>
      <c r="HFC320" s="8"/>
      <c r="HFD320" s="8"/>
      <c r="HFE320" s="8"/>
      <c r="HFF320" s="8"/>
      <c r="HFG320" s="8"/>
      <c r="HFH320" s="8"/>
      <c r="HFI320" s="8"/>
      <c r="HFJ320" s="8"/>
      <c r="HFK320" s="8"/>
      <c r="HFL320" s="8"/>
      <c r="HFM320" s="8"/>
      <c r="HFN320" s="8"/>
      <c r="HFO320" s="8"/>
      <c r="HFP320" s="8"/>
      <c r="HFQ320" s="8"/>
      <c r="HFR320" s="8"/>
      <c r="HFS320" s="8"/>
      <c r="HFT320" s="8"/>
      <c r="HFU320" s="8"/>
      <c r="HFV320" s="8"/>
      <c r="HFW320" s="8"/>
      <c r="HFX320" s="8"/>
      <c r="HFY320" s="8"/>
      <c r="HFZ320" s="8"/>
      <c r="HGA320" s="8"/>
      <c r="HGB320" s="8"/>
      <c r="HGC320" s="8"/>
      <c r="HGD320" s="8"/>
      <c r="HGE320" s="8"/>
      <c r="HGF320" s="8"/>
      <c r="HGG320" s="8"/>
      <c r="HGH320" s="8"/>
      <c r="HGI320" s="8"/>
      <c r="HGJ320" s="8"/>
      <c r="HGK320" s="8"/>
      <c r="HGL320" s="8"/>
      <c r="HGM320" s="8"/>
      <c r="HGN320" s="8"/>
      <c r="HGO320" s="8"/>
      <c r="HGP320" s="8"/>
      <c r="HGQ320" s="8"/>
      <c r="HGR320" s="8"/>
      <c r="HGS320" s="8"/>
      <c r="HGT320" s="8"/>
      <c r="HGU320" s="8"/>
      <c r="HGV320" s="8"/>
      <c r="HGW320" s="8"/>
      <c r="HGX320" s="8"/>
      <c r="HGY320" s="8"/>
      <c r="HGZ320" s="8"/>
      <c r="HHA320" s="8"/>
      <c r="HHB320" s="8"/>
      <c r="HHC320" s="8"/>
      <c r="HHD320" s="8"/>
      <c r="HHE320" s="8"/>
      <c r="HHF320" s="8"/>
      <c r="HHG320" s="8"/>
      <c r="HHH320" s="8"/>
      <c r="HHI320" s="8"/>
      <c r="HHJ320" s="8"/>
      <c r="HHK320" s="8"/>
      <c r="HHL320" s="8"/>
      <c r="HHM320" s="8"/>
      <c r="HHN320" s="8"/>
      <c r="HHO320" s="8"/>
      <c r="HHP320" s="8"/>
      <c r="HHQ320" s="8"/>
      <c r="HHR320" s="8"/>
      <c r="HHS320" s="8"/>
      <c r="HHT320" s="8"/>
      <c r="HHU320" s="8"/>
      <c r="HHV320" s="8"/>
      <c r="HHW320" s="8"/>
      <c r="HHX320" s="8"/>
      <c r="HHY320" s="8"/>
      <c r="HHZ320" s="8"/>
      <c r="HIA320" s="8"/>
      <c r="HIB320" s="8"/>
      <c r="HIC320" s="8"/>
      <c r="HID320" s="8"/>
      <c r="HIE320" s="8"/>
      <c r="HIF320" s="8"/>
      <c r="HIG320" s="8"/>
      <c r="HIH320" s="8"/>
      <c r="HII320" s="8"/>
      <c r="HIJ320" s="8"/>
      <c r="HIK320" s="8"/>
      <c r="HIL320" s="8"/>
      <c r="HIM320" s="8"/>
      <c r="HIN320" s="8"/>
      <c r="HIO320" s="8"/>
      <c r="HIP320" s="8"/>
      <c r="HIQ320" s="8"/>
      <c r="HIR320" s="8"/>
      <c r="HIS320" s="8"/>
      <c r="HIT320" s="8"/>
      <c r="HIU320" s="8"/>
      <c r="HIV320" s="8"/>
      <c r="HIW320" s="8"/>
      <c r="HIX320" s="8"/>
      <c r="HIY320" s="8"/>
      <c r="HIZ320" s="8"/>
      <c r="HJA320" s="8"/>
      <c r="HJB320" s="8"/>
      <c r="HJC320" s="8"/>
      <c r="HJD320" s="8"/>
      <c r="HJE320" s="8"/>
      <c r="HJF320" s="8"/>
      <c r="HJG320" s="8"/>
      <c r="HJH320" s="8"/>
      <c r="HJI320" s="8"/>
      <c r="HJJ320" s="8"/>
      <c r="HJK320" s="8"/>
      <c r="HJL320" s="8"/>
      <c r="HJM320" s="8"/>
      <c r="HJN320" s="8"/>
      <c r="HJO320" s="8"/>
      <c r="HJP320" s="8"/>
      <c r="HJQ320" s="8"/>
      <c r="HJR320" s="8"/>
      <c r="HJS320" s="8"/>
      <c r="HJT320" s="8"/>
      <c r="HJU320" s="8"/>
      <c r="HJV320" s="8"/>
      <c r="HJW320" s="8"/>
      <c r="HJX320" s="8"/>
      <c r="HJY320" s="8"/>
      <c r="HJZ320" s="8"/>
      <c r="HKA320" s="8"/>
      <c r="HKB320" s="8"/>
      <c r="HKC320" s="8"/>
      <c r="HKD320" s="8"/>
      <c r="HKE320" s="8"/>
      <c r="HKF320" s="8"/>
      <c r="HKG320" s="8"/>
      <c r="HKH320" s="8"/>
      <c r="HKI320" s="8"/>
      <c r="HKJ320" s="8"/>
      <c r="HKK320" s="8"/>
      <c r="HKL320" s="8"/>
      <c r="HKM320" s="8"/>
      <c r="HKN320" s="8"/>
      <c r="HKO320" s="8"/>
      <c r="HKP320" s="8"/>
      <c r="HKQ320" s="8"/>
      <c r="HKR320" s="8"/>
      <c r="HKS320" s="8"/>
      <c r="HKT320" s="8"/>
      <c r="HKU320" s="8"/>
      <c r="HKV320" s="8"/>
      <c r="HKW320" s="8"/>
      <c r="HKX320" s="8"/>
      <c r="HKY320" s="8"/>
      <c r="HKZ320" s="8"/>
      <c r="HLA320" s="8"/>
      <c r="HLB320" s="8"/>
      <c r="HLC320" s="8"/>
      <c r="HLD320" s="8"/>
      <c r="HLE320" s="8"/>
      <c r="HLF320" s="8"/>
      <c r="HLG320" s="8"/>
      <c r="HLH320" s="8"/>
      <c r="HLI320" s="8"/>
      <c r="HLJ320" s="8"/>
      <c r="HLK320" s="8"/>
      <c r="HLL320" s="8"/>
      <c r="HLM320" s="8"/>
      <c r="HLN320" s="8"/>
      <c r="HLO320" s="8"/>
      <c r="HLP320" s="8"/>
      <c r="HLQ320" s="8"/>
      <c r="HLR320" s="8"/>
      <c r="HLS320" s="8"/>
      <c r="HLT320" s="8"/>
      <c r="HLU320" s="8"/>
      <c r="HLV320" s="8"/>
      <c r="HLW320" s="8"/>
      <c r="HLX320" s="8"/>
      <c r="HLY320" s="8"/>
      <c r="HLZ320" s="8"/>
      <c r="HMA320" s="8"/>
      <c r="HMB320" s="8"/>
      <c r="HMC320" s="8"/>
      <c r="HMD320" s="8"/>
      <c r="HME320" s="8"/>
      <c r="HMF320" s="8"/>
      <c r="HMG320" s="8"/>
      <c r="HMH320" s="8"/>
      <c r="HMI320" s="8"/>
      <c r="HMJ320" s="8"/>
      <c r="HMK320" s="8"/>
      <c r="HML320" s="8"/>
      <c r="HMM320" s="8"/>
      <c r="HMN320" s="8"/>
      <c r="HMO320" s="8"/>
      <c r="HMP320" s="8"/>
      <c r="HMQ320" s="8"/>
      <c r="HMR320" s="8"/>
      <c r="HMS320" s="8"/>
      <c r="HMT320" s="8"/>
      <c r="HMU320" s="8"/>
      <c r="HMV320" s="8"/>
      <c r="HMW320" s="8"/>
      <c r="HMX320" s="8"/>
      <c r="HMY320" s="8"/>
      <c r="HMZ320" s="8"/>
      <c r="HNA320" s="8"/>
      <c r="HNB320" s="8"/>
      <c r="HNC320" s="8"/>
      <c r="HND320" s="8"/>
      <c r="HNE320" s="8"/>
      <c r="HNF320" s="8"/>
      <c r="HNG320" s="8"/>
      <c r="HNH320" s="8"/>
      <c r="HNI320" s="8"/>
      <c r="HNJ320" s="8"/>
      <c r="HNK320" s="8"/>
      <c r="HNL320" s="8"/>
      <c r="HNM320" s="8"/>
      <c r="HNN320" s="8"/>
      <c r="HNO320" s="8"/>
      <c r="HNP320" s="8"/>
      <c r="HNQ320" s="8"/>
      <c r="HNR320" s="8"/>
      <c r="HNS320" s="8"/>
      <c r="HNT320" s="8"/>
      <c r="HNU320" s="8"/>
      <c r="HNV320" s="8"/>
      <c r="HNW320" s="8"/>
      <c r="HNX320" s="8"/>
      <c r="HNY320" s="8"/>
      <c r="HNZ320" s="8"/>
      <c r="HOA320" s="8"/>
      <c r="HOB320" s="8"/>
      <c r="HOC320" s="8"/>
      <c r="HOD320" s="8"/>
      <c r="HOE320" s="8"/>
      <c r="HOF320" s="8"/>
      <c r="HOG320" s="8"/>
      <c r="HOH320" s="8"/>
      <c r="HOI320" s="8"/>
      <c r="HOJ320" s="8"/>
      <c r="HOK320" s="8"/>
      <c r="HOL320" s="8"/>
      <c r="HOM320" s="8"/>
      <c r="HON320" s="8"/>
      <c r="HOO320" s="8"/>
      <c r="HOP320" s="8"/>
      <c r="HOQ320" s="8"/>
      <c r="HOR320" s="8"/>
      <c r="HOS320" s="8"/>
      <c r="HOT320" s="8"/>
      <c r="HOU320" s="8"/>
      <c r="HOV320" s="8"/>
      <c r="HOW320" s="8"/>
      <c r="HOX320" s="8"/>
      <c r="HOY320" s="8"/>
      <c r="HOZ320" s="8"/>
      <c r="HPA320" s="8"/>
      <c r="HPB320" s="8"/>
      <c r="HPC320" s="8"/>
      <c r="HPD320" s="8"/>
      <c r="HPE320" s="8"/>
      <c r="HPF320" s="8"/>
      <c r="HPG320" s="8"/>
      <c r="HPH320" s="8"/>
      <c r="HPI320" s="8"/>
      <c r="HPJ320" s="8"/>
      <c r="HPK320" s="8"/>
      <c r="HPL320" s="8"/>
      <c r="HPM320" s="8"/>
      <c r="HPN320" s="8"/>
      <c r="HPO320" s="8"/>
      <c r="HPP320" s="8"/>
      <c r="HPQ320" s="8"/>
      <c r="HPR320" s="8"/>
      <c r="HPS320" s="8"/>
      <c r="HPT320" s="8"/>
      <c r="HPU320" s="8"/>
      <c r="HPV320" s="8"/>
      <c r="HPW320" s="8"/>
      <c r="HPX320" s="8"/>
      <c r="HPY320" s="8"/>
      <c r="HPZ320" s="8"/>
      <c r="HQA320" s="8"/>
      <c r="HQB320" s="8"/>
      <c r="HQC320" s="8"/>
      <c r="HQD320" s="8"/>
      <c r="HQE320" s="8"/>
      <c r="HQF320" s="8"/>
      <c r="HQG320" s="8"/>
      <c r="HQH320" s="8"/>
      <c r="HQI320" s="8"/>
      <c r="HQJ320" s="8"/>
      <c r="HQK320" s="8"/>
      <c r="HQL320" s="8"/>
      <c r="HQM320" s="8"/>
      <c r="HQN320" s="8"/>
      <c r="HQO320" s="8"/>
      <c r="HQP320" s="8"/>
      <c r="HQQ320" s="8"/>
      <c r="HQR320" s="8"/>
      <c r="HQS320" s="8"/>
      <c r="HQT320" s="8"/>
      <c r="HQU320" s="8"/>
      <c r="HQV320" s="8"/>
      <c r="HQW320" s="8"/>
      <c r="HQX320" s="8"/>
      <c r="HQY320" s="8"/>
      <c r="HQZ320" s="8"/>
      <c r="HRA320" s="8"/>
      <c r="HRB320" s="8"/>
      <c r="HRC320" s="8"/>
      <c r="HRD320" s="8"/>
      <c r="HRE320" s="8"/>
      <c r="HRF320" s="8"/>
      <c r="HRG320" s="8"/>
      <c r="HRH320" s="8"/>
      <c r="HRI320" s="8"/>
      <c r="HRJ320" s="8"/>
      <c r="HRK320" s="8"/>
      <c r="HRL320" s="8"/>
      <c r="HRM320" s="8"/>
      <c r="HRN320" s="8"/>
      <c r="HRO320" s="8"/>
      <c r="HRP320" s="8"/>
      <c r="HRQ320" s="8"/>
      <c r="HRR320" s="8"/>
      <c r="HRS320" s="8"/>
      <c r="HRT320" s="8"/>
      <c r="HRU320" s="8"/>
      <c r="HRV320" s="8"/>
      <c r="HRW320" s="8"/>
      <c r="HRX320" s="8"/>
      <c r="HRY320" s="8"/>
      <c r="HRZ320" s="8"/>
      <c r="HSA320" s="8"/>
      <c r="HSB320" s="8"/>
      <c r="HSC320" s="8"/>
      <c r="HSD320" s="8"/>
      <c r="HSE320" s="8"/>
      <c r="HSF320" s="8"/>
      <c r="HSG320" s="8"/>
      <c r="HSH320" s="8"/>
      <c r="HSI320" s="8"/>
      <c r="HSJ320" s="8"/>
      <c r="HSK320" s="8"/>
      <c r="HSL320" s="8"/>
      <c r="HSM320" s="8"/>
      <c r="HSN320" s="8"/>
      <c r="HSO320" s="8"/>
      <c r="HSP320" s="8"/>
      <c r="HSQ320" s="8"/>
      <c r="HSR320" s="8"/>
      <c r="HSS320" s="8"/>
      <c r="HST320" s="8"/>
      <c r="HSU320" s="8"/>
      <c r="HSV320" s="8"/>
      <c r="HSW320" s="8"/>
      <c r="HSX320" s="8"/>
      <c r="HSY320" s="8"/>
      <c r="HSZ320" s="8"/>
      <c r="HTA320" s="8"/>
      <c r="HTB320" s="8"/>
      <c r="HTC320" s="8"/>
      <c r="HTD320" s="8"/>
      <c r="HTE320" s="8"/>
      <c r="HTF320" s="8"/>
      <c r="HTG320" s="8"/>
      <c r="HTH320" s="8"/>
      <c r="HTI320" s="8"/>
      <c r="HTJ320" s="8"/>
      <c r="HTK320" s="8"/>
      <c r="HTL320" s="8"/>
      <c r="HTM320" s="8"/>
      <c r="HTN320" s="8"/>
      <c r="HTO320" s="8"/>
      <c r="HTP320" s="8"/>
      <c r="HTQ320" s="8"/>
      <c r="HTR320" s="8"/>
      <c r="HTS320" s="8"/>
      <c r="HTT320" s="8"/>
      <c r="HTU320" s="8"/>
      <c r="HTV320" s="8"/>
      <c r="HTW320" s="8"/>
      <c r="HTX320" s="8"/>
      <c r="HTY320" s="8"/>
      <c r="HTZ320" s="8"/>
      <c r="HUA320" s="8"/>
      <c r="HUB320" s="8"/>
      <c r="HUC320" s="8"/>
      <c r="HUD320" s="8"/>
      <c r="HUE320" s="8"/>
      <c r="HUF320" s="8"/>
      <c r="HUG320" s="8"/>
      <c r="HUH320" s="8"/>
      <c r="HUI320" s="8"/>
      <c r="HUJ320" s="8"/>
      <c r="HUK320" s="8"/>
      <c r="HUL320" s="8"/>
      <c r="HUM320" s="8"/>
      <c r="HUN320" s="8"/>
      <c r="HUO320" s="8"/>
      <c r="HUP320" s="8"/>
      <c r="HUQ320" s="8"/>
      <c r="HUR320" s="8"/>
      <c r="HUS320" s="8"/>
      <c r="HUT320" s="8"/>
      <c r="HUU320" s="8"/>
      <c r="HUV320" s="8"/>
      <c r="HUW320" s="8"/>
      <c r="HUX320" s="8"/>
      <c r="HUY320" s="8"/>
      <c r="HUZ320" s="8"/>
      <c r="HVA320" s="8"/>
      <c r="HVB320" s="8"/>
      <c r="HVC320" s="8"/>
      <c r="HVD320" s="8"/>
      <c r="HVE320" s="8"/>
      <c r="HVF320" s="8"/>
      <c r="HVG320" s="8"/>
      <c r="HVH320" s="8"/>
      <c r="HVI320" s="8"/>
      <c r="HVJ320" s="8"/>
      <c r="HVK320" s="8"/>
      <c r="HVL320" s="8"/>
      <c r="HVM320" s="8"/>
      <c r="HVN320" s="8"/>
      <c r="HVO320" s="8"/>
      <c r="HVP320" s="8"/>
      <c r="HVQ320" s="8"/>
      <c r="HVR320" s="8"/>
      <c r="HVS320" s="8"/>
      <c r="HVT320" s="8"/>
      <c r="HVU320" s="8"/>
      <c r="HVV320" s="8"/>
      <c r="HVW320" s="8"/>
      <c r="HVX320" s="8"/>
      <c r="HVY320" s="8"/>
      <c r="HVZ320" s="8"/>
      <c r="HWA320" s="8"/>
      <c r="HWB320" s="8"/>
      <c r="HWC320" s="8"/>
      <c r="HWD320" s="8"/>
      <c r="HWE320" s="8"/>
      <c r="HWF320" s="8"/>
      <c r="HWG320" s="8"/>
      <c r="HWH320" s="8"/>
      <c r="HWI320" s="8"/>
      <c r="HWJ320" s="8"/>
      <c r="HWK320" s="8"/>
      <c r="HWL320" s="8"/>
      <c r="HWM320" s="8"/>
      <c r="HWN320" s="8"/>
      <c r="HWO320" s="8"/>
      <c r="HWP320" s="8"/>
      <c r="HWQ320" s="8"/>
      <c r="HWR320" s="8"/>
      <c r="HWS320" s="8"/>
      <c r="HWT320" s="8"/>
      <c r="HWU320" s="8"/>
      <c r="HWV320" s="8"/>
      <c r="HWW320" s="8"/>
      <c r="HWX320" s="8"/>
      <c r="HWY320" s="8"/>
      <c r="HWZ320" s="8"/>
      <c r="HXA320" s="8"/>
      <c r="HXB320" s="8"/>
      <c r="HXC320" s="8"/>
      <c r="HXD320" s="8"/>
      <c r="HXE320" s="8"/>
      <c r="HXF320" s="8"/>
      <c r="HXG320" s="8"/>
      <c r="HXH320" s="8"/>
      <c r="HXI320" s="8"/>
      <c r="HXJ320" s="8"/>
      <c r="HXK320" s="8"/>
      <c r="HXL320" s="8"/>
      <c r="HXM320" s="8"/>
      <c r="HXN320" s="8"/>
      <c r="HXO320" s="8"/>
      <c r="HXP320" s="8"/>
      <c r="HXQ320" s="8"/>
      <c r="HXR320" s="8"/>
      <c r="HXS320" s="8"/>
      <c r="HXT320" s="8"/>
      <c r="HXU320" s="8"/>
      <c r="HXV320" s="8"/>
      <c r="HXW320" s="8"/>
      <c r="HXX320" s="8"/>
      <c r="HXY320" s="8"/>
      <c r="HXZ320" s="8"/>
      <c r="HYA320" s="8"/>
      <c r="HYB320" s="8"/>
      <c r="HYC320" s="8"/>
      <c r="HYD320" s="8"/>
      <c r="HYE320" s="8"/>
      <c r="HYF320" s="8"/>
      <c r="HYG320" s="8"/>
      <c r="HYH320" s="8"/>
      <c r="HYI320" s="8"/>
      <c r="HYJ320" s="8"/>
      <c r="HYK320" s="8"/>
      <c r="HYL320" s="8"/>
      <c r="HYM320" s="8"/>
      <c r="HYN320" s="8"/>
      <c r="HYO320" s="8"/>
      <c r="HYP320" s="8"/>
      <c r="HYQ320" s="8"/>
      <c r="HYR320" s="8"/>
      <c r="HYS320" s="8"/>
      <c r="HYT320" s="8"/>
      <c r="HYU320" s="8"/>
      <c r="HYV320" s="8"/>
      <c r="HYW320" s="8"/>
      <c r="HYX320" s="8"/>
      <c r="HYY320" s="8"/>
      <c r="HYZ320" s="8"/>
      <c r="HZA320" s="8"/>
      <c r="HZB320" s="8"/>
      <c r="HZC320" s="8"/>
      <c r="HZD320" s="8"/>
      <c r="HZE320" s="8"/>
      <c r="HZF320" s="8"/>
      <c r="HZG320" s="8"/>
      <c r="HZH320" s="8"/>
      <c r="HZI320" s="8"/>
      <c r="HZJ320" s="8"/>
      <c r="HZK320" s="8"/>
      <c r="HZL320" s="8"/>
      <c r="HZM320" s="8"/>
      <c r="HZN320" s="8"/>
      <c r="HZO320" s="8"/>
      <c r="HZP320" s="8"/>
      <c r="HZQ320" s="8"/>
      <c r="HZR320" s="8"/>
      <c r="HZS320" s="8"/>
      <c r="HZT320" s="8"/>
      <c r="HZU320" s="8"/>
      <c r="HZV320" s="8"/>
      <c r="HZW320" s="8"/>
      <c r="HZX320" s="8"/>
      <c r="HZY320" s="8"/>
      <c r="HZZ320" s="8"/>
      <c r="IAA320" s="8"/>
      <c r="IAB320" s="8"/>
      <c r="IAC320" s="8"/>
      <c r="IAD320" s="8"/>
      <c r="IAE320" s="8"/>
      <c r="IAF320" s="8"/>
      <c r="IAG320" s="8"/>
      <c r="IAH320" s="8"/>
      <c r="IAI320" s="8"/>
      <c r="IAJ320" s="8"/>
      <c r="IAK320" s="8"/>
      <c r="IAL320" s="8"/>
      <c r="IAM320" s="8"/>
      <c r="IAN320" s="8"/>
      <c r="IAO320" s="8"/>
      <c r="IAP320" s="8"/>
      <c r="IAQ320" s="8"/>
      <c r="IAR320" s="8"/>
      <c r="IAS320" s="8"/>
      <c r="IAT320" s="8"/>
      <c r="IAU320" s="8"/>
      <c r="IAV320" s="8"/>
      <c r="IAW320" s="8"/>
      <c r="IAX320" s="8"/>
      <c r="IAY320" s="8"/>
      <c r="IAZ320" s="8"/>
      <c r="IBA320" s="8"/>
      <c r="IBB320" s="8"/>
      <c r="IBC320" s="8"/>
      <c r="IBD320" s="8"/>
      <c r="IBE320" s="8"/>
      <c r="IBF320" s="8"/>
      <c r="IBG320" s="8"/>
      <c r="IBH320" s="8"/>
      <c r="IBI320" s="8"/>
      <c r="IBJ320" s="8"/>
      <c r="IBK320" s="8"/>
      <c r="IBL320" s="8"/>
      <c r="IBM320" s="8"/>
      <c r="IBN320" s="8"/>
      <c r="IBO320" s="8"/>
      <c r="IBP320" s="8"/>
      <c r="IBQ320" s="8"/>
      <c r="IBR320" s="8"/>
      <c r="IBS320" s="8"/>
      <c r="IBT320" s="8"/>
      <c r="IBU320" s="8"/>
      <c r="IBV320" s="8"/>
      <c r="IBW320" s="8"/>
      <c r="IBX320" s="8"/>
      <c r="IBY320" s="8"/>
      <c r="IBZ320" s="8"/>
      <c r="ICA320" s="8"/>
      <c r="ICB320" s="8"/>
      <c r="ICC320" s="8"/>
      <c r="ICD320" s="8"/>
      <c r="ICE320" s="8"/>
      <c r="ICF320" s="8"/>
      <c r="ICG320" s="8"/>
      <c r="ICH320" s="8"/>
      <c r="ICI320" s="8"/>
      <c r="ICJ320" s="8"/>
      <c r="ICK320" s="8"/>
      <c r="ICL320" s="8"/>
      <c r="ICM320" s="8"/>
      <c r="ICN320" s="8"/>
      <c r="ICO320" s="8"/>
      <c r="ICP320" s="8"/>
      <c r="ICQ320" s="8"/>
      <c r="ICR320" s="8"/>
      <c r="ICS320" s="8"/>
      <c r="ICT320" s="8"/>
      <c r="ICU320" s="8"/>
      <c r="ICV320" s="8"/>
      <c r="ICW320" s="8"/>
      <c r="ICX320" s="8"/>
      <c r="ICY320" s="8"/>
      <c r="ICZ320" s="8"/>
      <c r="IDA320" s="8"/>
      <c r="IDB320" s="8"/>
      <c r="IDC320" s="8"/>
      <c r="IDD320" s="8"/>
      <c r="IDE320" s="8"/>
      <c r="IDF320" s="8"/>
      <c r="IDG320" s="8"/>
      <c r="IDH320" s="8"/>
      <c r="IDI320" s="8"/>
      <c r="IDJ320" s="8"/>
      <c r="IDK320" s="8"/>
      <c r="IDL320" s="8"/>
      <c r="IDM320" s="8"/>
      <c r="IDN320" s="8"/>
      <c r="IDO320" s="8"/>
      <c r="IDP320" s="8"/>
      <c r="IDQ320" s="8"/>
      <c r="IDR320" s="8"/>
      <c r="IDS320" s="8"/>
      <c r="IDT320" s="8"/>
      <c r="IDU320" s="8"/>
      <c r="IDV320" s="8"/>
      <c r="IDW320" s="8"/>
      <c r="IDX320" s="8"/>
      <c r="IDY320" s="8"/>
      <c r="IDZ320" s="8"/>
      <c r="IEA320" s="8"/>
      <c r="IEB320" s="8"/>
      <c r="IEC320" s="8"/>
      <c r="IED320" s="8"/>
      <c r="IEE320" s="8"/>
      <c r="IEF320" s="8"/>
      <c r="IEG320" s="8"/>
      <c r="IEH320" s="8"/>
      <c r="IEI320" s="8"/>
      <c r="IEJ320" s="8"/>
      <c r="IEK320" s="8"/>
      <c r="IEL320" s="8"/>
      <c r="IEM320" s="8"/>
      <c r="IEN320" s="8"/>
      <c r="IEO320" s="8"/>
      <c r="IEP320" s="8"/>
      <c r="IEQ320" s="8"/>
      <c r="IER320" s="8"/>
      <c r="IES320" s="8"/>
      <c r="IET320" s="8"/>
      <c r="IEU320" s="8"/>
      <c r="IEV320" s="8"/>
      <c r="IEW320" s="8"/>
      <c r="IEX320" s="8"/>
      <c r="IEY320" s="8"/>
      <c r="IEZ320" s="8"/>
      <c r="IFA320" s="8"/>
      <c r="IFB320" s="8"/>
      <c r="IFC320" s="8"/>
      <c r="IFD320" s="8"/>
      <c r="IFE320" s="8"/>
      <c r="IFF320" s="8"/>
      <c r="IFG320" s="8"/>
      <c r="IFH320" s="8"/>
      <c r="IFI320" s="8"/>
      <c r="IFJ320" s="8"/>
      <c r="IFK320" s="8"/>
      <c r="IFL320" s="8"/>
      <c r="IFM320" s="8"/>
      <c r="IFN320" s="8"/>
      <c r="IFO320" s="8"/>
      <c r="IFP320" s="8"/>
      <c r="IFQ320" s="8"/>
      <c r="IFR320" s="8"/>
      <c r="IFS320" s="8"/>
      <c r="IFT320" s="8"/>
      <c r="IFU320" s="8"/>
      <c r="IFV320" s="8"/>
      <c r="IFW320" s="8"/>
      <c r="IFX320" s="8"/>
      <c r="IFY320" s="8"/>
      <c r="IFZ320" s="8"/>
      <c r="IGA320" s="8"/>
      <c r="IGB320" s="8"/>
      <c r="IGC320" s="8"/>
      <c r="IGD320" s="8"/>
      <c r="IGE320" s="8"/>
      <c r="IGF320" s="8"/>
      <c r="IGG320" s="8"/>
      <c r="IGH320" s="8"/>
      <c r="IGI320" s="8"/>
      <c r="IGJ320" s="8"/>
      <c r="IGK320" s="8"/>
      <c r="IGL320" s="8"/>
      <c r="IGM320" s="8"/>
      <c r="IGN320" s="8"/>
      <c r="IGO320" s="8"/>
      <c r="IGP320" s="8"/>
      <c r="IGQ320" s="8"/>
      <c r="IGR320" s="8"/>
      <c r="IGS320" s="8"/>
      <c r="IGT320" s="8"/>
      <c r="IGU320" s="8"/>
      <c r="IGV320" s="8"/>
      <c r="IGW320" s="8"/>
      <c r="IGX320" s="8"/>
      <c r="IGY320" s="8"/>
      <c r="IGZ320" s="8"/>
      <c r="IHA320" s="8"/>
      <c r="IHB320" s="8"/>
      <c r="IHC320" s="8"/>
      <c r="IHD320" s="8"/>
      <c r="IHE320" s="8"/>
      <c r="IHF320" s="8"/>
      <c r="IHG320" s="8"/>
      <c r="IHH320" s="8"/>
      <c r="IHI320" s="8"/>
      <c r="IHJ320" s="8"/>
      <c r="IHK320" s="8"/>
      <c r="IHL320" s="8"/>
      <c r="IHM320" s="8"/>
      <c r="IHN320" s="8"/>
      <c r="IHO320" s="8"/>
      <c r="IHP320" s="8"/>
      <c r="IHQ320" s="8"/>
      <c r="IHR320" s="8"/>
      <c r="IHS320" s="8"/>
      <c r="IHT320" s="8"/>
      <c r="IHU320" s="8"/>
      <c r="IHV320" s="8"/>
      <c r="IHW320" s="8"/>
      <c r="IHX320" s="8"/>
      <c r="IHY320" s="8"/>
      <c r="IHZ320" s="8"/>
      <c r="IIA320" s="8"/>
      <c r="IIB320" s="8"/>
      <c r="IIC320" s="8"/>
      <c r="IID320" s="8"/>
      <c r="IIE320" s="8"/>
      <c r="IIF320" s="8"/>
      <c r="IIG320" s="8"/>
      <c r="IIH320" s="8"/>
      <c r="III320" s="8"/>
      <c r="IIJ320" s="8"/>
      <c r="IIK320" s="8"/>
      <c r="IIL320" s="8"/>
      <c r="IIM320" s="8"/>
      <c r="IIN320" s="8"/>
      <c r="IIO320" s="8"/>
      <c r="IIP320" s="8"/>
      <c r="IIQ320" s="8"/>
      <c r="IIR320" s="8"/>
      <c r="IIS320" s="8"/>
      <c r="IIT320" s="8"/>
      <c r="IIU320" s="8"/>
      <c r="IIV320" s="8"/>
      <c r="IIW320" s="8"/>
      <c r="IIX320" s="8"/>
      <c r="IIY320" s="8"/>
      <c r="IIZ320" s="8"/>
      <c r="IJA320" s="8"/>
      <c r="IJB320" s="8"/>
      <c r="IJC320" s="8"/>
      <c r="IJD320" s="8"/>
      <c r="IJE320" s="8"/>
      <c r="IJF320" s="8"/>
      <c r="IJG320" s="8"/>
      <c r="IJH320" s="8"/>
      <c r="IJI320" s="8"/>
      <c r="IJJ320" s="8"/>
      <c r="IJK320" s="8"/>
      <c r="IJL320" s="8"/>
      <c r="IJM320" s="8"/>
      <c r="IJN320" s="8"/>
      <c r="IJO320" s="8"/>
      <c r="IJP320" s="8"/>
      <c r="IJQ320" s="8"/>
      <c r="IJR320" s="8"/>
      <c r="IJS320" s="8"/>
      <c r="IJT320" s="8"/>
      <c r="IJU320" s="8"/>
      <c r="IJV320" s="8"/>
      <c r="IJW320" s="8"/>
      <c r="IJX320" s="8"/>
      <c r="IJY320" s="8"/>
      <c r="IJZ320" s="8"/>
      <c r="IKA320" s="8"/>
      <c r="IKB320" s="8"/>
      <c r="IKC320" s="8"/>
      <c r="IKD320" s="8"/>
      <c r="IKE320" s="8"/>
      <c r="IKF320" s="8"/>
      <c r="IKG320" s="8"/>
      <c r="IKH320" s="8"/>
      <c r="IKI320" s="8"/>
      <c r="IKJ320" s="8"/>
      <c r="IKK320" s="8"/>
      <c r="IKL320" s="8"/>
      <c r="IKM320" s="8"/>
      <c r="IKN320" s="8"/>
      <c r="IKO320" s="8"/>
      <c r="IKP320" s="8"/>
      <c r="IKQ320" s="8"/>
      <c r="IKR320" s="8"/>
      <c r="IKS320" s="8"/>
      <c r="IKT320" s="8"/>
      <c r="IKU320" s="8"/>
      <c r="IKV320" s="8"/>
      <c r="IKW320" s="8"/>
      <c r="IKX320" s="8"/>
      <c r="IKY320" s="8"/>
      <c r="IKZ320" s="8"/>
      <c r="ILA320" s="8"/>
      <c r="ILB320" s="8"/>
      <c r="ILC320" s="8"/>
      <c r="ILD320" s="8"/>
      <c r="ILE320" s="8"/>
      <c r="ILF320" s="8"/>
      <c r="ILG320" s="8"/>
      <c r="ILH320" s="8"/>
      <c r="ILI320" s="8"/>
      <c r="ILJ320" s="8"/>
      <c r="ILK320" s="8"/>
      <c r="ILL320" s="8"/>
      <c r="ILM320" s="8"/>
      <c r="ILN320" s="8"/>
      <c r="ILO320" s="8"/>
      <c r="ILP320" s="8"/>
      <c r="ILQ320" s="8"/>
      <c r="ILR320" s="8"/>
      <c r="ILS320" s="8"/>
      <c r="ILT320" s="8"/>
      <c r="ILU320" s="8"/>
      <c r="ILV320" s="8"/>
      <c r="ILW320" s="8"/>
      <c r="ILX320" s="8"/>
      <c r="ILY320" s="8"/>
      <c r="ILZ320" s="8"/>
      <c r="IMA320" s="8"/>
      <c r="IMB320" s="8"/>
      <c r="IMC320" s="8"/>
      <c r="IMD320" s="8"/>
      <c r="IME320" s="8"/>
      <c r="IMF320" s="8"/>
      <c r="IMG320" s="8"/>
      <c r="IMH320" s="8"/>
      <c r="IMI320" s="8"/>
      <c r="IMJ320" s="8"/>
      <c r="IMK320" s="8"/>
      <c r="IML320" s="8"/>
      <c r="IMM320" s="8"/>
      <c r="IMN320" s="8"/>
      <c r="IMO320" s="8"/>
      <c r="IMP320" s="8"/>
      <c r="IMQ320" s="8"/>
      <c r="IMR320" s="8"/>
      <c r="IMS320" s="8"/>
      <c r="IMT320" s="8"/>
      <c r="IMU320" s="8"/>
      <c r="IMV320" s="8"/>
      <c r="IMW320" s="8"/>
      <c r="IMX320" s="8"/>
      <c r="IMY320" s="8"/>
      <c r="IMZ320" s="8"/>
      <c r="INA320" s="8"/>
      <c r="INB320" s="8"/>
      <c r="INC320" s="8"/>
      <c r="IND320" s="8"/>
      <c r="INE320" s="8"/>
      <c r="INF320" s="8"/>
      <c r="ING320" s="8"/>
      <c r="INH320" s="8"/>
      <c r="INI320" s="8"/>
      <c r="INJ320" s="8"/>
      <c r="INK320" s="8"/>
      <c r="INL320" s="8"/>
      <c r="INM320" s="8"/>
      <c r="INN320" s="8"/>
      <c r="INO320" s="8"/>
      <c r="INP320" s="8"/>
      <c r="INQ320" s="8"/>
      <c r="INR320" s="8"/>
      <c r="INS320" s="8"/>
      <c r="INT320" s="8"/>
      <c r="INU320" s="8"/>
      <c r="INV320" s="8"/>
      <c r="INW320" s="8"/>
      <c r="INX320" s="8"/>
      <c r="INY320" s="8"/>
      <c r="INZ320" s="8"/>
      <c r="IOA320" s="8"/>
      <c r="IOB320" s="8"/>
      <c r="IOC320" s="8"/>
      <c r="IOD320" s="8"/>
      <c r="IOE320" s="8"/>
      <c r="IOF320" s="8"/>
      <c r="IOG320" s="8"/>
      <c r="IOH320" s="8"/>
      <c r="IOI320" s="8"/>
      <c r="IOJ320" s="8"/>
      <c r="IOK320" s="8"/>
      <c r="IOL320" s="8"/>
      <c r="IOM320" s="8"/>
      <c r="ION320" s="8"/>
      <c r="IOO320" s="8"/>
      <c r="IOP320" s="8"/>
      <c r="IOQ320" s="8"/>
      <c r="IOR320" s="8"/>
      <c r="IOS320" s="8"/>
      <c r="IOT320" s="8"/>
      <c r="IOU320" s="8"/>
      <c r="IOV320" s="8"/>
      <c r="IOW320" s="8"/>
      <c r="IOX320" s="8"/>
      <c r="IOY320" s="8"/>
      <c r="IOZ320" s="8"/>
      <c r="IPA320" s="8"/>
      <c r="IPB320" s="8"/>
      <c r="IPC320" s="8"/>
      <c r="IPD320" s="8"/>
      <c r="IPE320" s="8"/>
      <c r="IPF320" s="8"/>
      <c r="IPG320" s="8"/>
      <c r="IPH320" s="8"/>
      <c r="IPI320" s="8"/>
      <c r="IPJ320" s="8"/>
      <c r="IPK320" s="8"/>
      <c r="IPL320" s="8"/>
      <c r="IPM320" s="8"/>
      <c r="IPN320" s="8"/>
      <c r="IPO320" s="8"/>
      <c r="IPP320" s="8"/>
      <c r="IPQ320" s="8"/>
      <c r="IPR320" s="8"/>
      <c r="IPS320" s="8"/>
      <c r="IPT320" s="8"/>
      <c r="IPU320" s="8"/>
      <c r="IPV320" s="8"/>
      <c r="IPW320" s="8"/>
      <c r="IPX320" s="8"/>
      <c r="IPY320" s="8"/>
      <c r="IPZ320" s="8"/>
      <c r="IQA320" s="8"/>
      <c r="IQB320" s="8"/>
      <c r="IQC320" s="8"/>
      <c r="IQD320" s="8"/>
      <c r="IQE320" s="8"/>
      <c r="IQF320" s="8"/>
      <c r="IQG320" s="8"/>
      <c r="IQH320" s="8"/>
      <c r="IQI320" s="8"/>
      <c r="IQJ320" s="8"/>
      <c r="IQK320" s="8"/>
      <c r="IQL320" s="8"/>
      <c r="IQM320" s="8"/>
      <c r="IQN320" s="8"/>
      <c r="IQO320" s="8"/>
      <c r="IQP320" s="8"/>
      <c r="IQQ320" s="8"/>
      <c r="IQR320" s="8"/>
      <c r="IQS320" s="8"/>
      <c r="IQT320" s="8"/>
      <c r="IQU320" s="8"/>
      <c r="IQV320" s="8"/>
      <c r="IQW320" s="8"/>
      <c r="IQX320" s="8"/>
      <c r="IQY320" s="8"/>
      <c r="IQZ320" s="8"/>
      <c r="IRA320" s="8"/>
      <c r="IRB320" s="8"/>
      <c r="IRC320" s="8"/>
      <c r="IRD320" s="8"/>
      <c r="IRE320" s="8"/>
      <c r="IRF320" s="8"/>
      <c r="IRG320" s="8"/>
      <c r="IRH320" s="8"/>
      <c r="IRI320" s="8"/>
      <c r="IRJ320" s="8"/>
      <c r="IRK320" s="8"/>
      <c r="IRL320" s="8"/>
      <c r="IRM320" s="8"/>
      <c r="IRN320" s="8"/>
      <c r="IRO320" s="8"/>
      <c r="IRP320" s="8"/>
      <c r="IRQ320" s="8"/>
      <c r="IRR320" s="8"/>
      <c r="IRS320" s="8"/>
      <c r="IRT320" s="8"/>
      <c r="IRU320" s="8"/>
      <c r="IRV320" s="8"/>
      <c r="IRW320" s="8"/>
      <c r="IRX320" s="8"/>
      <c r="IRY320" s="8"/>
      <c r="IRZ320" s="8"/>
      <c r="ISA320" s="8"/>
      <c r="ISB320" s="8"/>
      <c r="ISC320" s="8"/>
      <c r="ISD320" s="8"/>
      <c r="ISE320" s="8"/>
      <c r="ISF320" s="8"/>
      <c r="ISG320" s="8"/>
      <c r="ISH320" s="8"/>
      <c r="ISI320" s="8"/>
      <c r="ISJ320" s="8"/>
      <c r="ISK320" s="8"/>
      <c r="ISL320" s="8"/>
      <c r="ISM320" s="8"/>
      <c r="ISN320" s="8"/>
      <c r="ISO320" s="8"/>
      <c r="ISP320" s="8"/>
      <c r="ISQ320" s="8"/>
      <c r="ISR320" s="8"/>
      <c r="ISS320" s="8"/>
      <c r="IST320" s="8"/>
      <c r="ISU320" s="8"/>
      <c r="ISV320" s="8"/>
      <c r="ISW320" s="8"/>
      <c r="ISX320" s="8"/>
      <c r="ISY320" s="8"/>
      <c r="ISZ320" s="8"/>
      <c r="ITA320" s="8"/>
      <c r="ITB320" s="8"/>
      <c r="ITC320" s="8"/>
      <c r="ITD320" s="8"/>
      <c r="ITE320" s="8"/>
      <c r="ITF320" s="8"/>
      <c r="ITG320" s="8"/>
      <c r="ITH320" s="8"/>
      <c r="ITI320" s="8"/>
      <c r="ITJ320" s="8"/>
      <c r="ITK320" s="8"/>
      <c r="ITL320" s="8"/>
      <c r="ITM320" s="8"/>
      <c r="ITN320" s="8"/>
      <c r="ITO320" s="8"/>
      <c r="ITP320" s="8"/>
      <c r="ITQ320" s="8"/>
      <c r="ITR320" s="8"/>
      <c r="ITS320" s="8"/>
      <c r="ITT320" s="8"/>
      <c r="ITU320" s="8"/>
      <c r="ITV320" s="8"/>
      <c r="ITW320" s="8"/>
      <c r="ITX320" s="8"/>
      <c r="ITY320" s="8"/>
      <c r="ITZ320" s="8"/>
      <c r="IUA320" s="8"/>
      <c r="IUB320" s="8"/>
      <c r="IUC320" s="8"/>
      <c r="IUD320" s="8"/>
      <c r="IUE320" s="8"/>
      <c r="IUF320" s="8"/>
      <c r="IUG320" s="8"/>
      <c r="IUH320" s="8"/>
      <c r="IUI320" s="8"/>
      <c r="IUJ320" s="8"/>
      <c r="IUK320" s="8"/>
      <c r="IUL320" s="8"/>
      <c r="IUM320" s="8"/>
      <c r="IUN320" s="8"/>
      <c r="IUO320" s="8"/>
      <c r="IUP320" s="8"/>
      <c r="IUQ320" s="8"/>
      <c r="IUR320" s="8"/>
      <c r="IUS320" s="8"/>
      <c r="IUT320" s="8"/>
      <c r="IUU320" s="8"/>
      <c r="IUV320" s="8"/>
      <c r="IUW320" s="8"/>
      <c r="IUX320" s="8"/>
      <c r="IUY320" s="8"/>
      <c r="IUZ320" s="8"/>
      <c r="IVA320" s="8"/>
      <c r="IVB320" s="8"/>
      <c r="IVC320" s="8"/>
      <c r="IVD320" s="8"/>
      <c r="IVE320" s="8"/>
      <c r="IVF320" s="8"/>
      <c r="IVG320" s="8"/>
      <c r="IVH320" s="8"/>
      <c r="IVI320" s="8"/>
      <c r="IVJ320" s="8"/>
      <c r="IVK320" s="8"/>
      <c r="IVL320" s="8"/>
      <c r="IVM320" s="8"/>
      <c r="IVN320" s="8"/>
      <c r="IVO320" s="8"/>
      <c r="IVP320" s="8"/>
      <c r="IVQ320" s="8"/>
      <c r="IVR320" s="8"/>
      <c r="IVS320" s="8"/>
      <c r="IVT320" s="8"/>
      <c r="IVU320" s="8"/>
      <c r="IVV320" s="8"/>
      <c r="IVW320" s="8"/>
      <c r="IVX320" s="8"/>
      <c r="IVY320" s="8"/>
      <c r="IVZ320" s="8"/>
      <c r="IWA320" s="8"/>
      <c r="IWB320" s="8"/>
      <c r="IWC320" s="8"/>
      <c r="IWD320" s="8"/>
      <c r="IWE320" s="8"/>
      <c r="IWF320" s="8"/>
      <c r="IWG320" s="8"/>
      <c r="IWH320" s="8"/>
      <c r="IWI320" s="8"/>
      <c r="IWJ320" s="8"/>
      <c r="IWK320" s="8"/>
      <c r="IWL320" s="8"/>
      <c r="IWM320" s="8"/>
      <c r="IWN320" s="8"/>
      <c r="IWO320" s="8"/>
      <c r="IWP320" s="8"/>
      <c r="IWQ320" s="8"/>
      <c r="IWR320" s="8"/>
      <c r="IWS320" s="8"/>
      <c r="IWT320" s="8"/>
      <c r="IWU320" s="8"/>
      <c r="IWV320" s="8"/>
      <c r="IWW320" s="8"/>
      <c r="IWX320" s="8"/>
      <c r="IWY320" s="8"/>
      <c r="IWZ320" s="8"/>
      <c r="IXA320" s="8"/>
      <c r="IXB320" s="8"/>
      <c r="IXC320" s="8"/>
      <c r="IXD320" s="8"/>
      <c r="IXE320" s="8"/>
      <c r="IXF320" s="8"/>
      <c r="IXG320" s="8"/>
      <c r="IXH320" s="8"/>
      <c r="IXI320" s="8"/>
      <c r="IXJ320" s="8"/>
      <c r="IXK320" s="8"/>
      <c r="IXL320" s="8"/>
      <c r="IXM320" s="8"/>
      <c r="IXN320" s="8"/>
      <c r="IXO320" s="8"/>
      <c r="IXP320" s="8"/>
      <c r="IXQ320" s="8"/>
      <c r="IXR320" s="8"/>
      <c r="IXS320" s="8"/>
      <c r="IXT320" s="8"/>
      <c r="IXU320" s="8"/>
      <c r="IXV320" s="8"/>
      <c r="IXW320" s="8"/>
      <c r="IXX320" s="8"/>
      <c r="IXY320" s="8"/>
      <c r="IXZ320" s="8"/>
      <c r="IYA320" s="8"/>
      <c r="IYB320" s="8"/>
      <c r="IYC320" s="8"/>
      <c r="IYD320" s="8"/>
      <c r="IYE320" s="8"/>
      <c r="IYF320" s="8"/>
      <c r="IYG320" s="8"/>
      <c r="IYH320" s="8"/>
      <c r="IYI320" s="8"/>
      <c r="IYJ320" s="8"/>
      <c r="IYK320" s="8"/>
      <c r="IYL320" s="8"/>
      <c r="IYM320" s="8"/>
      <c r="IYN320" s="8"/>
      <c r="IYO320" s="8"/>
      <c r="IYP320" s="8"/>
      <c r="IYQ320" s="8"/>
      <c r="IYR320" s="8"/>
      <c r="IYS320" s="8"/>
      <c r="IYT320" s="8"/>
      <c r="IYU320" s="8"/>
      <c r="IYV320" s="8"/>
      <c r="IYW320" s="8"/>
      <c r="IYX320" s="8"/>
      <c r="IYY320" s="8"/>
      <c r="IYZ320" s="8"/>
      <c r="IZA320" s="8"/>
      <c r="IZB320" s="8"/>
      <c r="IZC320" s="8"/>
      <c r="IZD320" s="8"/>
      <c r="IZE320" s="8"/>
      <c r="IZF320" s="8"/>
      <c r="IZG320" s="8"/>
      <c r="IZH320" s="8"/>
      <c r="IZI320" s="8"/>
      <c r="IZJ320" s="8"/>
      <c r="IZK320" s="8"/>
      <c r="IZL320" s="8"/>
      <c r="IZM320" s="8"/>
      <c r="IZN320" s="8"/>
      <c r="IZO320" s="8"/>
      <c r="IZP320" s="8"/>
      <c r="IZQ320" s="8"/>
      <c r="IZR320" s="8"/>
      <c r="IZS320" s="8"/>
      <c r="IZT320" s="8"/>
      <c r="IZU320" s="8"/>
      <c r="IZV320" s="8"/>
      <c r="IZW320" s="8"/>
      <c r="IZX320" s="8"/>
      <c r="IZY320" s="8"/>
      <c r="IZZ320" s="8"/>
      <c r="JAA320" s="8"/>
      <c r="JAB320" s="8"/>
      <c r="JAC320" s="8"/>
      <c r="JAD320" s="8"/>
      <c r="JAE320" s="8"/>
      <c r="JAF320" s="8"/>
      <c r="JAG320" s="8"/>
      <c r="JAH320" s="8"/>
      <c r="JAI320" s="8"/>
      <c r="JAJ320" s="8"/>
      <c r="JAK320" s="8"/>
      <c r="JAL320" s="8"/>
      <c r="JAM320" s="8"/>
      <c r="JAN320" s="8"/>
      <c r="JAO320" s="8"/>
      <c r="JAP320" s="8"/>
      <c r="JAQ320" s="8"/>
      <c r="JAR320" s="8"/>
      <c r="JAS320" s="8"/>
      <c r="JAT320" s="8"/>
      <c r="JAU320" s="8"/>
      <c r="JAV320" s="8"/>
      <c r="JAW320" s="8"/>
      <c r="JAX320" s="8"/>
      <c r="JAY320" s="8"/>
      <c r="JAZ320" s="8"/>
      <c r="JBA320" s="8"/>
      <c r="JBB320" s="8"/>
      <c r="JBC320" s="8"/>
      <c r="JBD320" s="8"/>
      <c r="JBE320" s="8"/>
      <c r="JBF320" s="8"/>
      <c r="JBG320" s="8"/>
      <c r="JBH320" s="8"/>
      <c r="JBI320" s="8"/>
      <c r="JBJ320" s="8"/>
      <c r="JBK320" s="8"/>
      <c r="JBL320" s="8"/>
      <c r="JBM320" s="8"/>
      <c r="JBN320" s="8"/>
      <c r="JBO320" s="8"/>
      <c r="JBP320" s="8"/>
      <c r="JBQ320" s="8"/>
      <c r="JBR320" s="8"/>
      <c r="JBS320" s="8"/>
      <c r="JBT320" s="8"/>
      <c r="JBU320" s="8"/>
      <c r="JBV320" s="8"/>
      <c r="JBW320" s="8"/>
      <c r="JBX320" s="8"/>
      <c r="JBY320" s="8"/>
      <c r="JBZ320" s="8"/>
      <c r="JCA320" s="8"/>
      <c r="JCB320" s="8"/>
      <c r="JCC320" s="8"/>
      <c r="JCD320" s="8"/>
      <c r="JCE320" s="8"/>
      <c r="JCF320" s="8"/>
      <c r="JCG320" s="8"/>
      <c r="JCH320" s="8"/>
      <c r="JCI320" s="8"/>
      <c r="JCJ320" s="8"/>
      <c r="JCK320" s="8"/>
      <c r="JCL320" s="8"/>
      <c r="JCM320" s="8"/>
      <c r="JCN320" s="8"/>
      <c r="JCO320" s="8"/>
      <c r="JCP320" s="8"/>
      <c r="JCQ320" s="8"/>
      <c r="JCR320" s="8"/>
      <c r="JCS320" s="8"/>
      <c r="JCT320" s="8"/>
      <c r="JCU320" s="8"/>
      <c r="JCV320" s="8"/>
      <c r="JCW320" s="8"/>
      <c r="JCX320" s="8"/>
      <c r="JCY320" s="8"/>
      <c r="JCZ320" s="8"/>
      <c r="JDA320" s="8"/>
      <c r="JDB320" s="8"/>
      <c r="JDC320" s="8"/>
      <c r="JDD320" s="8"/>
      <c r="JDE320" s="8"/>
      <c r="JDF320" s="8"/>
      <c r="JDG320" s="8"/>
      <c r="JDH320" s="8"/>
      <c r="JDI320" s="8"/>
      <c r="JDJ320" s="8"/>
      <c r="JDK320" s="8"/>
      <c r="JDL320" s="8"/>
      <c r="JDM320" s="8"/>
      <c r="JDN320" s="8"/>
      <c r="JDO320" s="8"/>
      <c r="JDP320" s="8"/>
      <c r="JDQ320" s="8"/>
      <c r="JDR320" s="8"/>
      <c r="JDS320" s="8"/>
      <c r="JDT320" s="8"/>
      <c r="JDU320" s="8"/>
      <c r="JDV320" s="8"/>
      <c r="JDW320" s="8"/>
      <c r="JDX320" s="8"/>
      <c r="JDY320" s="8"/>
      <c r="JDZ320" s="8"/>
      <c r="JEA320" s="8"/>
      <c r="JEB320" s="8"/>
      <c r="JEC320" s="8"/>
      <c r="JED320" s="8"/>
      <c r="JEE320" s="8"/>
      <c r="JEF320" s="8"/>
      <c r="JEG320" s="8"/>
      <c r="JEH320" s="8"/>
      <c r="JEI320" s="8"/>
      <c r="JEJ320" s="8"/>
      <c r="JEK320" s="8"/>
      <c r="JEL320" s="8"/>
      <c r="JEM320" s="8"/>
      <c r="JEN320" s="8"/>
      <c r="JEO320" s="8"/>
      <c r="JEP320" s="8"/>
      <c r="JEQ320" s="8"/>
      <c r="JER320" s="8"/>
      <c r="JES320" s="8"/>
      <c r="JET320" s="8"/>
      <c r="JEU320" s="8"/>
      <c r="JEV320" s="8"/>
      <c r="JEW320" s="8"/>
      <c r="JEX320" s="8"/>
      <c r="JEY320" s="8"/>
      <c r="JEZ320" s="8"/>
      <c r="JFA320" s="8"/>
      <c r="JFB320" s="8"/>
      <c r="JFC320" s="8"/>
      <c r="JFD320" s="8"/>
      <c r="JFE320" s="8"/>
      <c r="JFF320" s="8"/>
      <c r="JFG320" s="8"/>
      <c r="JFH320" s="8"/>
      <c r="JFI320" s="8"/>
      <c r="JFJ320" s="8"/>
      <c r="JFK320" s="8"/>
      <c r="JFL320" s="8"/>
      <c r="JFM320" s="8"/>
      <c r="JFN320" s="8"/>
      <c r="JFO320" s="8"/>
      <c r="JFP320" s="8"/>
      <c r="JFQ320" s="8"/>
      <c r="JFR320" s="8"/>
      <c r="JFS320" s="8"/>
      <c r="JFT320" s="8"/>
      <c r="JFU320" s="8"/>
      <c r="JFV320" s="8"/>
      <c r="JFW320" s="8"/>
      <c r="JFX320" s="8"/>
      <c r="JFY320" s="8"/>
      <c r="JFZ320" s="8"/>
      <c r="JGA320" s="8"/>
      <c r="JGB320" s="8"/>
      <c r="JGC320" s="8"/>
      <c r="JGD320" s="8"/>
      <c r="JGE320" s="8"/>
      <c r="JGF320" s="8"/>
      <c r="JGG320" s="8"/>
      <c r="JGH320" s="8"/>
      <c r="JGI320" s="8"/>
      <c r="JGJ320" s="8"/>
      <c r="JGK320" s="8"/>
      <c r="JGL320" s="8"/>
      <c r="JGM320" s="8"/>
      <c r="JGN320" s="8"/>
      <c r="JGO320" s="8"/>
      <c r="JGP320" s="8"/>
      <c r="JGQ320" s="8"/>
      <c r="JGR320" s="8"/>
      <c r="JGS320" s="8"/>
      <c r="JGT320" s="8"/>
      <c r="JGU320" s="8"/>
      <c r="JGV320" s="8"/>
      <c r="JGW320" s="8"/>
      <c r="JGX320" s="8"/>
      <c r="JGY320" s="8"/>
      <c r="JGZ320" s="8"/>
      <c r="JHA320" s="8"/>
      <c r="JHB320" s="8"/>
      <c r="JHC320" s="8"/>
      <c r="JHD320" s="8"/>
      <c r="JHE320" s="8"/>
      <c r="JHF320" s="8"/>
      <c r="JHG320" s="8"/>
      <c r="JHH320" s="8"/>
      <c r="JHI320" s="8"/>
      <c r="JHJ320" s="8"/>
      <c r="JHK320" s="8"/>
      <c r="JHL320" s="8"/>
      <c r="JHM320" s="8"/>
      <c r="JHN320" s="8"/>
      <c r="JHO320" s="8"/>
      <c r="JHP320" s="8"/>
      <c r="JHQ320" s="8"/>
      <c r="JHR320" s="8"/>
      <c r="JHS320" s="8"/>
      <c r="JHT320" s="8"/>
      <c r="JHU320" s="8"/>
      <c r="JHV320" s="8"/>
      <c r="JHW320" s="8"/>
      <c r="JHX320" s="8"/>
      <c r="JHY320" s="8"/>
      <c r="JHZ320" s="8"/>
      <c r="JIA320" s="8"/>
      <c r="JIB320" s="8"/>
      <c r="JIC320" s="8"/>
      <c r="JID320" s="8"/>
      <c r="JIE320" s="8"/>
      <c r="JIF320" s="8"/>
      <c r="JIG320" s="8"/>
      <c r="JIH320" s="8"/>
      <c r="JII320" s="8"/>
      <c r="JIJ320" s="8"/>
      <c r="JIK320" s="8"/>
      <c r="JIL320" s="8"/>
      <c r="JIM320" s="8"/>
      <c r="JIN320" s="8"/>
      <c r="JIO320" s="8"/>
      <c r="JIP320" s="8"/>
      <c r="JIQ320" s="8"/>
      <c r="JIR320" s="8"/>
      <c r="JIS320" s="8"/>
      <c r="JIT320" s="8"/>
      <c r="JIU320" s="8"/>
      <c r="JIV320" s="8"/>
      <c r="JIW320" s="8"/>
      <c r="JIX320" s="8"/>
      <c r="JIY320" s="8"/>
      <c r="JIZ320" s="8"/>
      <c r="JJA320" s="8"/>
      <c r="JJB320" s="8"/>
      <c r="JJC320" s="8"/>
      <c r="JJD320" s="8"/>
      <c r="JJE320" s="8"/>
      <c r="JJF320" s="8"/>
      <c r="JJG320" s="8"/>
      <c r="JJH320" s="8"/>
      <c r="JJI320" s="8"/>
      <c r="JJJ320" s="8"/>
      <c r="JJK320" s="8"/>
      <c r="JJL320" s="8"/>
      <c r="JJM320" s="8"/>
      <c r="JJN320" s="8"/>
      <c r="JJO320" s="8"/>
      <c r="JJP320" s="8"/>
      <c r="JJQ320" s="8"/>
      <c r="JJR320" s="8"/>
      <c r="JJS320" s="8"/>
      <c r="JJT320" s="8"/>
      <c r="JJU320" s="8"/>
      <c r="JJV320" s="8"/>
      <c r="JJW320" s="8"/>
      <c r="JJX320" s="8"/>
      <c r="JJY320" s="8"/>
      <c r="JJZ320" s="8"/>
      <c r="JKA320" s="8"/>
      <c r="JKB320" s="8"/>
      <c r="JKC320" s="8"/>
      <c r="JKD320" s="8"/>
      <c r="JKE320" s="8"/>
      <c r="JKF320" s="8"/>
      <c r="JKG320" s="8"/>
      <c r="JKH320" s="8"/>
      <c r="JKI320" s="8"/>
      <c r="JKJ320" s="8"/>
      <c r="JKK320" s="8"/>
      <c r="JKL320" s="8"/>
      <c r="JKM320" s="8"/>
      <c r="JKN320" s="8"/>
      <c r="JKO320" s="8"/>
      <c r="JKP320" s="8"/>
      <c r="JKQ320" s="8"/>
      <c r="JKR320" s="8"/>
      <c r="JKS320" s="8"/>
      <c r="JKT320" s="8"/>
      <c r="JKU320" s="8"/>
      <c r="JKV320" s="8"/>
      <c r="JKW320" s="8"/>
      <c r="JKX320" s="8"/>
      <c r="JKY320" s="8"/>
      <c r="JKZ320" s="8"/>
      <c r="JLA320" s="8"/>
      <c r="JLB320" s="8"/>
      <c r="JLC320" s="8"/>
      <c r="JLD320" s="8"/>
      <c r="JLE320" s="8"/>
      <c r="JLF320" s="8"/>
      <c r="JLG320" s="8"/>
      <c r="JLH320" s="8"/>
      <c r="JLI320" s="8"/>
      <c r="JLJ320" s="8"/>
      <c r="JLK320" s="8"/>
      <c r="JLL320" s="8"/>
      <c r="JLM320" s="8"/>
      <c r="JLN320" s="8"/>
      <c r="JLO320" s="8"/>
      <c r="JLP320" s="8"/>
      <c r="JLQ320" s="8"/>
      <c r="JLR320" s="8"/>
      <c r="JLS320" s="8"/>
      <c r="JLT320" s="8"/>
      <c r="JLU320" s="8"/>
      <c r="JLV320" s="8"/>
      <c r="JLW320" s="8"/>
      <c r="JLX320" s="8"/>
      <c r="JLY320" s="8"/>
      <c r="JLZ320" s="8"/>
      <c r="JMA320" s="8"/>
      <c r="JMB320" s="8"/>
      <c r="JMC320" s="8"/>
      <c r="JMD320" s="8"/>
      <c r="JME320" s="8"/>
      <c r="JMF320" s="8"/>
      <c r="JMG320" s="8"/>
      <c r="JMH320" s="8"/>
      <c r="JMI320" s="8"/>
      <c r="JMJ320" s="8"/>
      <c r="JMK320" s="8"/>
      <c r="JML320" s="8"/>
      <c r="JMM320" s="8"/>
      <c r="JMN320" s="8"/>
      <c r="JMO320" s="8"/>
      <c r="JMP320" s="8"/>
      <c r="JMQ320" s="8"/>
      <c r="JMR320" s="8"/>
      <c r="JMS320" s="8"/>
      <c r="JMT320" s="8"/>
      <c r="JMU320" s="8"/>
      <c r="JMV320" s="8"/>
      <c r="JMW320" s="8"/>
      <c r="JMX320" s="8"/>
      <c r="JMY320" s="8"/>
      <c r="JMZ320" s="8"/>
      <c r="JNA320" s="8"/>
      <c r="JNB320" s="8"/>
      <c r="JNC320" s="8"/>
      <c r="JND320" s="8"/>
      <c r="JNE320" s="8"/>
      <c r="JNF320" s="8"/>
      <c r="JNG320" s="8"/>
      <c r="JNH320" s="8"/>
      <c r="JNI320" s="8"/>
      <c r="JNJ320" s="8"/>
      <c r="JNK320" s="8"/>
      <c r="JNL320" s="8"/>
      <c r="JNM320" s="8"/>
      <c r="JNN320" s="8"/>
      <c r="JNO320" s="8"/>
      <c r="JNP320" s="8"/>
      <c r="JNQ320" s="8"/>
      <c r="JNR320" s="8"/>
      <c r="JNS320" s="8"/>
      <c r="JNT320" s="8"/>
      <c r="JNU320" s="8"/>
      <c r="JNV320" s="8"/>
      <c r="JNW320" s="8"/>
      <c r="JNX320" s="8"/>
      <c r="JNY320" s="8"/>
      <c r="JNZ320" s="8"/>
      <c r="JOA320" s="8"/>
      <c r="JOB320" s="8"/>
      <c r="JOC320" s="8"/>
      <c r="JOD320" s="8"/>
      <c r="JOE320" s="8"/>
      <c r="JOF320" s="8"/>
      <c r="JOG320" s="8"/>
      <c r="JOH320" s="8"/>
      <c r="JOI320" s="8"/>
      <c r="JOJ320" s="8"/>
      <c r="JOK320" s="8"/>
      <c r="JOL320" s="8"/>
      <c r="JOM320" s="8"/>
      <c r="JON320" s="8"/>
      <c r="JOO320" s="8"/>
      <c r="JOP320" s="8"/>
      <c r="JOQ320" s="8"/>
      <c r="JOR320" s="8"/>
      <c r="JOS320" s="8"/>
      <c r="JOT320" s="8"/>
      <c r="JOU320" s="8"/>
      <c r="JOV320" s="8"/>
      <c r="JOW320" s="8"/>
      <c r="JOX320" s="8"/>
      <c r="JOY320" s="8"/>
      <c r="JOZ320" s="8"/>
      <c r="JPA320" s="8"/>
      <c r="JPB320" s="8"/>
      <c r="JPC320" s="8"/>
      <c r="JPD320" s="8"/>
      <c r="JPE320" s="8"/>
      <c r="JPF320" s="8"/>
      <c r="JPG320" s="8"/>
      <c r="JPH320" s="8"/>
      <c r="JPI320" s="8"/>
      <c r="JPJ320" s="8"/>
      <c r="JPK320" s="8"/>
      <c r="JPL320" s="8"/>
      <c r="JPM320" s="8"/>
      <c r="JPN320" s="8"/>
      <c r="JPO320" s="8"/>
      <c r="JPP320" s="8"/>
      <c r="JPQ320" s="8"/>
      <c r="JPR320" s="8"/>
      <c r="JPS320" s="8"/>
      <c r="JPT320" s="8"/>
      <c r="JPU320" s="8"/>
      <c r="JPV320" s="8"/>
      <c r="JPW320" s="8"/>
      <c r="JPX320" s="8"/>
      <c r="JPY320" s="8"/>
      <c r="JPZ320" s="8"/>
      <c r="JQA320" s="8"/>
      <c r="JQB320" s="8"/>
      <c r="JQC320" s="8"/>
      <c r="JQD320" s="8"/>
      <c r="JQE320" s="8"/>
      <c r="JQF320" s="8"/>
      <c r="JQG320" s="8"/>
      <c r="JQH320" s="8"/>
      <c r="JQI320" s="8"/>
      <c r="JQJ320" s="8"/>
      <c r="JQK320" s="8"/>
      <c r="JQL320" s="8"/>
      <c r="JQM320" s="8"/>
      <c r="JQN320" s="8"/>
      <c r="JQO320" s="8"/>
      <c r="JQP320" s="8"/>
      <c r="JQQ320" s="8"/>
      <c r="JQR320" s="8"/>
      <c r="JQS320" s="8"/>
      <c r="JQT320" s="8"/>
      <c r="JQU320" s="8"/>
      <c r="JQV320" s="8"/>
      <c r="JQW320" s="8"/>
      <c r="JQX320" s="8"/>
      <c r="JQY320" s="8"/>
      <c r="JQZ320" s="8"/>
      <c r="JRA320" s="8"/>
      <c r="JRB320" s="8"/>
      <c r="JRC320" s="8"/>
      <c r="JRD320" s="8"/>
      <c r="JRE320" s="8"/>
      <c r="JRF320" s="8"/>
      <c r="JRG320" s="8"/>
      <c r="JRH320" s="8"/>
      <c r="JRI320" s="8"/>
      <c r="JRJ320" s="8"/>
      <c r="JRK320" s="8"/>
      <c r="JRL320" s="8"/>
      <c r="JRM320" s="8"/>
      <c r="JRN320" s="8"/>
      <c r="JRO320" s="8"/>
      <c r="JRP320" s="8"/>
      <c r="JRQ320" s="8"/>
      <c r="JRR320" s="8"/>
      <c r="JRS320" s="8"/>
      <c r="JRT320" s="8"/>
      <c r="JRU320" s="8"/>
      <c r="JRV320" s="8"/>
      <c r="JRW320" s="8"/>
      <c r="JRX320" s="8"/>
      <c r="JRY320" s="8"/>
      <c r="JRZ320" s="8"/>
      <c r="JSA320" s="8"/>
      <c r="JSB320" s="8"/>
      <c r="JSC320" s="8"/>
      <c r="JSD320" s="8"/>
      <c r="JSE320" s="8"/>
      <c r="JSF320" s="8"/>
      <c r="JSG320" s="8"/>
      <c r="JSH320" s="8"/>
      <c r="JSI320" s="8"/>
      <c r="JSJ320" s="8"/>
      <c r="JSK320" s="8"/>
      <c r="JSL320" s="8"/>
      <c r="JSM320" s="8"/>
      <c r="JSN320" s="8"/>
      <c r="JSO320" s="8"/>
      <c r="JSP320" s="8"/>
      <c r="JSQ320" s="8"/>
      <c r="JSR320" s="8"/>
      <c r="JSS320" s="8"/>
      <c r="JST320" s="8"/>
      <c r="JSU320" s="8"/>
      <c r="JSV320" s="8"/>
      <c r="JSW320" s="8"/>
      <c r="JSX320" s="8"/>
      <c r="JSY320" s="8"/>
      <c r="JSZ320" s="8"/>
      <c r="JTA320" s="8"/>
      <c r="JTB320" s="8"/>
      <c r="JTC320" s="8"/>
      <c r="JTD320" s="8"/>
      <c r="JTE320" s="8"/>
      <c r="JTF320" s="8"/>
      <c r="JTG320" s="8"/>
      <c r="JTH320" s="8"/>
      <c r="JTI320" s="8"/>
      <c r="JTJ320" s="8"/>
      <c r="JTK320" s="8"/>
      <c r="JTL320" s="8"/>
      <c r="JTM320" s="8"/>
      <c r="JTN320" s="8"/>
      <c r="JTO320" s="8"/>
      <c r="JTP320" s="8"/>
      <c r="JTQ320" s="8"/>
      <c r="JTR320" s="8"/>
      <c r="JTS320" s="8"/>
      <c r="JTT320" s="8"/>
      <c r="JTU320" s="8"/>
      <c r="JTV320" s="8"/>
      <c r="JTW320" s="8"/>
      <c r="JTX320" s="8"/>
      <c r="JTY320" s="8"/>
      <c r="JTZ320" s="8"/>
      <c r="JUA320" s="8"/>
      <c r="JUB320" s="8"/>
      <c r="JUC320" s="8"/>
      <c r="JUD320" s="8"/>
      <c r="JUE320" s="8"/>
      <c r="JUF320" s="8"/>
      <c r="JUG320" s="8"/>
      <c r="JUH320" s="8"/>
      <c r="JUI320" s="8"/>
      <c r="JUJ320" s="8"/>
      <c r="JUK320" s="8"/>
      <c r="JUL320" s="8"/>
      <c r="JUM320" s="8"/>
      <c r="JUN320" s="8"/>
      <c r="JUO320" s="8"/>
      <c r="JUP320" s="8"/>
      <c r="JUQ320" s="8"/>
      <c r="JUR320" s="8"/>
      <c r="JUS320" s="8"/>
      <c r="JUT320" s="8"/>
      <c r="JUU320" s="8"/>
      <c r="JUV320" s="8"/>
      <c r="JUW320" s="8"/>
      <c r="JUX320" s="8"/>
      <c r="JUY320" s="8"/>
      <c r="JUZ320" s="8"/>
      <c r="JVA320" s="8"/>
      <c r="JVB320" s="8"/>
      <c r="JVC320" s="8"/>
      <c r="JVD320" s="8"/>
      <c r="JVE320" s="8"/>
      <c r="JVF320" s="8"/>
      <c r="JVG320" s="8"/>
      <c r="JVH320" s="8"/>
      <c r="JVI320" s="8"/>
      <c r="JVJ320" s="8"/>
      <c r="JVK320" s="8"/>
      <c r="JVL320" s="8"/>
      <c r="JVM320" s="8"/>
      <c r="JVN320" s="8"/>
      <c r="JVO320" s="8"/>
      <c r="JVP320" s="8"/>
      <c r="JVQ320" s="8"/>
      <c r="JVR320" s="8"/>
      <c r="JVS320" s="8"/>
      <c r="JVT320" s="8"/>
      <c r="JVU320" s="8"/>
      <c r="JVV320" s="8"/>
      <c r="JVW320" s="8"/>
      <c r="JVX320" s="8"/>
      <c r="JVY320" s="8"/>
      <c r="JVZ320" s="8"/>
      <c r="JWA320" s="8"/>
      <c r="JWB320" s="8"/>
      <c r="JWC320" s="8"/>
      <c r="JWD320" s="8"/>
      <c r="JWE320" s="8"/>
      <c r="JWF320" s="8"/>
      <c r="JWG320" s="8"/>
      <c r="JWH320" s="8"/>
      <c r="JWI320" s="8"/>
      <c r="JWJ320" s="8"/>
      <c r="JWK320" s="8"/>
      <c r="JWL320" s="8"/>
      <c r="JWM320" s="8"/>
      <c r="JWN320" s="8"/>
      <c r="JWO320" s="8"/>
      <c r="JWP320" s="8"/>
      <c r="JWQ320" s="8"/>
      <c r="JWR320" s="8"/>
      <c r="JWS320" s="8"/>
      <c r="JWT320" s="8"/>
      <c r="JWU320" s="8"/>
      <c r="JWV320" s="8"/>
      <c r="JWW320" s="8"/>
      <c r="JWX320" s="8"/>
      <c r="JWY320" s="8"/>
      <c r="JWZ320" s="8"/>
      <c r="JXA320" s="8"/>
      <c r="JXB320" s="8"/>
      <c r="JXC320" s="8"/>
      <c r="JXD320" s="8"/>
      <c r="JXE320" s="8"/>
      <c r="JXF320" s="8"/>
      <c r="JXG320" s="8"/>
      <c r="JXH320" s="8"/>
      <c r="JXI320" s="8"/>
      <c r="JXJ320" s="8"/>
      <c r="JXK320" s="8"/>
      <c r="JXL320" s="8"/>
      <c r="JXM320" s="8"/>
      <c r="JXN320" s="8"/>
      <c r="JXO320" s="8"/>
      <c r="JXP320" s="8"/>
      <c r="JXQ320" s="8"/>
      <c r="JXR320" s="8"/>
      <c r="JXS320" s="8"/>
      <c r="JXT320" s="8"/>
      <c r="JXU320" s="8"/>
      <c r="JXV320" s="8"/>
      <c r="JXW320" s="8"/>
      <c r="JXX320" s="8"/>
      <c r="JXY320" s="8"/>
      <c r="JXZ320" s="8"/>
      <c r="JYA320" s="8"/>
      <c r="JYB320" s="8"/>
      <c r="JYC320" s="8"/>
      <c r="JYD320" s="8"/>
      <c r="JYE320" s="8"/>
      <c r="JYF320" s="8"/>
      <c r="JYG320" s="8"/>
      <c r="JYH320" s="8"/>
      <c r="JYI320" s="8"/>
      <c r="JYJ320" s="8"/>
      <c r="JYK320" s="8"/>
      <c r="JYL320" s="8"/>
      <c r="JYM320" s="8"/>
      <c r="JYN320" s="8"/>
      <c r="JYO320" s="8"/>
      <c r="JYP320" s="8"/>
      <c r="JYQ320" s="8"/>
      <c r="JYR320" s="8"/>
      <c r="JYS320" s="8"/>
      <c r="JYT320" s="8"/>
      <c r="JYU320" s="8"/>
      <c r="JYV320" s="8"/>
      <c r="JYW320" s="8"/>
      <c r="JYX320" s="8"/>
      <c r="JYY320" s="8"/>
      <c r="JYZ320" s="8"/>
      <c r="JZA320" s="8"/>
      <c r="JZB320" s="8"/>
      <c r="JZC320" s="8"/>
      <c r="JZD320" s="8"/>
      <c r="JZE320" s="8"/>
      <c r="JZF320" s="8"/>
      <c r="JZG320" s="8"/>
      <c r="JZH320" s="8"/>
      <c r="JZI320" s="8"/>
      <c r="JZJ320" s="8"/>
      <c r="JZK320" s="8"/>
      <c r="JZL320" s="8"/>
      <c r="JZM320" s="8"/>
      <c r="JZN320" s="8"/>
      <c r="JZO320" s="8"/>
      <c r="JZP320" s="8"/>
      <c r="JZQ320" s="8"/>
      <c r="JZR320" s="8"/>
      <c r="JZS320" s="8"/>
      <c r="JZT320" s="8"/>
      <c r="JZU320" s="8"/>
      <c r="JZV320" s="8"/>
      <c r="JZW320" s="8"/>
      <c r="JZX320" s="8"/>
      <c r="JZY320" s="8"/>
      <c r="JZZ320" s="8"/>
      <c r="KAA320" s="8"/>
      <c r="KAB320" s="8"/>
      <c r="KAC320" s="8"/>
      <c r="KAD320" s="8"/>
      <c r="KAE320" s="8"/>
      <c r="KAF320" s="8"/>
      <c r="KAG320" s="8"/>
      <c r="KAH320" s="8"/>
      <c r="KAI320" s="8"/>
      <c r="KAJ320" s="8"/>
      <c r="KAK320" s="8"/>
      <c r="KAL320" s="8"/>
      <c r="KAM320" s="8"/>
      <c r="KAN320" s="8"/>
      <c r="KAO320" s="8"/>
      <c r="KAP320" s="8"/>
      <c r="KAQ320" s="8"/>
      <c r="KAR320" s="8"/>
      <c r="KAS320" s="8"/>
      <c r="KAT320" s="8"/>
      <c r="KAU320" s="8"/>
      <c r="KAV320" s="8"/>
      <c r="KAW320" s="8"/>
      <c r="KAX320" s="8"/>
      <c r="KAY320" s="8"/>
      <c r="KAZ320" s="8"/>
      <c r="KBA320" s="8"/>
      <c r="KBB320" s="8"/>
      <c r="KBC320" s="8"/>
      <c r="KBD320" s="8"/>
      <c r="KBE320" s="8"/>
      <c r="KBF320" s="8"/>
      <c r="KBG320" s="8"/>
      <c r="KBH320" s="8"/>
      <c r="KBI320" s="8"/>
      <c r="KBJ320" s="8"/>
      <c r="KBK320" s="8"/>
      <c r="KBL320" s="8"/>
      <c r="KBM320" s="8"/>
      <c r="KBN320" s="8"/>
      <c r="KBO320" s="8"/>
      <c r="KBP320" s="8"/>
      <c r="KBQ320" s="8"/>
      <c r="KBR320" s="8"/>
      <c r="KBS320" s="8"/>
      <c r="KBT320" s="8"/>
      <c r="KBU320" s="8"/>
      <c r="KBV320" s="8"/>
      <c r="KBW320" s="8"/>
      <c r="KBX320" s="8"/>
      <c r="KBY320" s="8"/>
      <c r="KBZ320" s="8"/>
      <c r="KCA320" s="8"/>
      <c r="KCB320" s="8"/>
      <c r="KCC320" s="8"/>
      <c r="KCD320" s="8"/>
      <c r="KCE320" s="8"/>
      <c r="KCF320" s="8"/>
      <c r="KCG320" s="8"/>
      <c r="KCH320" s="8"/>
      <c r="KCI320" s="8"/>
      <c r="KCJ320" s="8"/>
      <c r="KCK320" s="8"/>
      <c r="KCL320" s="8"/>
      <c r="KCM320" s="8"/>
      <c r="KCN320" s="8"/>
      <c r="KCO320" s="8"/>
      <c r="KCP320" s="8"/>
      <c r="KCQ320" s="8"/>
      <c r="KCR320" s="8"/>
      <c r="KCS320" s="8"/>
      <c r="KCT320" s="8"/>
      <c r="KCU320" s="8"/>
      <c r="KCV320" s="8"/>
      <c r="KCW320" s="8"/>
      <c r="KCX320" s="8"/>
      <c r="KCY320" s="8"/>
      <c r="KCZ320" s="8"/>
      <c r="KDA320" s="8"/>
      <c r="KDB320" s="8"/>
      <c r="KDC320" s="8"/>
      <c r="KDD320" s="8"/>
      <c r="KDE320" s="8"/>
      <c r="KDF320" s="8"/>
      <c r="KDG320" s="8"/>
      <c r="KDH320" s="8"/>
      <c r="KDI320" s="8"/>
      <c r="KDJ320" s="8"/>
      <c r="KDK320" s="8"/>
      <c r="KDL320" s="8"/>
      <c r="KDM320" s="8"/>
      <c r="KDN320" s="8"/>
      <c r="KDO320" s="8"/>
      <c r="KDP320" s="8"/>
      <c r="KDQ320" s="8"/>
      <c r="KDR320" s="8"/>
      <c r="KDS320" s="8"/>
      <c r="KDT320" s="8"/>
      <c r="KDU320" s="8"/>
      <c r="KDV320" s="8"/>
      <c r="KDW320" s="8"/>
      <c r="KDX320" s="8"/>
      <c r="KDY320" s="8"/>
      <c r="KDZ320" s="8"/>
      <c r="KEA320" s="8"/>
      <c r="KEB320" s="8"/>
      <c r="KEC320" s="8"/>
      <c r="KED320" s="8"/>
      <c r="KEE320" s="8"/>
      <c r="KEF320" s="8"/>
      <c r="KEG320" s="8"/>
      <c r="KEH320" s="8"/>
      <c r="KEI320" s="8"/>
      <c r="KEJ320" s="8"/>
      <c r="KEK320" s="8"/>
      <c r="KEL320" s="8"/>
      <c r="KEM320" s="8"/>
      <c r="KEN320" s="8"/>
      <c r="KEO320" s="8"/>
      <c r="KEP320" s="8"/>
      <c r="KEQ320" s="8"/>
      <c r="KER320" s="8"/>
      <c r="KES320" s="8"/>
      <c r="KET320" s="8"/>
      <c r="KEU320" s="8"/>
      <c r="KEV320" s="8"/>
      <c r="KEW320" s="8"/>
      <c r="KEX320" s="8"/>
      <c r="KEY320" s="8"/>
      <c r="KEZ320" s="8"/>
      <c r="KFA320" s="8"/>
      <c r="KFB320" s="8"/>
      <c r="KFC320" s="8"/>
      <c r="KFD320" s="8"/>
      <c r="KFE320" s="8"/>
      <c r="KFF320" s="8"/>
      <c r="KFG320" s="8"/>
      <c r="KFH320" s="8"/>
      <c r="KFI320" s="8"/>
      <c r="KFJ320" s="8"/>
      <c r="KFK320" s="8"/>
      <c r="KFL320" s="8"/>
      <c r="KFM320" s="8"/>
      <c r="KFN320" s="8"/>
      <c r="KFO320" s="8"/>
      <c r="KFP320" s="8"/>
      <c r="KFQ320" s="8"/>
      <c r="KFR320" s="8"/>
      <c r="KFS320" s="8"/>
      <c r="KFT320" s="8"/>
      <c r="KFU320" s="8"/>
      <c r="KFV320" s="8"/>
      <c r="KFW320" s="8"/>
      <c r="KFX320" s="8"/>
      <c r="KFY320" s="8"/>
      <c r="KFZ320" s="8"/>
      <c r="KGA320" s="8"/>
      <c r="KGB320" s="8"/>
      <c r="KGC320" s="8"/>
      <c r="KGD320" s="8"/>
      <c r="KGE320" s="8"/>
      <c r="KGF320" s="8"/>
      <c r="KGG320" s="8"/>
      <c r="KGH320" s="8"/>
      <c r="KGI320" s="8"/>
      <c r="KGJ320" s="8"/>
      <c r="KGK320" s="8"/>
      <c r="KGL320" s="8"/>
      <c r="KGM320" s="8"/>
      <c r="KGN320" s="8"/>
      <c r="KGO320" s="8"/>
      <c r="KGP320" s="8"/>
      <c r="KGQ320" s="8"/>
      <c r="KGR320" s="8"/>
      <c r="KGS320" s="8"/>
      <c r="KGT320" s="8"/>
      <c r="KGU320" s="8"/>
      <c r="KGV320" s="8"/>
      <c r="KGW320" s="8"/>
      <c r="KGX320" s="8"/>
      <c r="KGY320" s="8"/>
      <c r="KGZ320" s="8"/>
      <c r="KHA320" s="8"/>
      <c r="KHB320" s="8"/>
      <c r="KHC320" s="8"/>
      <c r="KHD320" s="8"/>
      <c r="KHE320" s="8"/>
      <c r="KHF320" s="8"/>
      <c r="KHG320" s="8"/>
      <c r="KHH320" s="8"/>
      <c r="KHI320" s="8"/>
      <c r="KHJ320" s="8"/>
      <c r="KHK320" s="8"/>
      <c r="KHL320" s="8"/>
      <c r="KHM320" s="8"/>
      <c r="KHN320" s="8"/>
      <c r="KHO320" s="8"/>
      <c r="KHP320" s="8"/>
      <c r="KHQ320" s="8"/>
      <c r="KHR320" s="8"/>
      <c r="KHS320" s="8"/>
      <c r="KHT320" s="8"/>
      <c r="KHU320" s="8"/>
      <c r="KHV320" s="8"/>
      <c r="KHW320" s="8"/>
      <c r="KHX320" s="8"/>
      <c r="KHY320" s="8"/>
      <c r="KHZ320" s="8"/>
      <c r="KIA320" s="8"/>
      <c r="KIB320" s="8"/>
      <c r="KIC320" s="8"/>
      <c r="KID320" s="8"/>
      <c r="KIE320" s="8"/>
      <c r="KIF320" s="8"/>
      <c r="KIG320" s="8"/>
      <c r="KIH320" s="8"/>
      <c r="KII320" s="8"/>
      <c r="KIJ320" s="8"/>
      <c r="KIK320" s="8"/>
      <c r="KIL320" s="8"/>
      <c r="KIM320" s="8"/>
      <c r="KIN320" s="8"/>
      <c r="KIO320" s="8"/>
      <c r="KIP320" s="8"/>
      <c r="KIQ320" s="8"/>
      <c r="KIR320" s="8"/>
      <c r="KIS320" s="8"/>
      <c r="KIT320" s="8"/>
      <c r="KIU320" s="8"/>
      <c r="KIV320" s="8"/>
      <c r="KIW320" s="8"/>
      <c r="KIX320" s="8"/>
      <c r="KIY320" s="8"/>
      <c r="KIZ320" s="8"/>
      <c r="KJA320" s="8"/>
      <c r="KJB320" s="8"/>
      <c r="KJC320" s="8"/>
      <c r="KJD320" s="8"/>
      <c r="KJE320" s="8"/>
      <c r="KJF320" s="8"/>
      <c r="KJG320" s="8"/>
      <c r="KJH320" s="8"/>
      <c r="KJI320" s="8"/>
      <c r="KJJ320" s="8"/>
      <c r="KJK320" s="8"/>
      <c r="KJL320" s="8"/>
      <c r="KJM320" s="8"/>
      <c r="KJN320" s="8"/>
      <c r="KJO320" s="8"/>
      <c r="KJP320" s="8"/>
      <c r="KJQ320" s="8"/>
      <c r="KJR320" s="8"/>
      <c r="KJS320" s="8"/>
      <c r="KJT320" s="8"/>
      <c r="KJU320" s="8"/>
      <c r="KJV320" s="8"/>
      <c r="KJW320" s="8"/>
      <c r="KJX320" s="8"/>
      <c r="KJY320" s="8"/>
      <c r="KJZ320" s="8"/>
      <c r="KKA320" s="8"/>
      <c r="KKB320" s="8"/>
      <c r="KKC320" s="8"/>
      <c r="KKD320" s="8"/>
      <c r="KKE320" s="8"/>
      <c r="KKF320" s="8"/>
      <c r="KKG320" s="8"/>
      <c r="KKH320" s="8"/>
      <c r="KKI320" s="8"/>
      <c r="KKJ320" s="8"/>
      <c r="KKK320" s="8"/>
      <c r="KKL320" s="8"/>
      <c r="KKM320" s="8"/>
      <c r="KKN320" s="8"/>
      <c r="KKO320" s="8"/>
      <c r="KKP320" s="8"/>
      <c r="KKQ320" s="8"/>
      <c r="KKR320" s="8"/>
      <c r="KKS320" s="8"/>
      <c r="KKT320" s="8"/>
      <c r="KKU320" s="8"/>
      <c r="KKV320" s="8"/>
      <c r="KKW320" s="8"/>
      <c r="KKX320" s="8"/>
      <c r="KKY320" s="8"/>
      <c r="KKZ320" s="8"/>
      <c r="KLA320" s="8"/>
      <c r="KLB320" s="8"/>
      <c r="KLC320" s="8"/>
      <c r="KLD320" s="8"/>
      <c r="KLE320" s="8"/>
      <c r="KLF320" s="8"/>
      <c r="KLG320" s="8"/>
      <c r="KLH320" s="8"/>
      <c r="KLI320" s="8"/>
      <c r="KLJ320" s="8"/>
      <c r="KLK320" s="8"/>
      <c r="KLL320" s="8"/>
      <c r="KLM320" s="8"/>
      <c r="KLN320" s="8"/>
      <c r="KLO320" s="8"/>
      <c r="KLP320" s="8"/>
      <c r="KLQ320" s="8"/>
      <c r="KLR320" s="8"/>
      <c r="KLS320" s="8"/>
      <c r="KLT320" s="8"/>
      <c r="KLU320" s="8"/>
      <c r="KLV320" s="8"/>
      <c r="KLW320" s="8"/>
      <c r="KLX320" s="8"/>
      <c r="KLY320" s="8"/>
      <c r="KLZ320" s="8"/>
      <c r="KMA320" s="8"/>
      <c r="KMB320" s="8"/>
      <c r="KMC320" s="8"/>
      <c r="KMD320" s="8"/>
      <c r="KME320" s="8"/>
      <c r="KMF320" s="8"/>
      <c r="KMG320" s="8"/>
      <c r="KMH320" s="8"/>
      <c r="KMI320" s="8"/>
      <c r="KMJ320" s="8"/>
      <c r="KMK320" s="8"/>
      <c r="KML320" s="8"/>
      <c r="KMM320" s="8"/>
      <c r="KMN320" s="8"/>
      <c r="KMO320" s="8"/>
      <c r="KMP320" s="8"/>
      <c r="KMQ320" s="8"/>
      <c r="KMR320" s="8"/>
      <c r="KMS320" s="8"/>
      <c r="KMT320" s="8"/>
      <c r="KMU320" s="8"/>
      <c r="KMV320" s="8"/>
      <c r="KMW320" s="8"/>
      <c r="KMX320" s="8"/>
      <c r="KMY320" s="8"/>
      <c r="KMZ320" s="8"/>
      <c r="KNA320" s="8"/>
      <c r="KNB320" s="8"/>
      <c r="KNC320" s="8"/>
      <c r="KND320" s="8"/>
      <c r="KNE320" s="8"/>
      <c r="KNF320" s="8"/>
      <c r="KNG320" s="8"/>
      <c r="KNH320" s="8"/>
      <c r="KNI320" s="8"/>
      <c r="KNJ320" s="8"/>
      <c r="KNK320" s="8"/>
      <c r="KNL320" s="8"/>
      <c r="KNM320" s="8"/>
      <c r="KNN320" s="8"/>
      <c r="KNO320" s="8"/>
      <c r="KNP320" s="8"/>
      <c r="KNQ320" s="8"/>
      <c r="KNR320" s="8"/>
      <c r="KNS320" s="8"/>
      <c r="KNT320" s="8"/>
      <c r="KNU320" s="8"/>
      <c r="KNV320" s="8"/>
      <c r="KNW320" s="8"/>
      <c r="KNX320" s="8"/>
      <c r="KNY320" s="8"/>
      <c r="KNZ320" s="8"/>
      <c r="KOA320" s="8"/>
      <c r="KOB320" s="8"/>
      <c r="KOC320" s="8"/>
      <c r="KOD320" s="8"/>
      <c r="KOE320" s="8"/>
      <c r="KOF320" s="8"/>
      <c r="KOG320" s="8"/>
      <c r="KOH320" s="8"/>
      <c r="KOI320" s="8"/>
      <c r="KOJ320" s="8"/>
      <c r="KOK320" s="8"/>
      <c r="KOL320" s="8"/>
      <c r="KOM320" s="8"/>
      <c r="KON320" s="8"/>
      <c r="KOO320" s="8"/>
      <c r="KOP320" s="8"/>
      <c r="KOQ320" s="8"/>
      <c r="KOR320" s="8"/>
      <c r="KOS320" s="8"/>
      <c r="KOT320" s="8"/>
      <c r="KOU320" s="8"/>
      <c r="KOV320" s="8"/>
      <c r="KOW320" s="8"/>
      <c r="KOX320" s="8"/>
      <c r="KOY320" s="8"/>
      <c r="KOZ320" s="8"/>
      <c r="KPA320" s="8"/>
      <c r="KPB320" s="8"/>
      <c r="KPC320" s="8"/>
      <c r="KPD320" s="8"/>
      <c r="KPE320" s="8"/>
      <c r="KPF320" s="8"/>
      <c r="KPG320" s="8"/>
      <c r="KPH320" s="8"/>
      <c r="KPI320" s="8"/>
      <c r="KPJ320" s="8"/>
      <c r="KPK320" s="8"/>
      <c r="KPL320" s="8"/>
      <c r="KPM320" s="8"/>
      <c r="KPN320" s="8"/>
      <c r="KPO320" s="8"/>
      <c r="KPP320" s="8"/>
      <c r="KPQ320" s="8"/>
      <c r="KPR320" s="8"/>
      <c r="KPS320" s="8"/>
      <c r="KPT320" s="8"/>
      <c r="KPU320" s="8"/>
      <c r="KPV320" s="8"/>
      <c r="KPW320" s="8"/>
      <c r="KPX320" s="8"/>
      <c r="KPY320" s="8"/>
      <c r="KPZ320" s="8"/>
      <c r="KQA320" s="8"/>
      <c r="KQB320" s="8"/>
      <c r="KQC320" s="8"/>
      <c r="KQD320" s="8"/>
      <c r="KQE320" s="8"/>
      <c r="KQF320" s="8"/>
      <c r="KQG320" s="8"/>
      <c r="KQH320" s="8"/>
      <c r="KQI320" s="8"/>
      <c r="KQJ320" s="8"/>
      <c r="KQK320" s="8"/>
      <c r="KQL320" s="8"/>
      <c r="KQM320" s="8"/>
      <c r="KQN320" s="8"/>
      <c r="KQO320" s="8"/>
      <c r="KQP320" s="8"/>
      <c r="KQQ320" s="8"/>
      <c r="KQR320" s="8"/>
      <c r="KQS320" s="8"/>
      <c r="KQT320" s="8"/>
      <c r="KQU320" s="8"/>
      <c r="KQV320" s="8"/>
      <c r="KQW320" s="8"/>
      <c r="KQX320" s="8"/>
      <c r="KQY320" s="8"/>
      <c r="KQZ320" s="8"/>
      <c r="KRA320" s="8"/>
      <c r="KRB320" s="8"/>
      <c r="KRC320" s="8"/>
      <c r="KRD320" s="8"/>
      <c r="KRE320" s="8"/>
      <c r="KRF320" s="8"/>
      <c r="KRG320" s="8"/>
      <c r="KRH320" s="8"/>
      <c r="KRI320" s="8"/>
      <c r="KRJ320" s="8"/>
      <c r="KRK320" s="8"/>
      <c r="KRL320" s="8"/>
      <c r="KRM320" s="8"/>
      <c r="KRN320" s="8"/>
      <c r="KRO320" s="8"/>
      <c r="KRP320" s="8"/>
      <c r="KRQ320" s="8"/>
      <c r="KRR320" s="8"/>
      <c r="KRS320" s="8"/>
      <c r="KRT320" s="8"/>
      <c r="KRU320" s="8"/>
      <c r="KRV320" s="8"/>
      <c r="KRW320" s="8"/>
      <c r="KRX320" s="8"/>
      <c r="KRY320" s="8"/>
      <c r="KRZ320" s="8"/>
      <c r="KSA320" s="8"/>
      <c r="KSB320" s="8"/>
      <c r="KSC320" s="8"/>
      <c r="KSD320" s="8"/>
      <c r="KSE320" s="8"/>
      <c r="KSF320" s="8"/>
      <c r="KSG320" s="8"/>
      <c r="KSH320" s="8"/>
      <c r="KSI320" s="8"/>
      <c r="KSJ320" s="8"/>
      <c r="KSK320" s="8"/>
      <c r="KSL320" s="8"/>
      <c r="KSM320" s="8"/>
      <c r="KSN320" s="8"/>
      <c r="KSO320" s="8"/>
      <c r="KSP320" s="8"/>
      <c r="KSQ320" s="8"/>
      <c r="KSR320" s="8"/>
      <c r="KSS320" s="8"/>
      <c r="KST320" s="8"/>
      <c r="KSU320" s="8"/>
      <c r="KSV320" s="8"/>
      <c r="KSW320" s="8"/>
      <c r="KSX320" s="8"/>
      <c r="KSY320" s="8"/>
      <c r="KSZ320" s="8"/>
      <c r="KTA320" s="8"/>
      <c r="KTB320" s="8"/>
      <c r="KTC320" s="8"/>
      <c r="KTD320" s="8"/>
      <c r="KTE320" s="8"/>
      <c r="KTF320" s="8"/>
      <c r="KTG320" s="8"/>
      <c r="KTH320" s="8"/>
      <c r="KTI320" s="8"/>
      <c r="KTJ320" s="8"/>
      <c r="KTK320" s="8"/>
      <c r="KTL320" s="8"/>
      <c r="KTM320" s="8"/>
      <c r="KTN320" s="8"/>
      <c r="KTO320" s="8"/>
      <c r="KTP320" s="8"/>
      <c r="KTQ320" s="8"/>
      <c r="KTR320" s="8"/>
      <c r="KTS320" s="8"/>
      <c r="KTT320" s="8"/>
      <c r="KTU320" s="8"/>
      <c r="KTV320" s="8"/>
      <c r="KTW320" s="8"/>
      <c r="KTX320" s="8"/>
      <c r="KTY320" s="8"/>
      <c r="KTZ320" s="8"/>
      <c r="KUA320" s="8"/>
      <c r="KUB320" s="8"/>
      <c r="KUC320" s="8"/>
      <c r="KUD320" s="8"/>
      <c r="KUE320" s="8"/>
      <c r="KUF320" s="8"/>
      <c r="KUG320" s="8"/>
      <c r="KUH320" s="8"/>
      <c r="KUI320" s="8"/>
      <c r="KUJ320" s="8"/>
      <c r="KUK320" s="8"/>
      <c r="KUL320" s="8"/>
      <c r="KUM320" s="8"/>
      <c r="KUN320" s="8"/>
      <c r="KUO320" s="8"/>
      <c r="KUP320" s="8"/>
      <c r="KUQ320" s="8"/>
      <c r="KUR320" s="8"/>
      <c r="KUS320" s="8"/>
      <c r="KUT320" s="8"/>
      <c r="KUU320" s="8"/>
      <c r="KUV320" s="8"/>
      <c r="KUW320" s="8"/>
      <c r="KUX320" s="8"/>
      <c r="KUY320" s="8"/>
      <c r="KUZ320" s="8"/>
      <c r="KVA320" s="8"/>
      <c r="KVB320" s="8"/>
      <c r="KVC320" s="8"/>
      <c r="KVD320" s="8"/>
      <c r="KVE320" s="8"/>
      <c r="KVF320" s="8"/>
      <c r="KVG320" s="8"/>
      <c r="KVH320" s="8"/>
      <c r="KVI320" s="8"/>
      <c r="KVJ320" s="8"/>
      <c r="KVK320" s="8"/>
      <c r="KVL320" s="8"/>
      <c r="KVM320" s="8"/>
      <c r="KVN320" s="8"/>
      <c r="KVO320" s="8"/>
      <c r="KVP320" s="8"/>
      <c r="KVQ320" s="8"/>
      <c r="KVR320" s="8"/>
      <c r="KVS320" s="8"/>
      <c r="KVT320" s="8"/>
      <c r="KVU320" s="8"/>
      <c r="KVV320" s="8"/>
      <c r="KVW320" s="8"/>
      <c r="KVX320" s="8"/>
      <c r="KVY320" s="8"/>
      <c r="KVZ320" s="8"/>
      <c r="KWA320" s="8"/>
      <c r="KWB320" s="8"/>
      <c r="KWC320" s="8"/>
      <c r="KWD320" s="8"/>
      <c r="KWE320" s="8"/>
      <c r="KWF320" s="8"/>
      <c r="KWG320" s="8"/>
      <c r="KWH320" s="8"/>
      <c r="KWI320" s="8"/>
      <c r="KWJ320" s="8"/>
      <c r="KWK320" s="8"/>
      <c r="KWL320" s="8"/>
      <c r="KWM320" s="8"/>
      <c r="KWN320" s="8"/>
      <c r="KWO320" s="8"/>
      <c r="KWP320" s="8"/>
      <c r="KWQ320" s="8"/>
      <c r="KWR320" s="8"/>
      <c r="KWS320" s="8"/>
      <c r="KWT320" s="8"/>
      <c r="KWU320" s="8"/>
      <c r="KWV320" s="8"/>
      <c r="KWW320" s="8"/>
      <c r="KWX320" s="8"/>
      <c r="KWY320" s="8"/>
      <c r="KWZ320" s="8"/>
      <c r="KXA320" s="8"/>
      <c r="KXB320" s="8"/>
      <c r="KXC320" s="8"/>
      <c r="KXD320" s="8"/>
      <c r="KXE320" s="8"/>
      <c r="KXF320" s="8"/>
      <c r="KXG320" s="8"/>
      <c r="KXH320" s="8"/>
      <c r="KXI320" s="8"/>
      <c r="KXJ320" s="8"/>
      <c r="KXK320" s="8"/>
      <c r="KXL320" s="8"/>
      <c r="KXM320" s="8"/>
      <c r="KXN320" s="8"/>
      <c r="KXO320" s="8"/>
      <c r="KXP320" s="8"/>
      <c r="KXQ320" s="8"/>
      <c r="KXR320" s="8"/>
      <c r="KXS320" s="8"/>
      <c r="KXT320" s="8"/>
      <c r="KXU320" s="8"/>
      <c r="KXV320" s="8"/>
      <c r="KXW320" s="8"/>
      <c r="KXX320" s="8"/>
      <c r="KXY320" s="8"/>
      <c r="KXZ320" s="8"/>
      <c r="KYA320" s="8"/>
      <c r="KYB320" s="8"/>
      <c r="KYC320" s="8"/>
      <c r="KYD320" s="8"/>
      <c r="KYE320" s="8"/>
      <c r="KYF320" s="8"/>
      <c r="KYG320" s="8"/>
      <c r="KYH320" s="8"/>
      <c r="KYI320" s="8"/>
      <c r="KYJ320" s="8"/>
      <c r="KYK320" s="8"/>
      <c r="KYL320" s="8"/>
      <c r="KYM320" s="8"/>
      <c r="KYN320" s="8"/>
      <c r="KYO320" s="8"/>
      <c r="KYP320" s="8"/>
      <c r="KYQ320" s="8"/>
      <c r="KYR320" s="8"/>
      <c r="KYS320" s="8"/>
      <c r="KYT320" s="8"/>
      <c r="KYU320" s="8"/>
      <c r="KYV320" s="8"/>
      <c r="KYW320" s="8"/>
      <c r="KYX320" s="8"/>
      <c r="KYY320" s="8"/>
      <c r="KYZ320" s="8"/>
      <c r="KZA320" s="8"/>
      <c r="KZB320" s="8"/>
      <c r="KZC320" s="8"/>
      <c r="KZD320" s="8"/>
      <c r="KZE320" s="8"/>
      <c r="KZF320" s="8"/>
      <c r="KZG320" s="8"/>
      <c r="KZH320" s="8"/>
      <c r="KZI320" s="8"/>
      <c r="KZJ320" s="8"/>
      <c r="KZK320" s="8"/>
      <c r="KZL320" s="8"/>
      <c r="KZM320" s="8"/>
      <c r="KZN320" s="8"/>
      <c r="KZO320" s="8"/>
      <c r="KZP320" s="8"/>
      <c r="KZQ320" s="8"/>
      <c r="KZR320" s="8"/>
      <c r="KZS320" s="8"/>
      <c r="KZT320" s="8"/>
      <c r="KZU320" s="8"/>
      <c r="KZV320" s="8"/>
      <c r="KZW320" s="8"/>
      <c r="KZX320" s="8"/>
      <c r="KZY320" s="8"/>
      <c r="KZZ320" s="8"/>
      <c r="LAA320" s="8"/>
      <c r="LAB320" s="8"/>
      <c r="LAC320" s="8"/>
      <c r="LAD320" s="8"/>
      <c r="LAE320" s="8"/>
      <c r="LAF320" s="8"/>
      <c r="LAG320" s="8"/>
      <c r="LAH320" s="8"/>
      <c r="LAI320" s="8"/>
      <c r="LAJ320" s="8"/>
      <c r="LAK320" s="8"/>
      <c r="LAL320" s="8"/>
      <c r="LAM320" s="8"/>
      <c r="LAN320" s="8"/>
      <c r="LAO320" s="8"/>
      <c r="LAP320" s="8"/>
      <c r="LAQ320" s="8"/>
      <c r="LAR320" s="8"/>
      <c r="LAS320" s="8"/>
      <c r="LAT320" s="8"/>
      <c r="LAU320" s="8"/>
      <c r="LAV320" s="8"/>
      <c r="LAW320" s="8"/>
      <c r="LAX320" s="8"/>
      <c r="LAY320" s="8"/>
      <c r="LAZ320" s="8"/>
      <c r="LBA320" s="8"/>
      <c r="LBB320" s="8"/>
      <c r="LBC320" s="8"/>
      <c r="LBD320" s="8"/>
      <c r="LBE320" s="8"/>
      <c r="LBF320" s="8"/>
      <c r="LBG320" s="8"/>
      <c r="LBH320" s="8"/>
      <c r="LBI320" s="8"/>
      <c r="LBJ320" s="8"/>
      <c r="LBK320" s="8"/>
      <c r="LBL320" s="8"/>
      <c r="LBM320" s="8"/>
      <c r="LBN320" s="8"/>
      <c r="LBO320" s="8"/>
      <c r="LBP320" s="8"/>
      <c r="LBQ320" s="8"/>
      <c r="LBR320" s="8"/>
      <c r="LBS320" s="8"/>
      <c r="LBT320" s="8"/>
      <c r="LBU320" s="8"/>
      <c r="LBV320" s="8"/>
      <c r="LBW320" s="8"/>
      <c r="LBX320" s="8"/>
      <c r="LBY320" s="8"/>
      <c r="LBZ320" s="8"/>
      <c r="LCA320" s="8"/>
      <c r="LCB320" s="8"/>
      <c r="LCC320" s="8"/>
      <c r="LCD320" s="8"/>
      <c r="LCE320" s="8"/>
      <c r="LCF320" s="8"/>
      <c r="LCG320" s="8"/>
      <c r="LCH320" s="8"/>
      <c r="LCI320" s="8"/>
      <c r="LCJ320" s="8"/>
      <c r="LCK320" s="8"/>
      <c r="LCL320" s="8"/>
      <c r="LCM320" s="8"/>
      <c r="LCN320" s="8"/>
      <c r="LCO320" s="8"/>
      <c r="LCP320" s="8"/>
      <c r="LCQ320" s="8"/>
      <c r="LCR320" s="8"/>
      <c r="LCS320" s="8"/>
      <c r="LCT320" s="8"/>
      <c r="LCU320" s="8"/>
      <c r="LCV320" s="8"/>
      <c r="LCW320" s="8"/>
      <c r="LCX320" s="8"/>
      <c r="LCY320" s="8"/>
      <c r="LCZ320" s="8"/>
      <c r="LDA320" s="8"/>
      <c r="LDB320" s="8"/>
      <c r="LDC320" s="8"/>
      <c r="LDD320" s="8"/>
      <c r="LDE320" s="8"/>
      <c r="LDF320" s="8"/>
      <c r="LDG320" s="8"/>
      <c r="LDH320" s="8"/>
      <c r="LDI320" s="8"/>
      <c r="LDJ320" s="8"/>
      <c r="LDK320" s="8"/>
      <c r="LDL320" s="8"/>
      <c r="LDM320" s="8"/>
      <c r="LDN320" s="8"/>
      <c r="LDO320" s="8"/>
      <c r="LDP320" s="8"/>
      <c r="LDQ320" s="8"/>
      <c r="LDR320" s="8"/>
      <c r="LDS320" s="8"/>
      <c r="LDT320" s="8"/>
      <c r="LDU320" s="8"/>
      <c r="LDV320" s="8"/>
      <c r="LDW320" s="8"/>
      <c r="LDX320" s="8"/>
      <c r="LDY320" s="8"/>
      <c r="LDZ320" s="8"/>
      <c r="LEA320" s="8"/>
      <c r="LEB320" s="8"/>
      <c r="LEC320" s="8"/>
      <c r="LED320" s="8"/>
      <c r="LEE320" s="8"/>
      <c r="LEF320" s="8"/>
      <c r="LEG320" s="8"/>
      <c r="LEH320" s="8"/>
      <c r="LEI320" s="8"/>
      <c r="LEJ320" s="8"/>
      <c r="LEK320" s="8"/>
      <c r="LEL320" s="8"/>
      <c r="LEM320" s="8"/>
      <c r="LEN320" s="8"/>
      <c r="LEO320" s="8"/>
      <c r="LEP320" s="8"/>
      <c r="LEQ320" s="8"/>
      <c r="LER320" s="8"/>
      <c r="LES320" s="8"/>
      <c r="LET320" s="8"/>
      <c r="LEU320" s="8"/>
      <c r="LEV320" s="8"/>
      <c r="LEW320" s="8"/>
      <c r="LEX320" s="8"/>
      <c r="LEY320" s="8"/>
      <c r="LEZ320" s="8"/>
      <c r="LFA320" s="8"/>
      <c r="LFB320" s="8"/>
      <c r="LFC320" s="8"/>
      <c r="LFD320" s="8"/>
      <c r="LFE320" s="8"/>
      <c r="LFF320" s="8"/>
      <c r="LFG320" s="8"/>
      <c r="LFH320" s="8"/>
      <c r="LFI320" s="8"/>
      <c r="LFJ320" s="8"/>
      <c r="LFK320" s="8"/>
      <c r="LFL320" s="8"/>
      <c r="LFM320" s="8"/>
      <c r="LFN320" s="8"/>
      <c r="LFO320" s="8"/>
      <c r="LFP320" s="8"/>
      <c r="LFQ320" s="8"/>
      <c r="LFR320" s="8"/>
      <c r="LFS320" s="8"/>
      <c r="LFT320" s="8"/>
      <c r="LFU320" s="8"/>
      <c r="LFV320" s="8"/>
      <c r="LFW320" s="8"/>
      <c r="LFX320" s="8"/>
      <c r="LFY320" s="8"/>
      <c r="LFZ320" s="8"/>
      <c r="LGA320" s="8"/>
      <c r="LGB320" s="8"/>
      <c r="LGC320" s="8"/>
      <c r="LGD320" s="8"/>
      <c r="LGE320" s="8"/>
      <c r="LGF320" s="8"/>
      <c r="LGG320" s="8"/>
      <c r="LGH320" s="8"/>
      <c r="LGI320" s="8"/>
      <c r="LGJ320" s="8"/>
      <c r="LGK320" s="8"/>
      <c r="LGL320" s="8"/>
      <c r="LGM320" s="8"/>
      <c r="LGN320" s="8"/>
      <c r="LGO320" s="8"/>
      <c r="LGP320" s="8"/>
      <c r="LGQ320" s="8"/>
      <c r="LGR320" s="8"/>
      <c r="LGS320" s="8"/>
      <c r="LGT320" s="8"/>
      <c r="LGU320" s="8"/>
      <c r="LGV320" s="8"/>
      <c r="LGW320" s="8"/>
      <c r="LGX320" s="8"/>
      <c r="LGY320" s="8"/>
      <c r="LGZ320" s="8"/>
      <c r="LHA320" s="8"/>
      <c r="LHB320" s="8"/>
      <c r="LHC320" s="8"/>
      <c r="LHD320" s="8"/>
      <c r="LHE320" s="8"/>
      <c r="LHF320" s="8"/>
      <c r="LHG320" s="8"/>
      <c r="LHH320" s="8"/>
      <c r="LHI320" s="8"/>
      <c r="LHJ320" s="8"/>
      <c r="LHK320" s="8"/>
      <c r="LHL320" s="8"/>
      <c r="LHM320" s="8"/>
      <c r="LHN320" s="8"/>
      <c r="LHO320" s="8"/>
      <c r="LHP320" s="8"/>
      <c r="LHQ320" s="8"/>
      <c r="LHR320" s="8"/>
      <c r="LHS320" s="8"/>
      <c r="LHT320" s="8"/>
      <c r="LHU320" s="8"/>
      <c r="LHV320" s="8"/>
      <c r="LHW320" s="8"/>
      <c r="LHX320" s="8"/>
      <c r="LHY320" s="8"/>
      <c r="LHZ320" s="8"/>
      <c r="LIA320" s="8"/>
      <c r="LIB320" s="8"/>
      <c r="LIC320" s="8"/>
      <c r="LID320" s="8"/>
      <c r="LIE320" s="8"/>
      <c r="LIF320" s="8"/>
      <c r="LIG320" s="8"/>
      <c r="LIH320" s="8"/>
      <c r="LII320" s="8"/>
      <c r="LIJ320" s="8"/>
      <c r="LIK320" s="8"/>
      <c r="LIL320" s="8"/>
      <c r="LIM320" s="8"/>
      <c r="LIN320" s="8"/>
      <c r="LIO320" s="8"/>
      <c r="LIP320" s="8"/>
      <c r="LIQ320" s="8"/>
      <c r="LIR320" s="8"/>
      <c r="LIS320" s="8"/>
      <c r="LIT320" s="8"/>
      <c r="LIU320" s="8"/>
      <c r="LIV320" s="8"/>
      <c r="LIW320" s="8"/>
      <c r="LIX320" s="8"/>
      <c r="LIY320" s="8"/>
      <c r="LIZ320" s="8"/>
      <c r="LJA320" s="8"/>
      <c r="LJB320" s="8"/>
      <c r="LJC320" s="8"/>
      <c r="LJD320" s="8"/>
      <c r="LJE320" s="8"/>
      <c r="LJF320" s="8"/>
      <c r="LJG320" s="8"/>
      <c r="LJH320" s="8"/>
      <c r="LJI320" s="8"/>
      <c r="LJJ320" s="8"/>
      <c r="LJK320" s="8"/>
      <c r="LJL320" s="8"/>
      <c r="LJM320" s="8"/>
      <c r="LJN320" s="8"/>
      <c r="LJO320" s="8"/>
      <c r="LJP320" s="8"/>
      <c r="LJQ320" s="8"/>
      <c r="LJR320" s="8"/>
      <c r="LJS320" s="8"/>
      <c r="LJT320" s="8"/>
      <c r="LJU320" s="8"/>
      <c r="LJV320" s="8"/>
      <c r="LJW320" s="8"/>
      <c r="LJX320" s="8"/>
      <c r="LJY320" s="8"/>
      <c r="LJZ320" s="8"/>
      <c r="LKA320" s="8"/>
      <c r="LKB320" s="8"/>
      <c r="LKC320" s="8"/>
      <c r="LKD320" s="8"/>
      <c r="LKE320" s="8"/>
      <c r="LKF320" s="8"/>
      <c r="LKG320" s="8"/>
      <c r="LKH320" s="8"/>
      <c r="LKI320" s="8"/>
      <c r="LKJ320" s="8"/>
      <c r="LKK320" s="8"/>
      <c r="LKL320" s="8"/>
      <c r="LKM320" s="8"/>
      <c r="LKN320" s="8"/>
      <c r="LKO320" s="8"/>
      <c r="LKP320" s="8"/>
      <c r="LKQ320" s="8"/>
      <c r="LKR320" s="8"/>
      <c r="LKS320" s="8"/>
      <c r="LKT320" s="8"/>
      <c r="LKU320" s="8"/>
      <c r="LKV320" s="8"/>
      <c r="LKW320" s="8"/>
      <c r="LKX320" s="8"/>
      <c r="LKY320" s="8"/>
      <c r="LKZ320" s="8"/>
      <c r="LLA320" s="8"/>
      <c r="LLB320" s="8"/>
      <c r="LLC320" s="8"/>
      <c r="LLD320" s="8"/>
      <c r="LLE320" s="8"/>
      <c r="LLF320" s="8"/>
      <c r="LLG320" s="8"/>
      <c r="LLH320" s="8"/>
      <c r="LLI320" s="8"/>
      <c r="LLJ320" s="8"/>
      <c r="LLK320" s="8"/>
      <c r="LLL320" s="8"/>
      <c r="LLM320" s="8"/>
      <c r="LLN320" s="8"/>
      <c r="LLO320" s="8"/>
      <c r="LLP320" s="8"/>
      <c r="LLQ320" s="8"/>
      <c r="LLR320" s="8"/>
      <c r="LLS320" s="8"/>
      <c r="LLT320" s="8"/>
      <c r="LLU320" s="8"/>
      <c r="LLV320" s="8"/>
      <c r="LLW320" s="8"/>
      <c r="LLX320" s="8"/>
      <c r="LLY320" s="8"/>
      <c r="LLZ320" s="8"/>
      <c r="LMA320" s="8"/>
      <c r="LMB320" s="8"/>
      <c r="LMC320" s="8"/>
      <c r="LMD320" s="8"/>
      <c r="LME320" s="8"/>
      <c r="LMF320" s="8"/>
      <c r="LMG320" s="8"/>
      <c r="LMH320" s="8"/>
      <c r="LMI320" s="8"/>
      <c r="LMJ320" s="8"/>
      <c r="LMK320" s="8"/>
      <c r="LML320" s="8"/>
      <c r="LMM320" s="8"/>
      <c r="LMN320" s="8"/>
      <c r="LMO320" s="8"/>
      <c r="LMP320" s="8"/>
      <c r="LMQ320" s="8"/>
      <c r="LMR320" s="8"/>
      <c r="LMS320" s="8"/>
      <c r="LMT320" s="8"/>
      <c r="LMU320" s="8"/>
      <c r="LMV320" s="8"/>
      <c r="LMW320" s="8"/>
      <c r="LMX320" s="8"/>
      <c r="LMY320" s="8"/>
      <c r="LMZ320" s="8"/>
      <c r="LNA320" s="8"/>
      <c r="LNB320" s="8"/>
      <c r="LNC320" s="8"/>
      <c r="LND320" s="8"/>
      <c r="LNE320" s="8"/>
      <c r="LNF320" s="8"/>
      <c r="LNG320" s="8"/>
      <c r="LNH320" s="8"/>
      <c r="LNI320" s="8"/>
      <c r="LNJ320" s="8"/>
      <c r="LNK320" s="8"/>
      <c r="LNL320" s="8"/>
      <c r="LNM320" s="8"/>
      <c r="LNN320" s="8"/>
      <c r="LNO320" s="8"/>
      <c r="LNP320" s="8"/>
      <c r="LNQ320" s="8"/>
      <c r="LNR320" s="8"/>
      <c r="LNS320" s="8"/>
      <c r="LNT320" s="8"/>
      <c r="LNU320" s="8"/>
      <c r="LNV320" s="8"/>
      <c r="LNW320" s="8"/>
      <c r="LNX320" s="8"/>
      <c r="LNY320" s="8"/>
      <c r="LNZ320" s="8"/>
      <c r="LOA320" s="8"/>
      <c r="LOB320" s="8"/>
      <c r="LOC320" s="8"/>
      <c r="LOD320" s="8"/>
      <c r="LOE320" s="8"/>
      <c r="LOF320" s="8"/>
      <c r="LOG320" s="8"/>
      <c r="LOH320" s="8"/>
      <c r="LOI320" s="8"/>
      <c r="LOJ320" s="8"/>
      <c r="LOK320" s="8"/>
      <c r="LOL320" s="8"/>
      <c r="LOM320" s="8"/>
      <c r="LON320" s="8"/>
      <c r="LOO320" s="8"/>
      <c r="LOP320" s="8"/>
      <c r="LOQ320" s="8"/>
      <c r="LOR320" s="8"/>
      <c r="LOS320" s="8"/>
      <c r="LOT320" s="8"/>
      <c r="LOU320" s="8"/>
      <c r="LOV320" s="8"/>
      <c r="LOW320" s="8"/>
      <c r="LOX320" s="8"/>
      <c r="LOY320" s="8"/>
      <c r="LOZ320" s="8"/>
      <c r="LPA320" s="8"/>
      <c r="LPB320" s="8"/>
      <c r="LPC320" s="8"/>
      <c r="LPD320" s="8"/>
      <c r="LPE320" s="8"/>
      <c r="LPF320" s="8"/>
      <c r="LPG320" s="8"/>
      <c r="LPH320" s="8"/>
      <c r="LPI320" s="8"/>
      <c r="LPJ320" s="8"/>
      <c r="LPK320" s="8"/>
      <c r="LPL320" s="8"/>
      <c r="LPM320" s="8"/>
      <c r="LPN320" s="8"/>
      <c r="LPO320" s="8"/>
      <c r="LPP320" s="8"/>
      <c r="LPQ320" s="8"/>
      <c r="LPR320" s="8"/>
      <c r="LPS320" s="8"/>
      <c r="LPT320" s="8"/>
      <c r="LPU320" s="8"/>
      <c r="LPV320" s="8"/>
      <c r="LPW320" s="8"/>
      <c r="LPX320" s="8"/>
      <c r="LPY320" s="8"/>
      <c r="LPZ320" s="8"/>
      <c r="LQA320" s="8"/>
      <c r="LQB320" s="8"/>
      <c r="LQC320" s="8"/>
      <c r="LQD320" s="8"/>
      <c r="LQE320" s="8"/>
      <c r="LQF320" s="8"/>
      <c r="LQG320" s="8"/>
      <c r="LQH320" s="8"/>
      <c r="LQI320" s="8"/>
      <c r="LQJ320" s="8"/>
      <c r="LQK320" s="8"/>
      <c r="LQL320" s="8"/>
      <c r="LQM320" s="8"/>
      <c r="LQN320" s="8"/>
      <c r="LQO320" s="8"/>
      <c r="LQP320" s="8"/>
      <c r="LQQ320" s="8"/>
      <c r="LQR320" s="8"/>
      <c r="LQS320" s="8"/>
      <c r="LQT320" s="8"/>
      <c r="LQU320" s="8"/>
      <c r="LQV320" s="8"/>
      <c r="LQW320" s="8"/>
      <c r="LQX320" s="8"/>
      <c r="LQY320" s="8"/>
      <c r="LQZ320" s="8"/>
      <c r="LRA320" s="8"/>
      <c r="LRB320" s="8"/>
      <c r="LRC320" s="8"/>
      <c r="LRD320" s="8"/>
      <c r="LRE320" s="8"/>
      <c r="LRF320" s="8"/>
      <c r="LRG320" s="8"/>
      <c r="LRH320" s="8"/>
      <c r="LRI320" s="8"/>
      <c r="LRJ320" s="8"/>
      <c r="LRK320" s="8"/>
      <c r="LRL320" s="8"/>
      <c r="LRM320" s="8"/>
      <c r="LRN320" s="8"/>
      <c r="LRO320" s="8"/>
      <c r="LRP320" s="8"/>
      <c r="LRQ320" s="8"/>
      <c r="LRR320" s="8"/>
      <c r="LRS320" s="8"/>
      <c r="LRT320" s="8"/>
      <c r="LRU320" s="8"/>
      <c r="LRV320" s="8"/>
      <c r="LRW320" s="8"/>
      <c r="LRX320" s="8"/>
      <c r="LRY320" s="8"/>
      <c r="LRZ320" s="8"/>
      <c r="LSA320" s="8"/>
      <c r="LSB320" s="8"/>
      <c r="LSC320" s="8"/>
      <c r="LSD320" s="8"/>
      <c r="LSE320" s="8"/>
      <c r="LSF320" s="8"/>
      <c r="LSG320" s="8"/>
      <c r="LSH320" s="8"/>
      <c r="LSI320" s="8"/>
      <c r="LSJ320" s="8"/>
      <c r="LSK320" s="8"/>
      <c r="LSL320" s="8"/>
      <c r="LSM320" s="8"/>
      <c r="LSN320" s="8"/>
      <c r="LSO320" s="8"/>
      <c r="LSP320" s="8"/>
      <c r="LSQ320" s="8"/>
      <c r="LSR320" s="8"/>
      <c r="LSS320" s="8"/>
      <c r="LST320" s="8"/>
      <c r="LSU320" s="8"/>
      <c r="LSV320" s="8"/>
      <c r="LSW320" s="8"/>
      <c r="LSX320" s="8"/>
      <c r="LSY320" s="8"/>
      <c r="LSZ320" s="8"/>
      <c r="LTA320" s="8"/>
      <c r="LTB320" s="8"/>
      <c r="LTC320" s="8"/>
      <c r="LTD320" s="8"/>
      <c r="LTE320" s="8"/>
      <c r="LTF320" s="8"/>
      <c r="LTG320" s="8"/>
      <c r="LTH320" s="8"/>
      <c r="LTI320" s="8"/>
      <c r="LTJ320" s="8"/>
      <c r="LTK320" s="8"/>
      <c r="LTL320" s="8"/>
      <c r="LTM320" s="8"/>
      <c r="LTN320" s="8"/>
      <c r="LTO320" s="8"/>
      <c r="LTP320" s="8"/>
      <c r="LTQ320" s="8"/>
      <c r="LTR320" s="8"/>
      <c r="LTS320" s="8"/>
      <c r="LTT320" s="8"/>
      <c r="LTU320" s="8"/>
      <c r="LTV320" s="8"/>
      <c r="LTW320" s="8"/>
      <c r="LTX320" s="8"/>
      <c r="LTY320" s="8"/>
      <c r="LTZ320" s="8"/>
      <c r="LUA320" s="8"/>
      <c r="LUB320" s="8"/>
      <c r="LUC320" s="8"/>
      <c r="LUD320" s="8"/>
      <c r="LUE320" s="8"/>
      <c r="LUF320" s="8"/>
      <c r="LUG320" s="8"/>
      <c r="LUH320" s="8"/>
      <c r="LUI320" s="8"/>
      <c r="LUJ320" s="8"/>
      <c r="LUK320" s="8"/>
      <c r="LUL320" s="8"/>
      <c r="LUM320" s="8"/>
      <c r="LUN320" s="8"/>
      <c r="LUO320" s="8"/>
      <c r="LUP320" s="8"/>
      <c r="LUQ320" s="8"/>
      <c r="LUR320" s="8"/>
      <c r="LUS320" s="8"/>
      <c r="LUT320" s="8"/>
      <c r="LUU320" s="8"/>
      <c r="LUV320" s="8"/>
      <c r="LUW320" s="8"/>
      <c r="LUX320" s="8"/>
      <c r="LUY320" s="8"/>
      <c r="LUZ320" s="8"/>
      <c r="LVA320" s="8"/>
      <c r="LVB320" s="8"/>
      <c r="LVC320" s="8"/>
      <c r="LVD320" s="8"/>
      <c r="LVE320" s="8"/>
      <c r="LVF320" s="8"/>
      <c r="LVG320" s="8"/>
      <c r="LVH320" s="8"/>
      <c r="LVI320" s="8"/>
      <c r="LVJ320" s="8"/>
      <c r="LVK320" s="8"/>
      <c r="LVL320" s="8"/>
      <c r="LVM320" s="8"/>
      <c r="LVN320" s="8"/>
      <c r="LVO320" s="8"/>
      <c r="LVP320" s="8"/>
      <c r="LVQ320" s="8"/>
      <c r="LVR320" s="8"/>
      <c r="LVS320" s="8"/>
      <c r="LVT320" s="8"/>
      <c r="LVU320" s="8"/>
      <c r="LVV320" s="8"/>
      <c r="LVW320" s="8"/>
      <c r="LVX320" s="8"/>
      <c r="LVY320" s="8"/>
      <c r="LVZ320" s="8"/>
      <c r="LWA320" s="8"/>
      <c r="LWB320" s="8"/>
      <c r="LWC320" s="8"/>
      <c r="LWD320" s="8"/>
      <c r="LWE320" s="8"/>
      <c r="LWF320" s="8"/>
      <c r="LWG320" s="8"/>
      <c r="LWH320" s="8"/>
      <c r="LWI320" s="8"/>
      <c r="LWJ320" s="8"/>
      <c r="LWK320" s="8"/>
      <c r="LWL320" s="8"/>
      <c r="LWM320" s="8"/>
      <c r="LWN320" s="8"/>
      <c r="LWO320" s="8"/>
      <c r="LWP320" s="8"/>
      <c r="LWQ320" s="8"/>
      <c r="LWR320" s="8"/>
      <c r="LWS320" s="8"/>
      <c r="LWT320" s="8"/>
      <c r="LWU320" s="8"/>
      <c r="LWV320" s="8"/>
      <c r="LWW320" s="8"/>
      <c r="LWX320" s="8"/>
      <c r="LWY320" s="8"/>
      <c r="LWZ320" s="8"/>
      <c r="LXA320" s="8"/>
      <c r="LXB320" s="8"/>
      <c r="LXC320" s="8"/>
      <c r="LXD320" s="8"/>
      <c r="LXE320" s="8"/>
      <c r="LXF320" s="8"/>
      <c r="LXG320" s="8"/>
      <c r="LXH320" s="8"/>
      <c r="LXI320" s="8"/>
      <c r="LXJ320" s="8"/>
      <c r="LXK320" s="8"/>
      <c r="LXL320" s="8"/>
      <c r="LXM320" s="8"/>
      <c r="LXN320" s="8"/>
      <c r="LXO320" s="8"/>
      <c r="LXP320" s="8"/>
      <c r="LXQ320" s="8"/>
      <c r="LXR320" s="8"/>
      <c r="LXS320" s="8"/>
      <c r="LXT320" s="8"/>
      <c r="LXU320" s="8"/>
      <c r="LXV320" s="8"/>
      <c r="LXW320" s="8"/>
      <c r="LXX320" s="8"/>
      <c r="LXY320" s="8"/>
      <c r="LXZ320" s="8"/>
      <c r="LYA320" s="8"/>
      <c r="LYB320" s="8"/>
      <c r="LYC320" s="8"/>
      <c r="LYD320" s="8"/>
      <c r="LYE320" s="8"/>
      <c r="LYF320" s="8"/>
      <c r="LYG320" s="8"/>
      <c r="LYH320" s="8"/>
      <c r="LYI320" s="8"/>
      <c r="LYJ320" s="8"/>
      <c r="LYK320" s="8"/>
      <c r="LYL320" s="8"/>
      <c r="LYM320" s="8"/>
      <c r="LYN320" s="8"/>
      <c r="LYO320" s="8"/>
      <c r="LYP320" s="8"/>
      <c r="LYQ320" s="8"/>
      <c r="LYR320" s="8"/>
      <c r="LYS320" s="8"/>
      <c r="LYT320" s="8"/>
      <c r="LYU320" s="8"/>
      <c r="LYV320" s="8"/>
      <c r="LYW320" s="8"/>
      <c r="LYX320" s="8"/>
      <c r="LYY320" s="8"/>
      <c r="LYZ320" s="8"/>
      <c r="LZA320" s="8"/>
      <c r="LZB320" s="8"/>
      <c r="LZC320" s="8"/>
      <c r="LZD320" s="8"/>
      <c r="LZE320" s="8"/>
      <c r="LZF320" s="8"/>
      <c r="LZG320" s="8"/>
      <c r="LZH320" s="8"/>
      <c r="LZI320" s="8"/>
      <c r="LZJ320" s="8"/>
      <c r="LZK320" s="8"/>
      <c r="LZL320" s="8"/>
      <c r="LZM320" s="8"/>
      <c r="LZN320" s="8"/>
      <c r="LZO320" s="8"/>
      <c r="LZP320" s="8"/>
      <c r="LZQ320" s="8"/>
      <c r="LZR320" s="8"/>
      <c r="LZS320" s="8"/>
      <c r="LZT320" s="8"/>
      <c r="LZU320" s="8"/>
      <c r="LZV320" s="8"/>
      <c r="LZW320" s="8"/>
      <c r="LZX320" s="8"/>
      <c r="LZY320" s="8"/>
      <c r="LZZ320" s="8"/>
      <c r="MAA320" s="8"/>
      <c r="MAB320" s="8"/>
      <c r="MAC320" s="8"/>
      <c r="MAD320" s="8"/>
      <c r="MAE320" s="8"/>
      <c r="MAF320" s="8"/>
      <c r="MAG320" s="8"/>
      <c r="MAH320" s="8"/>
      <c r="MAI320" s="8"/>
      <c r="MAJ320" s="8"/>
      <c r="MAK320" s="8"/>
      <c r="MAL320" s="8"/>
      <c r="MAM320" s="8"/>
      <c r="MAN320" s="8"/>
      <c r="MAO320" s="8"/>
      <c r="MAP320" s="8"/>
      <c r="MAQ320" s="8"/>
      <c r="MAR320" s="8"/>
      <c r="MAS320" s="8"/>
      <c r="MAT320" s="8"/>
      <c r="MAU320" s="8"/>
      <c r="MAV320" s="8"/>
      <c r="MAW320" s="8"/>
      <c r="MAX320" s="8"/>
      <c r="MAY320" s="8"/>
      <c r="MAZ320" s="8"/>
      <c r="MBA320" s="8"/>
      <c r="MBB320" s="8"/>
      <c r="MBC320" s="8"/>
      <c r="MBD320" s="8"/>
      <c r="MBE320" s="8"/>
      <c r="MBF320" s="8"/>
      <c r="MBG320" s="8"/>
      <c r="MBH320" s="8"/>
      <c r="MBI320" s="8"/>
      <c r="MBJ320" s="8"/>
      <c r="MBK320" s="8"/>
      <c r="MBL320" s="8"/>
      <c r="MBM320" s="8"/>
      <c r="MBN320" s="8"/>
      <c r="MBO320" s="8"/>
      <c r="MBP320" s="8"/>
      <c r="MBQ320" s="8"/>
      <c r="MBR320" s="8"/>
      <c r="MBS320" s="8"/>
      <c r="MBT320" s="8"/>
      <c r="MBU320" s="8"/>
      <c r="MBV320" s="8"/>
      <c r="MBW320" s="8"/>
      <c r="MBX320" s="8"/>
      <c r="MBY320" s="8"/>
      <c r="MBZ320" s="8"/>
      <c r="MCA320" s="8"/>
      <c r="MCB320" s="8"/>
      <c r="MCC320" s="8"/>
      <c r="MCD320" s="8"/>
      <c r="MCE320" s="8"/>
      <c r="MCF320" s="8"/>
      <c r="MCG320" s="8"/>
      <c r="MCH320" s="8"/>
      <c r="MCI320" s="8"/>
      <c r="MCJ320" s="8"/>
      <c r="MCK320" s="8"/>
      <c r="MCL320" s="8"/>
      <c r="MCM320" s="8"/>
      <c r="MCN320" s="8"/>
      <c r="MCO320" s="8"/>
      <c r="MCP320" s="8"/>
      <c r="MCQ320" s="8"/>
      <c r="MCR320" s="8"/>
      <c r="MCS320" s="8"/>
      <c r="MCT320" s="8"/>
      <c r="MCU320" s="8"/>
      <c r="MCV320" s="8"/>
      <c r="MCW320" s="8"/>
      <c r="MCX320" s="8"/>
      <c r="MCY320" s="8"/>
      <c r="MCZ320" s="8"/>
      <c r="MDA320" s="8"/>
      <c r="MDB320" s="8"/>
      <c r="MDC320" s="8"/>
      <c r="MDD320" s="8"/>
      <c r="MDE320" s="8"/>
      <c r="MDF320" s="8"/>
      <c r="MDG320" s="8"/>
      <c r="MDH320" s="8"/>
      <c r="MDI320" s="8"/>
      <c r="MDJ320" s="8"/>
      <c r="MDK320" s="8"/>
      <c r="MDL320" s="8"/>
      <c r="MDM320" s="8"/>
      <c r="MDN320" s="8"/>
      <c r="MDO320" s="8"/>
      <c r="MDP320" s="8"/>
      <c r="MDQ320" s="8"/>
      <c r="MDR320" s="8"/>
      <c r="MDS320" s="8"/>
      <c r="MDT320" s="8"/>
      <c r="MDU320" s="8"/>
      <c r="MDV320" s="8"/>
      <c r="MDW320" s="8"/>
      <c r="MDX320" s="8"/>
      <c r="MDY320" s="8"/>
      <c r="MDZ320" s="8"/>
      <c r="MEA320" s="8"/>
      <c r="MEB320" s="8"/>
      <c r="MEC320" s="8"/>
      <c r="MED320" s="8"/>
      <c r="MEE320" s="8"/>
      <c r="MEF320" s="8"/>
      <c r="MEG320" s="8"/>
      <c r="MEH320" s="8"/>
      <c r="MEI320" s="8"/>
      <c r="MEJ320" s="8"/>
      <c r="MEK320" s="8"/>
      <c r="MEL320" s="8"/>
      <c r="MEM320" s="8"/>
      <c r="MEN320" s="8"/>
      <c r="MEO320" s="8"/>
      <c r="MEP320" s="8"/>
      <c r="MEQ320" s="8"/>
      <c r="MER320" s="8"/>
      <c r="MES320" s="8"/>
      <c r="MET320" s="8"/>
      <c r="MEU320" s="8"/>
      <c r="MEV320" s="8"/>
      <c r="MEW320" s="8"/>
      <c r="MEX320" s="8"/>
      <c r="MEY320" s="8"/>
      <c r="MEZ320" s="8"/>
      <c r="MFA320" s="8"/>
      <c r="MFB320" s="8"/>
      <c r="MFC320" s="8"/>
      <c r="MFD320" s="8"/>
      <c r="MFE320" s="8"/>
      <c r="MFF320" s="8"/>
      <c r="MFG320" s="8"/>
      <c r="MFH320" s="8"/>
      <c r="MFI320" s="8"/>
      <c r="MFJ320" s="8"/>
      <c r="MFK320" s="8"/>
      <c r="MFL320" s="8"/>
      <c r="MFM320" s="8"/>
      <c r="MFN320" s="8"/>
      <c r="MFO320" s="8"/>
      <c r="MFP320" s="8"/>
      <c r="MFQ320" s="8"/>
      <c r="MFR320" s="8"/>
      <c r="MFS320" s="8"/>
      <c r="MFT320" s="8"/>
      <c r="MFU320" s="8"/>
      <c r="MFV320" s="8"/>
      <c r="MFW320" s="8"/>
      <c r="MFX320" s="8"/>
      <c r="MFY320" s="8"/>
      <c r="MFZ320" s="8"/>
      <c r="MGA320" s="8"/>
      <c r="MGB320" s="8"/>
      <c r="MGC320" s="8"/>
      <c r="MGD320" s="8"/>
      <c r="MGE320" s="8"/>
      <c r="MGF320" s="8"/>
      <c r="MGG320" s="8"/>
      <c r="MGH320" s="8"/>
      <c r="MGI320" s="8"/>
      <c r="MGJ320" s="8"/>
      <c r="MGK320" s="8"/>
      <c r="MGL320" s="8"/>
      <c r="MGM320" s="8"/>
      <c r="MGN320" s="8"/>
      <c r="MGO320" s="8"/>
      <c r="MGP320" s="8"/>
      <c r="MGQ320" s="8"/>
      <c r="MGR320" s="8"/>
      <c r="MGS320" s="8"/>
      <c r="MGT320" s="8"/>
      <c r="MGU320" s="8"/>
      <c r="MGV320" s="8"/>
      <c r="MGW320" s="8"/>
      <c r="MGX320" s="8"/>
      <c r="MGY320" s="8"/>
      <c r="MGZ320" s="8"/>
      <c r="MHA320" s="8"/>
      <c r="MHB320" s="8"/>
      <c r="MHC320" s="8"/>
      <c r="MHD320" s="8"/>
      <c r="MHE320" s="8"/>
      <c r="MHF320" s="8"/>
      <c r="MHG320" s="8"/>
      <c r="MHH320" s="8"/>
      <c r="MHI320" s="8"/>
      <c r="MHJ320" s="8"/>
      <c r="MHK320" s="8"/>
      <c r="MHL320" s="8"/>
      <c r="MHM320" s="8"/>
      <c r="MHN320" s="8"/>
      <c r="MHO320" s="8"/>
      <c r="MHP320" s="8"/>
      <c r="MHQ320" s="8"/>
      <c r="MHR320" s="8"/>
      <c r="MHS320" s="8"/>
      <c r="MHT320" s="8"/>
      <c r="MHU320" s="8"/>
      <c r="MHV320" s="8"/>
      <c r="MHW320" s="8"/>
      <c r="MHX320" s="8"/>
      <c r="MHY320" s="8"/>
      <c r="MHZ320" s="8"/>
      <c r="MIA320" s="8"/>
      <c r="MIB320" s="8"/>
      <c r="MIC320" s="8"/>
      <c r="MID320" s="8"/>
      <c r="MIE320" s="8"/>
      <c r="MIF320" s="8"/>
      <c r="MIG320" s="8"/>
      <c r="MIH320" s="8"/>
      <c r="MII320" s="8"/>
      <c r="MIJ320" s="8"/>
      <c r="MIK320" s="8"/>
      <c r="MIL320" s="8"/>
      <c r="MIM320" s="8"/>
      <c r="MIN320" s="8"/>
      <c r="MIO320" s="8"/>
      <c r="MIP320" s="8"/>
      <c r="MIQ320" s="8"/>
      <c r="MIR320" s="8"/>
      <c r="MIS320" s="8"/>
      <c r="MIT320" s="8"/>
      <c r="MIU320" s="8"/>
      <c r="MIV320" s="8"/>
      <c r="MIW320" s="8"/>
      <c r="MIX320" s="8"/>
      <c r="MIY320" s="8"/>
      <c r="MIZ320" s="8"/>
      <c r="MJA320" s="8"/>
      <c r="MJB320" s="8"/>
      <c r="MJC320" s="8"/>
      <c r="MJD320" s="8"/>
      <c r="MJE320" s="8"/>
      <c r="MJF320" s="8"/>
      <c r="MJG320" s="8"/>
      <c r="MJH320" s="8"/>
      <c r="MJI320" s="8"/>
      <c r="MJJ320" s="8"/>
      <c r="MJK320" s="8"/>
      <c r="MJL320" s="8"/>
      <c r="MJM320" s="8"/>
      <c r="MJN320" s="8"/>
      <c r="MJO320" s="8"/>
      <c r="MJP320" s="8"/>
      <c r="MJQ320" s="8"/>
      <c r="MJR320" s="8"/>
      <c r="MJS320" s="8"/>
      <c r="MJT320" s="8"/>
      <c r="MJU320" s="8"/>
      <c r="MJV320" s="8"/>
      <c r="MJW320" s="8"/>
      <c r="MJX320" s="8"/>
      <c r="MJY320" s="8"/>
      <c r="MJZ320" s="8"/>
      <c r="MKA320" s="8"/>
      <c r="MKB320" s="8"/>
      <c r="MKC320" s="8"/>
      <c r="MKD320" s="8"/>
      <c r="MKE320" s="8"/>
      <c r="MKF320" s="8"/>
      <c r="MKG320" s="8"/>
      <c r="MKH320" s="8"/>
      <c r="MKI320" s="8"/>
      <c r="MKJ320" s="8"/>
      <c r="MKK320" s="8"/>
      <c r="MKL320" s="8"/>
      <c r="MKM320" s="8"/>
      <c r="MKN320" s="8"/>
      <c r="MKO320" s="8"/>
      <c r="MKP320" s="8"/>
      <c r="MKQ320" s="8"/>
      <c r="MKR320" s="8"/>
      <c r="MKS320" s="8"/>
      <c r="MKT320" s="8"/>
      <c r="MKU320" s="8"/>
      <c r="MKV320" s="8"/>
      <c r="MKW320" s="8"/>
      <c r="MKX320" s="8"/>
      <c r="MKY320" s="8"/>
      <c r="MKZ320" s="8"/>
      <c r="MLA320" s="8"/>
      <c r="MLB320" s="8"/>
      <c r="MLC320" s="8"/>
      <c r="MLD320" s="8"/>
      <c r="MLE320" s="8"/>
      <c r="MLF320" s="8"/>
      <c r="MLG320" s="8"/>
      <c r="MLH320" s="8"/>
      <c r="MLI320" s="8"/>
      <c r="MLJ320" s="8"/>
      <c r="MLK320" s="8"/>
      <c r="MLL320" s="8"/>
      <c r="MLM320" s="8"/>
      <c r="MLN320" s="8"/>
      <c r="MLO320" s="8"/>
      <c r="MLP320" s="8"/>
      <c r="MLQ320" s="8"/>
      <c r="MLR320" s="8"/>
      <c r="MLS320" s="8"/>
      <c r="MLT320" s="8"/>
      <c r="MLU320" s="8"/>
      <c r="MLV320" s="8"/>
      <c r="MLW320" s="8"/>
      <c r="MLX320" s="8"/>
      <c r="MLY320" s="8"/>
      <c r="MLZ320" s="8"/>
      <c r="MMA320" s="8"/>
      <c r="MMB320" s="8"/>
      <c r="MMC320" s="8"/>
      <c r="MMD320" s="8"/>
      <c r="MME320" s="8"/>
      <c r="MMF320" s="8"/>
      <c r="MMG320" s="8"/>
      <c r="MMH320" s="8"/>
      <c r="MMI320" s="8"/>
      <c r="MMJ320" s="8"/>
      <c r="MMK320" s="8"/>
      <c r="MML320" s="8"/>
      <c r="MMM320" s="8"/>
      <c r="MMN320" s="8"/>
      <c r="MMO320" s="8"/>
      <c r="MMP320" s="8"/>
      <c r="MMQ320" s="8"/>
      <c r="MMR320" s="8"/>
      <c r="MMS320" s="8"/>
      <c r="MMT320" s="8"/>
      <c r="MMU320" s="8"/>
      <c r="MMV320" s="8"/>
      <c r="MMW320" s="8"/>
      <c r="MMX320" s="8"/>
      <c r="MMY320" s="8"/>
      <c r="MMZ320" s="8"/>
      <c r="MNA320" s="8"/>
      <c r="MNB320" s="8"/>
      <c r="MNC320" s="8"/>
      <c r="MND320" s="8"/>
      <c r="MNE320" s="8"/>
      <c r="MNF320" s="8"/>
      <c r="MNG320" s="8"/>
      <c r="MNH320" s="8"/>
      <c r="MNI320" s="8"/>
      <c r="MNJ320" s="8"/>
      <c r="MNK320" s="8"/>
      <c r="MNL320" s="8"/>
      <c r="MNM320" s="8"/>
      <c r="MNN320" s="8"/>
      <c r="MNO320" s="8"/>
      <c r="MNP320" s="8"/>
      <c r="MNQ320" s="8"/>
      <c r="MNR320" s="8"/>
      <c r="MNS320" s="8"/>
      <c r="MNT320" s="8"/>
      <c r="MNU320" s="8"/>
      <c r="MNV320" s="8"/>
      <c r="MNW320" s="8"/>
      <c r="MNX320" s="8"/>
      <c r="MNY320" s="8"/>
      <c r="MNZ320" s="8"/>
      <c r="MOA320" s="8"/>
      <c r="MOB320" s="8"/>
      <c r="MOC320" s="8"/>
      <c r="MOD320" s="8"/>
      <c r="MOE320" s="8"/>
      <c r="MOF320" s="8"/>
      <c r="MOG320" s="8"/>
      <c r="MOH320" s="8"/>
      <c r="MOI320" s="8"/>
      <c r="MOJ320" s="8"/>
      <c r="MOK320" s="8"/>
      <c r="MOL320" s="8"/>
      <c r="MOM320" s="8"/>
      <c r="MON320" s="8"/>
      <c r="MOO320" s="8"/>
      <c r="MOP320" s="8"/>
      <c r="MOQ320" s="8"/>
      <c r="MOR320" s="8"/>
      <c r="MOS320" s="8"/>
      <c r="MOT320" s="8"/>
      <c r="MOU320" s="8"/>
      <c r="MOV320" s="8"/>
      <c r="MOW320" s="8"/>
      <c r="MOX320" s="8"/>
      <c r="MOY320" s="8"/>
      <c r="MOZ320" s="8"/>
      <c r="MPA320" s="8"/>
      <c r="MPB320" s="8"/>
      <c r="MPC320" s="8"/>
      <c r="MPD320" s="8"/>
      <c r="MPE320" s="8"/>
      <c r="MPF320" s="8"/>
      <c r="MPG320" s="8"/>
      <c r="MPH320" s="8"/>
      <c r="MPI320" s="8"/>
      <c r="MPJ320" s="8"/>
      <c r="MPK320" s="8"/>
      <c r="MPL320" s="8"/>
      <c r="MPM320" s="8"/>
      <c r="MPN320" s="8"/>
      <c r="MPO320" s="8"/>
      <c r="MPP320" s="8"/>
      <c r="MPQ320" s="8"/>
      <c r="MPR320" s="8"/>
      <c r="MPS320" s="8"/>
      <c r="MPT320" s="8"/>
      <c r="MPU320" s="8"/>
      <c r="MPV320" s="8"/>
      <c r="MPW320" s="8"/>
      <c r="MPX320" s="8"/>
      <c r="MPY320" s="8"/>
      <c r="MPZ320" s="8"/>
      <c r="MQA320" s="8"/>
      <c r="MQB320" s="8"/>
      <c r="MQC320" s="8"/>
      <c r="MQD320" s="8"/>
      <c r="MQE320" s="8"/>
      <c r="MQF320" s="8"/>
      <c r="MQG320" s="8"/>
      <c r="MQH320" s="8"/>
      <c r="MQI320" s="8"/>
      <c r="MQJ320" s="8"/>
      <c r="MQK320" s="8"/>
      <c r="MQL320" s="8"/>
      <c r="MQM320" s="8"/>
      <c r="MQN320" s="8"/>
      <c r="MQO320" s="8"/>
      <c r="MQP320" s="8"/>
      <c r="MQQ320" s="8"/>
      <c r="MQR320" s="8"/>
      <c r="MQS320" s="8"/>
      <c r="MQT320" s="8"/>
      <c r="MQU320" s="8"/>
      <c r="MQV320" s="8"/>
      <c r="MQW320" s="8"/>
      <c r="MQX320" s="8"/>
      <c r="MQY320" s="8"/>
      <c r="MQZ320" s="8"/>
      <c r="MRA320" s="8"/>
      <c r="MRB320" s="8"/>
      <c r="MRC320" s="8"/>
      <c r="MRD320" s="8"/>
      <c r="MRE320" s="8"/>
      <c r="MRF320" s="8"/>
      <c r="MRG320" s="8"/>
      <c r="MRH320" s="8"/>
      <c r="MRI320" s="8"/>
      <c r="MRJ320" s="8"/>
      <c r="MRK320" s="8"/>
      <c r="MRL320" s="8"/>
      <c r="MRM320" s="8"/>
      <c r="MRN320" s="8"/>
      <c r="MRO320" s="8"/>
      <c r="MRP320" s="8"/>
      <c r="MRQ320" s="8"/>
      <c r="MRR320" s="8"/>
      <c r="MRS320" s="8"/>
      <c r="MRT320" s="8"/>
      <c r="MRU320" s="8"/>
      <c r="MRV320" s="8"/>
      <c r="MRW320" s="8"/>
      <c r="MRX320" s="8"/>
      <c r="MRY320" s="8"/>
      <c r="MRZ320" s="8"/>
      <c r="MSA320" s="8"/>
      <c r="MSB320" s="8"/>
      <c r="MSC320" s="8"/>
      <c r="MSD320" s="8"/>
      <c r="MSE320" s="8"/>
      <c r="MSF320" s="8"/>
      <c r="MSG320" s="8"/>
      <c r="MSH320" s="8"/>
      <c r="MSI320" s="8"/>
      <c r="MSJ320" s="8"/>
      <c r="MSK320" s="8"/>
      <c r="MSL320" s="8"/>
      <c r="MSM320" s="8"/>
      <c r="MSN320" s="8"/>
      <c r="MSO320" s="8"/>
      <c r="MSP320" s="8"/>
      <c r="MSQ320" s="8"/>
      <c r="MSR320" s="8"/>
      <c r="MSS320" s="8"/>
      <c r="MST320" s="8"/>
      <c r="MSU320" s="8"/>
      <c r="MSV320" s="8"/>
      <c r="MSW320" s="8"/>
      <c r="MSX320" s="8"/>
      <c r="MSY320" s="8"/>
      <c r="MSZ320" s="8"/>
      <c r="MTA320" s="8"/>
      <c r="MTB320" s="8"/>
      <c r="MTC320" s="8"/>
      <c r="MTD320" s="8"/>
      <c r="MTE320" s="8"/>
      <c r="MTF320" s="8"/>
      <c r="MTG320" s="8"/>
      <c r="MTH320" s="8"/>
      <c r="MTI320" s="8"/>
      <c r="MTJ320" s="8"/>
      <c r="MTK320" s="8"/>
      <c r="MTL320" s="8"/>
      <c r="MTM320" s="8"/>
      <c r="MTN320" s="8"/>
      <c r="MTO320" s="8"/>
      <c r="MTP320" s="8"/>
      <c r="MTQ320" s="8"/>
      <c r="MTR320" s="8"/>
      <c r="MTS320" s="8"/>
      <c r="MTT320" s="8"/>
      <c r="MTU320" s="8"/>
      <c r="MTV320" s="8"/>
      <c r="MTW320" s="8"/>
      <c r="MTX320" s="8"/>
      <c r="MTY320" s="8"/>
      <c r="MTZ320" s="8"/>
      <c r="MUA320" s="8"/>
      <c r="MUB320" s="8"/>
      <c r="MUC320" s="8"/>
      <c r="MUD320" s="8"/>
      <c r="MUE320" s="8"/>
      <c r="MUF320" s="8"/>
      <c r="MUG320" s="8"/>
      <c r="MUH320" s="8"/>
      <c r="MUI320" s="8"/>
      <c r="MUJ320" s="8"/>
      <c r="MUK320" s="8"/>
      <c r="MUL320" s="8"/>
      <c r="MUM320" s="8"/>
      <c r="MUN320" s="8"/>
      <c r="MUO320" s="8"/>
      <c r="MUP320" s="8"/>
      <c r="MUQ320" s="8"/>
      <c r="MUR320" s="8"/>
      <c r="MUS320" s="8"/>
      <c r="MUT320" s="8"/>
      <c r="MUU320" s="8"/>
      <c r="MUV320" s="8"/>
      <c r="MUW320" s="8"/>
      <c r="MUX320" s="8"/>
      <c r="MUY320" s="8"/>
      <c r="MUZ320" s="8"/>
      <c r="MVA320" s="8"/>
      <c r="MVB320" s="8"/>
      <c r="MVC320" s="8"/>
      <c r="MVD320" s="8"/>
      <c r="MVE320" s="8"/>
      <c r="MVF320" s="8"/>
      <c r="MVG320" s="8"/>
      <c r="MVH320" s="8"/>
      <c r="MVI320" s="8"/>
      <c r="MVJ320" s="8"/>
      <c r="MVK320" s="8"/>
      <c r="MVL320" s="8"/>
      <c r="MVM320" s="8"/>
      <c r="MVN320" s="8"/>
      <c r="MVO320" s="8"/>
      <c r="MVP320" s="8"/>
      <c r="MVQ320" s="8"/>
      <c r="MVR320" s="8"/>
      <c r="MVS320" s="8"/>
      <c r="MVT320" s="8"/>
      <c r="MVU320" s="8"/>
      <c r="MVV320" s="8"/>
      <c r="MVW320" s="8"/>
      <c r="MVX320" s="8"/>
      <c r="MVY320" s="8"/>
      <c r="MVZ320" s="8"/>
      <c r="MWA320" s="8"/>
      <c r="MWB320" s="8"/>
      <c r="MWC320" s="8"/>
      <c r="MWD320" s="8"/>
      <c r="MWE320" s="8"/>
      <c r="MWF320" s="8"/>
      <c r="MWG320" s="8"/>
      <c r="MWH320" s="8"/>
      <c r="MWI320" s="8"/>
      <c r="MWJ320" s="8"/>
      <c r="MWK320" s="8"/>
      <c r="MWL320" s="8"/>
      <c r="MWM320" s="8"/>
      <c r="MWN320" s="8"/>
      <c r="MWO320" s="8"/>
      <c r="MWP320" s="8"/>
      <c r="MWQ320" s="8"/>
      <c r="MWR320" s="8"/>
      <c r="MWS320" s="8"/>
      <c r="MWT320" s="8"/>
      <c r="MWU320" s="8"/>
      <c r="MWV320" s="8"/>
      <c r="MWW320" s="8"/>
      <c r="MWX320" s="8"/>
      <c r="MWY320" s="8"/>
      <c r="MWZ320" s="8"/>
      <c r="MXA320" s="8"/>
      <c r="MXB320" s="8"/>
      <c r="MXC320" s="8"/>
      <c r="MXD320" s="8"/>
      <c r="MXE320" s="8"/>
      <c r="MXF320" s="8"/>
      <c r="MXG320" s="8"/>
      <c r="MXH320" s="8"/>
      <c r="MXI320" s="8"/>
      <c r="MXJ320" s="8"/>
      <c r="MXK320" s="8"/>
      <c r="MXL320" s="8"/>
      <c r="MXM320" s="8"/>
      <c r="MXN320" s="8"/>
      <c r="MXO320" s="8"/>
      <c r="MXP320" s="8"/>
      <c r="MXQ320" s="8"/>
      <c r="MXR320" s="8"/>
      <c r="MXS320" s="8"/>
      <c r="MXT320" s="8"/>
      <c r="MXU320" s="8"/>
      <c r="MXV320" s="8"/>
      <c r="MXW320" s="8"/>
      <c r="MXX320" s="8"/>
      <c r="MXY320" s="8"/>
      <c r="MXZ320" s="8"/>
      <c r="MYA320" s="8"/>
      <c r="MYB320" s="8"/>
      <c r="MYC320" s="8"/>
      <c r="MYD320" s="8"/>
      <c r="MYE320" s="8"/>
      <c r="MYF320" s="8"/>
      <c r="MYG320" s="8"/>
      <c r="MYH320" s="8"/>
      <c r="MYI320" s="8"/>
      <c r="MYJ320" s="8"/>
      <c r="MYK320" s="8"/>
      <c r="MYL320" s="8"/>
      <c r="MYM320" s="8"/>
      <c r="MYN320" s="8"/>
      <c r="MYO320" s="8"/>
      <c r="MYP320" s="8"/>
      <c r="MYQ320" s="8"/>
      <c r="MYR320" s="8"/>
      <c r="MYS320" s="8"/>
      <c r="MYT320" s="8"/>
      <c r="MYU320" s="8"/>
      <c r="MYV320" s="8"/>
      <c r="MYW320" s="8"/>
      <c r="MYX320" s="8"/>
      <c r="MYY320" s="8"/>
      <c r="MYZ320" s="8"/>
      <c r="MZA320" s="8"/>
      <c r="MZB320" s="8"/>
      <c r="MZC320" s="8"/>
      <c r="MZD320" s="8"/>
      <c r="MZE320" s="8"/>
      <c r="MZF320" s="8"/>
      <c r="MZG320" s="8"/>
      <c r="MZH320" s="8"/>
      <c r="MZI320" s="8"/>
      <c r="MZJ320" s="8"/>
      <c r="MZK320" s="8"/>
      <c r="MZL320" s="8"/>
      <c r="MZM320" s="8"/>
      <c r="MZN320" s="8"/>
      <c r="MZO320" s="8"/>
      <c r="MZP320" s="8"/>
      <c r="MZQ320" s="8"/>
      <c r="MZR320" s="8"/>
      <c r="MZS320" s="8"/>
      <c r="MZT320" s="8"/>
      <c r="MZU320" s="8"/>
      <c r="MZV320" s="8"/>
      <c r="MZW320" s="8"/>
      <c r="MZX320" s="8"/>
      <c r="MZY320" s="8"/>
      <c r="MZZ320" s="8"/>
      <c r="NAA320" s="8"/>
      <c r="NAB320" s="8"/>
      <c r="NAC320" s="8"/>
      <c r="NAD320" s="8"/>
      <c r="NAE320" s="8"/>
      <c r="NAF320" s="8"/>
      <c r="NAG320" s="8"/>
      <c r="NAH320" s="8"/>
      <c r="NAI320" s="8"/>
      <c r="NAJ320" s="8"/>
      <c r="NAK320" s="8"/>
      <c r="NAL320" s="8"/>
      <c r="NAM320" s="8"/>
      <c r="NAN320" s="8"/>
      <c r="NAO320" s="8"/>
      <c r="NAP320" s="8"/>
      <c r="NAQ320" s="8"/>
      <c r="NAR320" s="8"/>
      <c r="NAS320" s="8"/>
      <c r="NAT320" s="8"/>
      <c r="NAU320" s="8"/>
      <c r="NAV320" s="8"/>
      <c r="NAW320" s="8"/>
      <c r="NAX320" s="8"/>
      <c r="NAY320" s="8"/>
      <c r="NAZ320" s="8"/>
      <c r="NBA320" s="8"/>
      <c r="NBB320" s="8"/>
      <c r="NBC320" s="8"/>
      <c r="NBD320" s="8"/>
      <c r="NBE320" s="8"/>
      <c r="NBF320" s="8"/>
      <c r="NBG320" s="8"/>
      <c r="NBH320" s="8"/>
      <c r="NBI320" s="8"/>
      <c r="NBJ320" s="8"/>
      <c r="NBK320" s="8"/>
      <c r="NBL320" s="8"/>
      <c r="NBM320" s="8"/>
      <c r="NBN320" s="8"/>
      <c r="NBO320" s="8"/>
      <c r="NBP320" s="8"/>
      <c r="NBQ320" s="8"/>
      <c r="NBR320" s="8"/>
      <c r="NBS320" s="8"/>
      <c r="NBT320" s="8"/>
      <c r="NBU320" s="8"/>
      <c r="NBV320" s="8"/>
      <c r="NBW320" s="8"/>
      <c r="NBX320" s="8"/>
      <c r="NBY320" s="8"/>
      <c r="NBZ320" s="8"/>
      <c r="NCA320" s="8"/>
      <c r="NCB320" s="8"/>
      <c r="NCC320" s="8"/>
      <c r="NCD320" s="8"/>
      <c r="NCE320" s="8"/>
      <c r="NCF320" s="8"/>
      <c r="NCG320" s="8"/>
      <c r="NCH320" s="8"/>
      <c r="NCI320" s="8"/>
      <c r="NCJ320" s="8"/>
      <c r="NCK320" s="8"/>
      <c r="NCL320" s="8"/>
      <c r="NCM320" s="8"/>
      <c r="NCN320" s="8"/>
      <c r="NCO320" s="8"/>
      <c r="NCP320" s="8"/>
      <c r="NCQ320" s="8"/>
      <c r="NCR320" s="8"/>
      <c r="NCS320" s="8"/>
      <c r="NCT320" s="8"/>
      <c r="NCU320" s="8"/>
      <c r="NCV320" s="8"/>
      <c r="NCW320" s="8"/>
      <c r="NCX320" s="8"/>
      <c r="NCY320" s="8"/>
      <c r="NCZ320" s="8"/>
      <c r="NDA320" s="8"/>
      <c r="NDB320" s="8"/>
      <c r="NDC320" s="8"/>
      <c r="NDD320" s="8"/>
      <c r="NDE320" s="8"/>
      <c r="NDF320" s="8"/>
      <c r="NDG320" s="8"/>
      <c r="NDH320" s="8"/>
      <c r="NDI320" s="8"/>
      <c r="NDJ320" s="8"/>
      <c r="NDK320" s="8"/>
      <c r="NDL320" s="8"/>
      <c r="NDM320" s="8"/>
      <c r="NDN320" s="8"/>
      <c r="NDO320" s="8"/>
      <c r="NDP320" s="8"/>
      <c r="NDQ320" s="8"/>
      <c r="NDR320" s="8"/>
      <c r="NDS320" s="8"/>
      <c r="NDT320" s="8"/>
      <c r="NDU320" s="8"/>
      <c r="NDV320" s="8"/>
      <c r="NDW320" s="8"/>
      <c r="NDX320" s="8"/>
      <c r="NDY320" s="8"/>
      <c r="NDZ320" s="8"/>
      <c r="NEA320" s="8"/>
      <c r="NEB320" s="8"/>
      <c r="NEC320" s="8"/>
      <c r="NED320" s="8"/>
      <c r="NEE320" s="8"/>
      <c r="NEF320" s="8"/>
      <c r="NEG320" s="8"/>
      <c r="NEH320" s="8"/>
      <c r="NEI320" s="8"/>
      <c r="NEJ320" s="8"/>
      <c r="NEK320" s="8"/>
      <c r="NEL320" s="8"/>
      <c r="NEM320" s="8"/>
      <c r="NEN320" s="8"/>
      <c r="NEO320" s="8"/>
      <c r="NEP320" s="8"/>
      <c r="NEQ320" s="8"/>
      <c r="NER320" s="8"/>
      <c r="NES320" s="8"/>
      <c r="NET320" s="8"/>
      <c r="NEU320" s="8"/>
      <c r="NEV320" s="8"/>
      <c r="NEW320" s="8"/>
      <c r="NEX320" s="8"/>
      <c r="NEY320" s="8"/>
      <c r="NEZ320" s="8"/>
      <c r="NFA320" s="8"/>
      <c r="NFB320" s="8"/>
      <c r="NFC320" s="8"/>
      <c r="NFD320" s="8"/>
      <c r="NFE320" s="8"/>
      <c r="NFF320" s="8"/>
      <c r="NFG320" s="8"/>
      <c r="NFH320" s="8"/>
      <c r="NFI320" s="8"/>
      <c r="NFJ320" s="8"/>
      <c r="NFK320" s="8"/>
      <c r="NFL320" s="8"/>
      <c r="NFM320" s="8"/>
      <c r="NFN320" s="8"/>
      <c r="NFO320" s="8"/>
      <c r="NFP320" s="8"/>
      <c r="NFQ320" s="8"/>
      <c r="NFR320" s="8"/>
      <c r="NFS320" s="8"/>
      <c r="NFT320" s="8"/>
      <c r="NFU320" s="8"/>
      <c r="NFV320" s="8"/>
      <c r="NFW320" s="8"/>
      <c r="NFX320" s="8"/>
      <c r="NFY320" s="8"/>
      <c r="NFZ320" s="8"/>
      <c r="NGA320" s="8"/>
      <c r="NGB320" s="8"/>
      <c r="NGC320" s="8"/>
      <c r="NGD320" s="8"/>
      <c r="NGE320" s="8"/>
      <c r="NGF320" s="8"/>
      <c r="NGG320" s="8"/>
      <c r="NGH320" s="8"/>
      <c r="NGI320" s="8"/>
      <c r="NGJ320" s="8"/>
      <c r="NGK320" s="8"/>
      <c r="NGL320" s="8"/>
      <c r="NGM320" s="8"/>
      <c r="NGN320" s="8"/>
      <c r="NGO320" s="8"/>
      <c r="NGP320" s="8"/>
      <c r="NGQ320" s="8"/>
      <c r="NGR320" s="8"/>
      <c r="NGS320" s="8"/>
      <c r="NGT320" s="8"/>
      <c r="NGU320" s="8"/>
      <c r="NGV320" s="8"/>
      <c r="NGW320" s="8"/>
      <c r="NGX320" s="8"/>
      <c r="NGY320" s="8"/>
      <c r="NGZ320" s="8"/>
      <c r="NHA320" s="8"/>
      <c r="NHB320" s="8"/>
      <c r="NHC320" s="8"/>
      <c r="NHD320" s="8"/>
      <c r="NHE320" s="8"/>
      <c r="NHF320" s="8"/>
      <c r="NHG320" s="8"/>
      <c r="NHH320" s="8"/>
      <c r="NHI320" s="8"/>
      <c r="NHJ320" s="8"/>
      <c r="NHK320" s="8"/>
      <c r="NHL320" s="8"/>
      <c r="NHM320" s="8"/>
      <c r="NHN320" s="8"/>
      <c r="NHO320" s="8"/>
      <c r="NHP320" s="8"/>
      <c r="NHQ320" s="8"/>
      <c r="NHR320" s="8"/>
      <c r="NHS320" s="8"/>
      <c r="NHT320" s="8"/>
      <c r="NHU320" s="8"/>
      <c r="NHV320" s="8"/>
      <c r="NHW320" s="8"/>
      <c r="NHX320" s="8"/>
      <c r="NHY320" s="8"/>
      <c r="NHZ320" s="8"/>
      <c r="NIA320" s="8"/>
      <c r="NIB320" s="8"/>
      <c r="NIC320" s="8"/>
      <c r="NID320" s="8"/>
      <c r="NIE320" s="8"/>
      <c r="NIF320" s="8"/>
      <c r="NIG320" s="8"/>
      <c r="NIH320" s="8"/>
      <c r="NII320" s="8"/>
      <c r="NIJ320" s="8"/>
      <c r="NIK320" s="8"/>
      <c r="NIL320" s="8"/>
      <c r="NIM320" s="8"/>
      <c r="NIN320" s="8"/>
      <c r="NIO320" s="8"/>
      <c r="NIP320" s="8"/>
      <c r="NIQ320" s="8"/>
      <c r="NIR320" s="8"/>
      <c r="NIS320" s="8"/>
      <c r="NIT320" s="8"/>
      <c r="NIU320" s="8"/>
      <c r="NIV320" s="8"/>
      <c r="NIW320" s="8"/>
      <c r="NIX320" s="8"/>
      <c r="NIY320" s="8"/>
      <c r="NIZ320" s="8"/>
      <c r="NJA320" s="8"/>
      <c r="NJB320" s="8"/>
      <c r="NJC320" s="8"/>
      <c r="NJD320" s="8"/>
      <c r="NJE320" s="8"/>
      <c r="NJF320" s="8"/>
      <c r="NJG320" s="8"/>
      <c r="NJH320" s="8"/>
      <c r="NJI320" s="8"/>
      <c r="NJJ320" s="8"/>
      <c r="NJK320" s="8"/>
      <c r="NJL320" s="8"/>
      <c r="NJM320" s="8"/>
      <c r="NJN320" s="8"/>
      <c r="NJO320" s="8"/>
      <c r="NJP320" s="8"/>
      <c r="NJQ320" s="8"/>
      <c r="NJR320" s="8"/>
      <c r="NJS320" s="8"/>
      <c r="NJT320" s="8"/>
      <c r="NJU320" s="8"/>
      <c r="NJV320" s="8"/>
      <c r="NJW320" s="8"/>
      <c r="NJX320" s="8"/>
      <c r="NJY320" s="8"/>
      <c r="NJZ320" s="8"/>
      <c r="NKA320" s="8"/>
      <c r="NKB320" s="8"/>
      <c r="NKC320" s="8"/>
      <c r="NKD320" s="8"/>
      <c r="NKE320" s="8"/>
      <c r="NKF320" s="8"/>
      <c r="NKG320" s="8"/>
      <c r="NKH320" s="8"/>
      <c r="NKI320" s="8"/>
      <c r="NKJ320" s="8"/>
      <c r="NKK320" s="8"/>
      <c r="NKL320" s="8"/>
      <c r="NKM320" s="8"/>
      <c r="NKN320" s="8"/>
      <c r="NKO320" s="8"/>
      <c r="NKP320" s="8"/>
      <c r="NKQ320" s="8"/>
      <c r="NKR320" s="8"/>
      <c r="NKS320" s="8"/>
      <c r="NKT320" s="8"/>
      <c r="NKU320" s="8"/>
      <c r="NKV320" s="8"/>
      <c r="NKW320" s="8"/>
      <c r="NKX320" s="8"/>
      <c r="NKY320" s="8"/>
      <c r="NKZ320" s="8"/>
      <c r="NLA320" s="8"/>
      <c r="NLB320" s="8"/>
      <c r="NLC320" s="8"/>
      <c r="NLD320" s="8"/>
      <c r="NLE320" s="8"/>
      <c r="NLF320" s="8"/>
      <c r="NLG320" s="8"/>
      <c r="NLH320" s="8"/>
      <c r="NLI320" s="8"/>
      <c r="NLJ320" s="8"/>
      <c r="NLK320" s="8"/>
      <c r="NLL320" s="8"/>
      <c r="NLM320" s="8"/>
      <c r="NLN320" s="8"/>
      <c r="NLO320" s="8"/>
      <c r="NLP320" s="8"/>
      <c r="NLQ320" s="8"/>
      <c r="NLR320" s="8"/>
      <c r="NLS320" s="8"/>
      <c r="NLT320" s="8"/>
      <c r="NLU320" s="8"/>
      <c r="NLV320" s="8"/>
      <c r="NLW320" s="8"/>
      <c r="NLX320" s="8"/>
      <c r="NLY320" s="8"/>
      <c r="NLZ320" s="8"/>
      <c r="NMA320" s="8"/>
      <c r="NMB320" s="8"/>
      <c r="NMC320" s="8"/>
      <c r="NMD320" s="8"/>
      <c r="NME320" s="8"/>
      <c r="NMF320" s="8"/>
      <c r="NMG320" s="8"/>
      <c r="NMH320" s="8"/>
      <c r="NMI320" s="8"/>
      <c r="NMJ320" s="8"/>
      <c r="NMK320" s="8"/>
      <c r="NML320" s="8"/>
      <c r="NMM320" s="8"/>
      <c r="NMN320" s="8"/>
      <c r="NMO320" s="8"/>
      <c r="NMP320" s="8"/>
      <c r="NMQ320" s="8"/>
      <c r="NMR320" s="8"/>
      <c r="NMS320" s="8"/>
      <c r="NMT320" s="8"/>
      <c r="NMU320" s="8"/>
      <c r="NMV320" s="8"/>
      <c r="NMW320" s="8"/>
      <c r="NMX320" s="8"/>
      <c r="NMY320" s="8"/>
      <c r="NMZ320" s="8"/>
      <c r="NNA320" s="8"/>
      <c r="NNB320" s="8"/>
      <c r="NNC320" s="8"/>
      <c r="NND320" s="8"/>
      <c r="NNE320" s="8"/>
      <c r="NNF320" s="8"/>
      <c r="NNG320" s="8"/>
      <c r="NNH320" s="8"/>
      <c r="NNI320" s="8"/>
      <c r="NNJ320" s="8"/>
      <c r="NNK320" s="8"/>
      <c r="NNL320" s="8"/>
      <c r="NNM320" s="8"/>
      <c r="NNN320" s="8"/>
      <c r="NNO320" s="8"/>
      <c r="NNP320" s="8"/>
      <c r="NNQ320" s="8"/>
      <c r="NNR320" s="8"/>
      <c r="NNS320" s="8"/>
      <c r="NNT320" s="8"/>
      <c r="NNU320" s="8"/>
      <c r="NNV320" s="8"/>
      <c r="NNW320" s="8"/>
      <c r="NNX320" s="8"/>
      <c r="NNY320" s="8"/>
      <c r="NNZ320" s="8"/>
      <c r="NOA320" s="8"/>
      <c r="NOB320" s="8"/>
      <c r="NOC320" s="8"/>
      <c r="NOD320" s="8"/>
      <c r="NOE320" s="8"/>
      <c r="NOF320" s="8"/>
      <c r="NOG320" s="8"/>
      <c r="NOH320" s="8"/>
      <c r="NOI320" s="8"/>
      <c r="NOJ320" s="8"/>
      <c r="NOK320" s="8"/>
      <c r="NOL320" s="8"/>
      <c r="NOM320" s="8"/>
      <c r="NON320" s="8"/>
      <c r="NOO320" s="8"/>
      <c r="NOP320" s="8"/>
      <c r="NOQ320" s="8"/>
      <c r="NOR320" s="8"/>
      <c r="NOS320" s="8"/>
      <c r="NOT320" s="8"/>
      <c r="NOU320" s="8"/>
      <c r="NOV320" s="8"/>
      <c r="NOW320" s="8"/>
      <c r="NOX320" s="8"/>
      <c r="NOY320" s="8"/>
      <c r="NOZ320" s="8"/>
      <c r="NPA320" s="8"/>
      <c r="NPB320" s="8"/>
      <c r="NPC320" s="8"/>
      <c r="NPD320" s="8"/>
      <c r="NPE320" s="8"/>
      <c r="NPF320" s="8"/>
      <c r="NPG320" s="8"/>
      <c r="NPH320" s="8"/>
      <c r="NPI320" s="8"/>
      <c r="NPJ320" s="8"/>
      <c r="NPK320" s="8"/>
      <c r="NPL320" s="8"/>
      <c r="NPM320" s="8"/>
      <c r="NPN320" s="8"/>
      <c r="NPO320" s="8"/>
      <c r="NPP320" s="8"/>
      <c r="NPQ320" s="8"/>
      <c r="NPR320" s="8"/>
      <c r="NPS320" s="8"/>
      <c r="NPT320" s="8"/>
      <c r="NPU320" s="8"/>
      <c r="NPV320" s="8"/>
      <c r="NPW320" s="8"/>
      <c r="NPX320" s="8"/>
      <c r="NPY320" s="8"/>
      <c r="NPZ320" s="8"/>
      <c r="NQA320" s="8"/>
      <c r="NQB320" s="8"/>
      <c r="NQC320" s="8"/>
      <c r="NQD320" s="8"/>
      <c r="NQE320" s="8"/>
      <c r="NQF320" s="8"/>
      <c r="NQG320" s="8"/>
      <c r="NQH320" s="8"/>
      <c r="NQI320" s="8"/>
      <c r="NQJ320" s="8"/>
      <c r="NQK320" s="8"/>
      <c r="NQL320" s="8"/>
      <c r="NQM320" s="8"/>
      <c r="NQN320" s="8"/>
      <c r="NQO320" s="8"/>
      <c r="NQP320" s="8"/>
      <c r="NQQ320" s="8"/>
      <c r="NQR320" s="8"/>
      <c r="NQS320" s="8"/>
      <c r="NQT320" s="8"/>
      <c r="NQU320" s="8"/>
      <c r="NQV320" s="8"/>
      <c r="NQW320" s="8"/>
      <c r="NQX320" s="8"/>
      <c r="NQY320" s="8"/>
      <c r="NQZ320" s="8"/>
      <c r="NRA320" s="8"/>
      <c r="NRB320" s="8"/>
      <c r="NRC320" s="8"/>
      <c r="NRD320" s="8"/>
      <c r="NRE320" s="8"/>
      <c r="NRF320" s="8"/>
      <c r="NRG320" s="8"/>
      <c r="NRH320" s="8"/>
      <c r="NRI320" s="8"/>
      <c r="NRJ320" s="8"/>
      <c r="NRK320" s="8"/>
      <c r="NRL320" s="8"/>
      <c r="NRM320" s="8"/>
      <c r="NRN320" s="8"/>
      <c r="NRO320" s="8"/>
      <c r="NRP320" s="8"/>
      <c r="NRQ320" s="8"/>
      <c r="NRR320" s="8"/>
      <c r="NRS320" s="8"/>
      <c r="NRT320" s="8"/>
      <c r="NRU320" s="8"/>
      <c r="NRV320" s="8"/>
      <c r="NRW320" s="8"/>
      <c r="NRX320" s="8"/>
      <c r="NRY320" s="8"/>
      <c r="NRZ320" s="8"/>
      <c r="NSA320" s="8"/>
      <c r="NSB320" s="8"/>
      <c r="NSC320" s="8"/>
      <c r="NSD320" s="8"/>
      <c r="NSE320" s="8"/>
      <c r="NSF320" s="8"/>
      <c r="NSG320" s="8"/>
      <c r="NSH320" s="8"/>
      <c r="NSI320" s="8"/>
      <c r="NSJ320" s="8"/>
      <c r="NSK320" s="8"/>
      <c r="NSL320" s="8"/>
      <c r="NSM320" s="8"/>
      <c r="NSN320" s="8"/>
      <c r="NSO320" s="8"/>
      <c r="NSP320" s="8"/>
      <c r="NSQ320" s="8"/>
      <c r="NSR320" s="8"/>
      <c r="NSS320" s="8"/>
      <c r="NST320" s="8"/>
      <c r="NSU320" s="8"/>
      <c r="NSV320" s="8"/>
      <c r="NSW320" s="8"/>
      <c r="NSX320" s="8"/>
      <c r="NSY320" s="8"/>
      <c r="NSZ320" s="8"/>
      <c r="NTA320" s="8"/>
      <c r="NTB320" s="8"/>
      <c r="NTC320" s="8"/>
      <c r="NTD320" s="8"/>
      <c r="NTE320" s="8"/>
      <c r="NTF320" s="8"/>
      <c r="NTG320" s="8"/>
      <c r="NTH320" s="8"/>
      <c r="NTI320" s="8"/>
      <c r="NTJ320" s="8"/>
      <c r="NTK320" s="8"/>
      <c r="NTL320" s="8"/>
      <c r="NTM320" s="8"/>
      <c r="NTN320" s="8"/>
      <c r="NTO320" s="8"/>
      <c r="NTP320" s="8"/>
      <c r="NTQ320" s="8"/>
      <c r="NTR320" s="8"/>
      <c r="NTS320" s="8"/>
      <c r="NTT320" s="8"/>
      <c r="NTU320" s="8"/>
      <c r="NTV320" s="8"/>
      <c r="NTW320" s="8"/>
      <c r="NTX320" s="8"/>
      <c r="NTY320" s="8"/>
      <c r="NTZ320" s="8"/>
      <c r="NUA320" s="8"/>
      <c r="NUB320" s="8"/>
      <c r="NUC320" s="8"/>
      <c r="NUD320" s="8"/>
      <c r="NUE320" s="8"/>
      <c r="NUF320" s="8"/>
      <c r="NUG320" s="8"/>
      <c r="NUH320" s="8"/>
      <c r="NUI320" s="8"/>
      <c r="NUJ320" s="8"/>
      <c r="NUK320" s="8"/>
      <c r="NUL320" s="8"/>
      <c r="NUM320" s="8"/>
      <c r="NUN320" s="8"/>
      <c r="NUO320" s="8"/>
      <c r="NUP320" s="8"/>
      <c r="NUQ320" s="8"/>
      <c r="NUR320" s="8"/>
      <c r="NUS320" s="8"/>
      <c r="NUT320" s="8"/>
      <c r="NUU320" s="8"/>
      <c r="NUV320" s="8"/>
      <c r="NUW320" s="8"/>
      <c r="NUX320" s="8"/>
      <c r="NUY320" s="8"/>
      <c r="NUZ320" s="8"/>
      <c r="NVA320" s="8"/>
      <c r="NVB320" s="8"/>
      <c r="NVC320" s="8"/>
      <c r="NVD320" s="8"/>
      <c r="NVE320" s="8"/>
      <c r="NVF320" s="8"/>
      <c r="NVG320" s="8"/>
      <c r="NVH320" s="8"/>
      <c r="NVI320" s="8"/>
      <c r="NVJ320" s="8"/>
      <c r="NVK320" s="8"/>
      <c r="NVL320" s="8"/>
      <c r="NVM320" s="8"/>
      <c r="NVN320" s="8"/>
      <c r="NVO320" s="8"/>
      <c r="NVP320" s="8"/>
      <c r="NVQ320" s="8"/>
      <c r="NVR320" s="8"/>
      <c r="NVS320" s="8"/>
      <c r="NVT320" s="8"/>
      <c r="NVU320" s="8"/>
      <c r="NVV320" s="8"/>
      <c r="NVW320" s="8"/>
      <c r="NVX320" s="8"/>
      <c r="NVY320" s="8"/>
      <c r="NVZ320" s="8"/>
      <c r="NWA320" s="8"/>
      <c r="NWB320" s="8"/>
      <c r="NWC320" s="8"/>
      <c r="NWD320" s="8"/>
      <c r="NWE320" s="8"/>
      <c r="NWF320" s="8"/>
      <c r="NWG320" s="8"/>
      <c r="NWH320" s="8"/>
      <c r="NWI320" s="8"/>
      <c r="NWJ320" s="8"/>
      <c r="NWK320" s="8"/>
      <c r="NWL320" s="8"/>
      <c r="NWM320" s="8"/>
      <c r="NWN320" s="8"/>
      <c r="NWO320" s="8"/>
      <c r="NWP320" s="8"/>
      <c r="NWQ320" s="8"/>
      <c r="NWR320" s="8"/>
      <c r="NWS320" s="8"/>
      <c r="NWT320" s="8"/>
      <c r="NWU320" s="8"/>
      <c r="NWV320" s="8"/>
      <c r="NWW320" s="8"/>
      <c r="NWX320" s="8"/>
      <c r="NWY320" s="8"/>
      <c r="NWZ320" s="8"/>
      <c r="NXA320" s="8"/>
      <c r="NXB320" s="8"/>
      <c r="NXC320" s="8"/>
      <c r="NXD320" s="8"/>
      <c r="NXE320" s="8"/>
      <c r="NXF320" s="8"/>
      <c r="NXG320" s="8"/>
      <c r="NXH320" s="8"/>
      <c r="NXI320" s="8"/>
      <c r="NXJ320" s="8"/>
      <c r="NXK320" s="8"/>
      <c r="NXL320" s="8"/>
      <c r="NXM320" s="8"/>
      <c r="NXN320" s="8"/>
      <c r="NXO320" s="8"/>
      <c r="NXP320" s="8"/>
      <c r="NXQ320" s="8"/>
      <c r="NXR320" s="8"/>
      <c r="NXS320" s="8"/>
      <c r="NXT320" s="8"/>
      <c r="NXU320" s="8"/>
      <c r="NXV320" s="8"/>
      <c r="NXW320" s="8"/>
      <c r="NXX320" s="8"/>
      <c r="NXY320" s="8"/>
      <c r="NXZ320" s="8"/>
      <c r="NYA320" s="8"/>
      <c r="NYB320" s="8"/>
      <c r="NYC320" s="8"/>
      <c r="NYD320" s="8"/>
      <c r="NYE320" s="8"/>
      <c r="NYF320" s="8"/>
      <c r="NYG320" s="8"/>
      <c r="NYH320" s="8"/>
      <c r="NYI320" s="8"/>
      <c r="NYJ320" s="8"/>
      <c r="NYK320" s="8"/>
      <c r="NYL320" s="8"/>
      <c r="NYM320" s="8"/>
      <c r="NYN320" s="8"/>
      <c r="NYO320" s="8"/>
      <c r="NYP320" s="8"/>
      <c r="NYQ320" s="8"/>
      <c r="NYR320" s="8"/>
      <c r="NYS320" s="8"/>
      <c r="NYT320" s="8"/>
      <c r="NYU320" s="8"/>
      <c r="NYV320" s="8"/>
      <c r="NYW320" s="8"/>
      <c r="NYX320" s="8"/>
      <c r="NYY320" s="8"/>
      <c r="NYZ320" s="8"/>
      <c r="NZA320" s="8"/>
      <c r="NZB320" s="8"/>
      <c r="NZC320" s="8"/>
      <c r="NZD320" s="8"/>
      <c r="NZE320" s="8"/>
      <c r="NZF320" s="8"/>
      <c r="NZG320" s="8"/>
      <c r="NZH320" s="8"/>
      <c r="NZI320" s="8"/>
      <c r="NZJ320" s="8"/>
      <c r="NZK320" s="8"/>
      <c r="NZL320" s="8"/>
      <c r="NZM320" s="8"/>
      <c r="NZN320" s="8"/>
      <c r="NZO320" s="8"/>
      <c r="NZP320" s="8"/>
      <c r="NZQ320" s="8"/>
      <c r="NZR320" s="8"/>
      <c r="NZS320" s="8"/>
      <c r="NZT320" s="8"/>
      <c r="NZU320" s="8"/>
      <c r="NZV320" s="8"/>
      <c r="NZW320" s="8"/>
      <c r="NZX320" s="8"/>
      <c r="NZY320" s="8"/>
      <c r="NZZ320" s="8"/>
      <c r="OAA320" s="8"/>
      <c r="OAB320" s="8"/>
      <c r="OAC320" s="8"/>
      <c r="OAD320" s="8"/>
      <c r="OAE320" s="8"/>
      <c r="OAF320" s="8"/>
      <c r="OAG320" s="8"/>
      <c r="OAH320" s="8"/>
      <c r="OAI320" s="8"/>
      <c r="OAJ320" s="8"/>
      <c r="OAK320" s="8"/>
      <c r="OAL320" s="8"/>
      <c r="OAM320" s="8"/>
      <c r="OAN320" s="8"/>
      <c r="OAO320" s="8"/>
      <c r="OAP320" s="8"/>
      <c r="OAQ320" s="8"/>
      <c r="OAR320" s="8"/>
      <c r="OAS320" s="8"/>
      <c r="OAT320" s="8"/>
      <c r="OAU320" s="8"/>
      <c r="OAV320" s="8"/>
      <c r="OAW320" s="8"/>
      <c r="OAX320" s="8"/>
      <c r="OAY320" s="8"/>
      <c r="OAZ320" s="8"/>
      <c r="OBA320" s="8"/>
      <c r="OBB320" s="8"/>
      <c r="OBC320" s="8"/>
      <c r="OBD320" s="8"/>
      <c r="OBE320" s="8"/>
      <c r="OBF320" s="8"/>
      <c r="OBG320" s="8"/>
      <c r="OBH320" s="8"/>
      <c r="OBI320" s="8"/>
      <c r="OBJ320" s="8"/>
      <c r="OBK320" s="8"/>
      <c r="OBL320" s="8"/>
      <c r="OBM320" s="8"/>
      <c r="OBN320" s="8"/>
      <c r="OBO320" s="8"/>
      <c r="OBP320" s="8"/>
      <c r="OBQ320" s="8"/>
      <c r="OBR320" s="8"/>
      <c r="OBS320" s="8"/>
      <c r="OBT320" s="8"/>
      <c r="OBU320" s="8"/>
      <c r="OBV320" s="8"/>
      <c r="OBW320" s="8"/>
      <c r="OBX320" s="8"/>
      <c r="OBY320" s="8"/>
      <c r="OBZ320" s="8"/>
      <c r="OCA320" s="8"/>
      <c r="OCB320" s="8"/>
      <c r="OCC320" s="8"/>
      <c r="OCD320" s="8"/>
      <c r="OCE320" s="8"/>
      <c r="OCF320" s="8"/>
      <c r="OCG320" s="8"/>
      <c r="OCH320" s="8"/>
      <c r="OCI320" s="8"/>
      <c r="OCJ320" s="8"/>
      <c r="OCK320" s="8"/>
      <c r="OCL320" s="8"/>
      <c r="OCM320" s="8"/>
      <c r="OCN320" s="8"/>
      <c r="OCO320" s="8"/>
      <c r="OCP320" s="8"/>
      <c r="OCQ320" s="8"/>
      <c r="OCR320" s="8"/>
      <c r="OCS320" s="8"/>
      <c r="OCT320" s="8"/>
      <c r="OCU320" s="8"/>
      <c r="OCV320" s="8"/>
      <c r="OCW320" s="8"/>
      <c r="OCX320" s="8"/>
      <c r="OCY320" s="8"/>
      <c r="OCZ320" s="8"/>
      <c r="ODA320" s="8"/>
      <c r="ODB320" s="8"/>
      <c r="ODC320" s="8"/>
      <c r="ODD320" s="8"/>
      <c r="ODE320" s="8"/>
      <c r="ODF320" s="8"/>
      <c r="ODG320" s="8"/>
      <c r="ODH320" s="8"/>
      <c r="ODI320" s="8"/>
      <c r="ODJ320" s="8"/>
      <c r="ODK320" s="8"/>
      <c r="ODL320" s="8"/>
      <c r="ODM320" s="8"/>
      <c r="ODN320" s="8"/>
      <c r="ODO320" s="8"/>
      <c r="ODP320" s="8"/>
      <c r="ODQ320" s="8"/>
      <c r="ODR320" s="8"/>
      <c r="ODS320" s="8"/>
      <c r="ODT320" s="8"/>
      <c r="ODU320" s="8"/>
      <c r="ODV320" s="8"/>
      <c r="ODW320" s="8"/>
      <c r="ODX320" s="8"/>
      <c r="ODY320" s="8"/>
      <c r="ODZ320" s="8"/>
      <c r="OEA320" s="8"/>
      <c r="OEB320" s="8"/>
      <c r="OEC320" s="8"/>
      <c r="OED320" s="8"/>
      <c r="OEE320" s="8"/>
      <c r="OEF320" s="8"/>
      <c r="OEG320" s="8"/>
      <c r="OEH320" s="8"/>
      <c r="OEI320" s="8"/>
      <c r="OEJ320" s="8"/>
      <c r="OEK320" s="8"/>
      <c r="OEL320" s="8"/>
      <c r="OEM320" s="8"/>
      <c r="OEN320" s="8"/>
      <c r="OEO320" s="8"/>
      <c r="OEP320" s="8"/>
      <c r="OEQ320" s="8"/>
      <c r="OER320" s="8"/>
      <c r="OES320" s="8"/>
      <c r="OET320" s="8"/>
      <c r="OEU320" s="8"/>
      <c r="OEV320" s="8"/>
      <c r="OEW320" s="8"/>
      <c r="OEX320" s="8"/>
      <c r="OEY320" s="8"/>
      <c r="OEZ320" s="8"/>
      <c r="OFA320" s="8"/>
      <c r="OFB320" s="8"/>
      <c r="OFC320" s="8"/>
      <c r="OFD320" s="8"/>
      <c r="OFE320" s="8"/>
      <c r="OFF320" s="8"/>
      <c r="OFG320" s="8"/>
      <c r="OFH320" s="8"/>
      <c r="OFI320" s="8"/>
      <c r="OFJ320" s="8"/>
      <c r="OFK320" s="8"/>
      <c r="OFL320" s="8"/>
      <c r="OFM320" s="8"/>
      <c r="OFN320" s="8"/>
      <c r="OFO320" s="8"/>
      <c r="OFP320" s="8"/>
      <c r="OFQ320" s="8"/>
      <c r="OFR320" s="8"/>
      <c r="OFS320" s="8"/>
      <c r="OFT320" s="8"/>
      <c r="OFU320" s="8"/>
      <c r="OFV320" s="8"/>
      <c r="OFW320" s="8"/>
      <c r="OFX320" s="8"/>
      <c r="OFY320" s="8"/>
      <c r="OFZ320" s="8"/>
      <c r="OGA320" s="8"/>
      <c r="OGB320" s="8"/>
      <c r="OGC320" s="8"/>
      <c r="OGD320" s="8"/>
      <c r="OGE320" s="8"/>
      <c r="OGF320" s="8"/>
      <c r="OGG320" s="8"/>
      <c r="OGH320" s="8"/>
      <c r="OGI320" s="8"/>
      <c r="OGJ320" s="8"/>
      <c r="OGK320" s="8"/>
      <c r="OGL320" s="8"/>
      <c r="OGM320" s="8"/>
      <c r="OGN320" s="8"/>
      <c r="OGO320" s="8"/>
      <c r="OGP320" s="8"/>
      <c r="OGQ320" s="8"/>
      <c r="OGR320" s="8"/>
      <c r="OGS320" s="8"/>
      <c r="OGT320" s="8"/>
      <c r="OGU320" s="8"/>
      <c r="OGV320" s="8"/>
      <c r="OGW320" s="8"/>
      <c r="OGX320" s="8"/>
      <c r="OGY320" s="8"/>
      <c r="OGZ320" s="8"/>
      <c r="OHA320" s="8"/>
      <c r="OHB320" s="8"/>
      <c r="OHC320" s="8"/>
      <c r="OHD320" s="8"/>
      <c r="OHE320" s="8"/>
      <c r="OHF320" s="8"/>
      <c r="OHG320" s="8"/>
      <c r="OHH320" s="8"/>
      <c r="OHI320" s="8"/>
      <c r="OHJ320" s="8"/>
      <c r="OHK320" s="8"/>
      <c r="OHL320" s="8"/>
      <c r="OHM320" s="8"/>
      <c r="OHN320" s="8"/>
      <c r="OHO320" s="8"/>
      <c r="OHP320" s="8"/>
      <c r="OHQ320" s="8"/>
      <c r="OHR320" s="8"/>
      <c r="OHS320" s="8"/>
      <c r="OHT320" s="8"/>
      <c r="OHU320" s="8"/>
      <c r="OHV320" s="8"/>
      <c r="OHW320" s="8"/>
      <c r="OHX320" s="8"/>
      <c r="OHY320" s="8"/>
      <c r="OHZ320" s="8"/>
      <c r="OIA320" s="8"/>
      <c r="OIB320" s="8"/>
      <c r="OIC320" s="8"/>
      <c r="OID320" s="8"/>
      <c r="OIE320" s="8"/>
      <c r="OIF320" s="8"/>
      <c r="OIG320" s="8"/>
      <c r="OIH320" s="8"/>
      <c r="OII320" s="8"/>
      <c r="OIJ320" s="8"/>
      <c r="OIK320" s="8"/>
      <c r="OIL320" s="8"/>
      <c r="OIM320" s="8"/>
      <c r="OIN320" s="8"/>
      <c r="OIO320" s="8"/>
      <c r="OIP320" s="8"/>
      <c r="OIQ320" s="8"/>
      <c r="OIR320" s="8"/>
      <c r="OIS320" s="8"/>
      <c r="OIT320" s="8"/>
      <c r="OIU320" s="8"/>
      <c r="OIV320" s="8"/>
      <c r="OIW320" s="8"/>
      <c r="OIX320" s="8"/>
      <c r="OIY320" s="8"/>
      <c r="OIZ320" s="8"/>
      <c r="OJA320" s="8"/>
      <c r="OJB320" s="8"/>
      <c r="OJC320" s="8"/>
      <c r="OJD320" s="8"/>
      <c r="OJE320" s="8"/>
      <c r="OJF320" s="8"/>
      <c r="OJG320" s="8"/>
      <c r="OJH320" s="8"/>
      <c r="OJI320" s="8"/>
      <c r="OJJ320" s="8"/>
      <c r="OJK320" s="8"/>
      <c r="OJL320" s="8"/>
      <c r="OJM320" s="8"/>
      <c r="OJN320" s="8"/>
      <c r="OJO320" s="8"/>
      <c r="OJP320" s="8"/>
      <c r="OJQ320" s="8"/>
      <c r="OJR320" s="8"/>
      <c r="OJS320" s="8"/>
      <c r="OJT320" s="8"/>
      <c r="OJU320" s="8"/>
      <c r="OJV320" s="8"/>
      <c r="OJW320" s="8"/>
      <c r="OJX320" s="8"/>
      <c r="OJY320" s="8"/>
      <c r="OJZ320" s="8"/>
      <c r="OKA320" s="8"/>
      <c r="OKB320" s="8"/>
      <c r="OKC320" s="8"/>
      <c r="OKD320" s="8"/>
      <c r="OKE320" s="8"/>
      <c r="OKF320" s="8"/>
      <c r="OKG320" s="8"/>
      <c r="OKH320" s="8"/>
      <c r="OKI320" s="8"/>
      <c r="OKJ320" s="8"/>
      <c r="OKK320" s="8"/>
      <c r="OKL320" s="8"/>
      <c r="OKM320" s="8"/>
      <c r="OKN320" s="8"/>
      <c r="OKO320" s="8"/>
      <c r="OKP320" s="8"/>
      <c r="OKQ320" s="8"/>
      <c r="OKR320" s="8"/>
      <c r="OKS320" s="8"/>
      <c r="OKT320" s="8"/>
      <c r="OKU320" s="8"/>
      <c r="OKV320" s="8"/>
      <c r="OKW320" s="8"/>
      <c r="OKX320" s="8"/>
      <c r="OKY320" s="8"/>
      <c r="OKZ320" s="8"/>
      <c r="OLA320" s="8"/>
      <c r="OLB320" s="8"/>
      <c r="OLC320" s="8"/>
      <c r="OLD320" s="8"/>
      <c r="OLE320" s="8"/>
      <c r="OLF320" s="8"/>
      <c r="OLG320" s="8"/>
      <c r="OLH320" s="8"/>
      <c r="OLI320" s="8"/>
      <c r="OLJ320" s="8"/>
      <c r="OLK320" s="8"/>
      <c r="OLL320" s="8"/>
      <c r="OLM320" s="8"/>
      <c r="OLN320" s="8"/>
      <c r="OLO320" s="8"/>
      <c r="OLP320" s="8"/>
      <c r="OLQ320" s="8"/>
      <c r="OLR320" s="8"/>
      <c r="OLS320" s="8"/>
      <c r="OLT320" s="8"/>
      <c r="OLU320" s="8"/>
      <c r="OLV320" s="8"/>
      <c r="OLW320" s="8"/>
      <c r="OLX320" s="8"/>
      <c r="OLY320" s="8"/>
      <c r="OLZ320" s="8"/>
      <c r="OMA320" s="8"/>
      <c r="OMB320" s="8"/>
      <c r="OMC320" s="8"/>
      <c r="OMD320" s="8"/>
      <c r="OME320" s="8"/>
      <c r="OMF320" s="8"/>
      <c r="OMG320" s="8"/>
      <c r="OMH320" s="8"/>
      <c r="OMI320" s="8"/>
      <c r="OMJ320" s="8"/>
      <c r="OMK320" s="8"/>
      <c r="OML320" s="8"/>
      <c r="OMM320" s="8"/>
      <c r="OMN320" s="8"/>
      <c r="OMO320" s="8"/>
      <c r="OMP320" s="8"/>
      <c r="OMQ320" s="8"/>
      <c r="OMR320" s="8"/>
      <c r="OMS320" s="8"/>
      <c r="OMT320" s="8"/>
      <c r="OMU320" s="8"/>
      <c r="OMV320" s="8"/>
      <c r="OMW320" s="8"/>
      <c r="OMX320" s="8"/>
      <c r="OMY320" s="8"/>
      <c r="OMZ320" s="8"/>
      <c r="ONA320" s="8"/>
      <c r="ONB320" s="8"/>
      <c r="ONC320" s="8"/>
      <c r="OND320" s="8"/>
      <c r="ONE320" s="8"/>
      <c r="ONF320" s="8"/>
      <c r="ONG320" s="8"/>
      <c r="ONH320" s="8"/>
      <c r="ONI320" s="8"/>
      <c r="ONJ320" s="8"/>
      <c r="ONK320" s="8"/>
      <c r="ONL320" s="8"/>
      <c r="ONM320" s="8"/>
      <c r="ONN320" s="8"/>
      <c r="ONO320" s="8"/>
      <c r="ONP320" s="8"/>
      <c r="ONQ320" s="8"/>
      <c r="ONR320" s="8"/>
      <c r="ONS320" s="8"/>
      <c r="ONT320" s="8"/>
      <c r="ONU320" s="8"/>
      <c r="ONV320" s="8"/>
      <c r="ONW320" s="8"/>
      <c r="ONX320" s="8"/>
      <c r="ONY320" s="8"/>
      <c r="ONZ320" s="8"/>
      <c r="OOA320" s="8"/>
      <c r="OOB320" s="8"/>
      <c r="OOC320" s="8"/>
      <c r="OOD320" s="8"/>
      <c r="OOE320" s="8"/>
      <c r="OOF320" s="8"/>
      <c r="OOG320" s="8"/>
      <c r="OOH320" s="8"/>
      <c r="OOI320" s="8"/>
      <c r="OOJ320" s="8"/>
      <c r="OOK320" s="8"/>
      <c r="OOL320" s="8"/>
      <c r="OOM320" s="8"/>
      <c r="OON320" s="8"/>
      <c r="OOO320" s="8"/>
      <c r="OOP320" s="8"/>
      <c r="OOQ320" s="8"/>
      <c r="OOR320" s="8"/>
      <c r="OOS320" s="8"/>
      <c r="OOT320" s="8"/>
      <c r="OOU320" s="8"/>
      <c r="OOV320" s="8"/>
      <c r="OOW320" s="8"/>
      <c r="OOX320" s="8"/>
      <c r="OOY320" s="8"/>
      <c r="OOZ320" s="8"/>
      <c r="OPA320" s="8"/>
      <c r="OPB320" s="8"/>
      <c r="OPC320" s="8"/>
      <c r="OPD320" s="8"/>
      <c r="OPE320" s="8"/>
      <c r="OPF320" s="8"/>
      <c r="OPG320" s="8"/>
      <c r="OPH320" s="8"/>
      <c r="OPI320" s="8"/>
      <c r="OPJ320" s="8"/>
      <c r="OPK320" s="8"/>
      <c r="OPL320" s="8"/>
      <c r="OPM320" s="8"/>
      <c r="OPN320" s="8"/>
      <c r="OPO320" s="8"/>
      <c r="OPP320" s="8"/>
      <c r="OPQ320" s="8"/>
      <c r="OPR320" s="8"/>
      <c r="OPS320" s="8"/>
      <c r="OPT320" s="8"/>
      <c r="OPU320" s="8"/>
      <c r="OPV320" s="8"/>
      <c r="OPW320" s="8"/>
      <c r="OPX320" s="8"/>
      <c r="OPY320" s="8"/>
      <c r="OPZ320" s="8"/>
      <c r="OQA320" s="8"/>
      <c r="OQB320" s="8"/>
      <c r="OQC320" s="8"/>
      <c r="OQD320" s="8"/>
      <c r="OQE320" s="8"/>
      <c r="OQF320" s="8"/>
      <c r="OQG320" s="8"/>
      <c r="OQH320" s="8"/>
      <c r="OQI320" s="8"/>
      <c r="OQJ320" s="8"/>
      <c r="OQK320" s="8"/>
      <c r="OQL320" s="8"/>
      <c r="OQM320" s="8"/>
      <c r="OQN320" s="8"/>
      <c r="OQO320" s="8"/>
      <c r="OQP320" s="8"/>
      <c r="OQQ320" s="8"/>
      <c r="OQR320" s="8"/>
      <c r="OQS320" s="8"/>
      <c r="OQT320" s="8"/>
      <c r="OQU320" s="8"/>
      <c r="OQV320" s="8"/>
      <c r="OQW320" s="8"/>
      <c r="OQX320" s="8"/>
      <c r="OQY320" s="8"/>
      <c r="OQZ320" s="8"/>
      <c r="ORA320" s="8"/>
      <c r="ORB320" s="8"/>
      <c r="ORC320" s="8"/>
      <c r="ORD320" s="8"/>
      <c r="ORE320" s="8"/>
      <c r="ORF320" s="8"/>
      <c r="ORG320" s="8"/>
      <c r="ORH320" s="8"/>
      <c r="ORI320" s="8"/>
      <c r="ORJ320" s="8"/>
      <c r="ORK320" s="8"/>
      <c r="ORL320" s="8"/>
      <c r="ORM320" s="8"/>
      <c r="ORN320" s="8"/>
      <c r="ORO320" s="8"/>
      <c r="ORP320" s="8"/>
      <c r="ORQ320" s="8"/>
      <c r="ORR320" s="8"/>
      <c r="ORS320" s="8"/>
      <c r="ORT320" s="8"/>
      <c r="ORU320" s="8"/>
      <c r="ORV320" s="8"/>
      <c r="ORW320" s="8"/>
      <c r="ORX320" s="8"/>
      <c r="ORY320" s="8"/>
      <c r="ORZ320" s="8"/>
      <c r="OSA320" s="8"/>
      <c r="OSB320" s="8"/>
      <c r="OSC320" s="8"/>
      <c r="OSD320" s="8"/>
      <c r="OSE320" s="8"/>
      <c r="OSF320" s="8"/>
      <c r="OSG320" s="8"/>
      <c r="OSH320" s="8"/>
      <c r="OSI320" s="8"/>
      <c r="OSJ320" s="8"/>
      <c r="OSK320" s="8"/>
      <c r="OSL320" s="8"/>
      <c r="OSM320" s="8"/>
      <c r="OSN320" s="8"/>
      <c r="OSO320" s="8"/>
      <c r="OSP320" s="8"/>
      <c r="OSQ320" s="8"/>
      <c r="OSR320" s="8"/>
      <c r="OSS320" s="8"/>
      <c r="OST320" s="8"/>
      <c r="OSU320" s="8"/>
      <c r="OSV320" s="8"/>
      <c r="OSW320" s="8"/>
      <c r="OSX320" s="8"/>
      <c r="OSY320" s="8"/>
      <c r="OSZ320" s="8"/>
      <c r="OTA320" s="8"/>
      <c r="OTB320" s="8"/>
      <c r="OTC320" s="8"/>
      <c r="OTD320" s="8"/>
      <c r="OTE320" s="8"/>
      <c r="OTF320" s="8"/>
      <c r="OTG320" s="8"/>
      <c r="OTH320" s="8"/>
      <c r="OTI320" s="8"/>
      <c r="OTJ320" s="8"/>
      <c r="OTK320" s="8"/>
      <c r="OTL320" s="8"/>
      <c r="OTM320" s="8"/>
      <c r="OTN320" s="8"/>
      <c r="OTO320" s="8"/>
      <c r="OTP320" s="8"/>
      <c r="OTQ320" s="8"/>
      <c r="OTR320" s="8"/>
      <c r="OTS320" s="8"/>
      <c r="OTT320" s="8"/>
      <c r="OTU320" s="8"/>
      <c r="OTV320" s="8"/>
      <c r="OTW320" s="8"/>
      <c r="OTX320" s="8"/>
      <c r="OTY320" s="8"/>
      <c r="OTZ320" s="8"/>
      <c r="OUA320" s="8"/>
      <c r="OUB320" s="8"/>
      <c r="OUC320" s="8"/>
      <c r="OUD320" s="8"/>
      <c r="OUE320" s="8"/>
      <c r="OUF320" s="8"/>
      <c r="OUG320" s="8"/>
      <c r="OUH320" s="8"/>
      <c r="OUI320" s="8"/>
      <c r="OUJ320" s="8"/>
      <c r="OUK320" s="8"/>
      <c r="OUL320" s="8"/>
      <c r="OUM320" s="8"/>
      <c r="OUN320" s="8"/>
      <c r="OUO320" s="8"/>
      <c r="OUP320" s="8"/>
      <c r="OUQ320" s="8"/>
      <c r="OUR320" s="8"/>
      <c r="OUS320" s="8"/>
      <c r="OUT320" s="8"/>
      <c r="OUU320" s="8"/>
      <c r="OUV320" s="8"/>
      <c r="OUW320" s="8"/>
      <c r="OUX320" s="8"/>
      <c r="OUY320" s="8"/>
      <c r="OUZ320" s="8"/>
      <c r="OVA320" s="8"/>
      <c r="OVB320" s="8"/>
      <c r="OVC320" s="8"/>
      <c r="OVD320" s="8"/>
      <c r="OVE320" s="8"/>
      <c r="OVF320" s="8"/>
      <c r="OVG320" s="8"/>
      <c r="OVH320" s="8"/>
      <c r="OVI320" s="8"/>
      <c r="OVJ320" s="8"/>
      <c r="OVK320" s="8"/>
      <c r="OVL320" s="8"/>
      <c r="OVM320" s="8"/>
      <c r="OVN320" s="8"/>
      <c r="OVO320" s="8"/>
      <c r="OVP320" s="8"/>
      <c r="OVQ320" s="8"/>
      <c r="OVR320" s="8"/>
      <c r="OVS320" s="8"/>
      <c r="OVT320" s="8"/>
      <c r="OVU320" s="8"/>
      <c r="OVV320" s="8"/>
      <c r="OVW320" s="8"/>
      <c r="OVX320" s="8"/>
      <c r="OVY320" s="8"/>
      <c r="OVZ320" s="8"/>
      <c r="OWA320" s="8"/>
      <c r="OWB320" s="8"/>
      <c r="OWC320" s="8"/>
      <c r="OWD320" s="8"/>
      <c r="OWE320" s="8"/>
      <c r="OWF320" s="8"/>
      <c r="OWG320" s="8"/>
      <c r="OWH320" s="8"/>
      <c r="OWI320" s="8"/>
      <c r="OWJ320" s="8"/>
      <c r="OWK320" s="8"/>
      <c r="OWL320" s="8"/>
      <c r="OWM320" s="8"/>
      <c r="OWN320" s="8"/>
      <c r="OWO320" s="8"/>
      <c r="OWP320" s="8"/>
      <c r="OWQ320" s="8"/>
      <c r="OWR320" s="8"/>
      <c r="OWS320" s="8"/>
      <c r="OWT320" s="8"/>
      <c r="OWU320" s="8"/>
      <c r="OWV320" s="8"/>
      <c r="OWW320" s="8"/>
      <c r="OWX320" s="8"/>
      <c r="OWY320" s="8"/>
      <c r="OWZ320" s="8"/>
      <c r="OXA320" s="8"/>
      <c r="OXB320" s="8"/>
      <c r="OXC320" s="8"/>
      <c r="OXD320" s="8"/>
      <c r="OXE320" s="8"/>
      <c r="OXF320" s="8"/>
      <c r="OXG320" s="8"/>
      <c r="OXH320" s="8"/>
      <c r="OXI320" s="8"/>
      <c r="OXJ320" s="8"/>
      <c r="OXK320" s="8"/>
      <c r="OXL320" s="8"/>
      <c r="OXM320" s="8"/>
      <c r="OXN320" s="8"/>
      <c r="OXO320" s="8"/>
      <c r="OXP320" s="8"/>
      <c r="OXQ320" s="8"/>
      <c r="OXR320" s="8"/>
      <c r="OXS320" s="8"/>
      <c r="OXT320" s="8"/>
      <c r="OXU320" s="8"/>
      <c r="OXV320" s="8"/>
      <c r="OXW320" s="8"/>
      <c r="OXX320" s="8"/>
      <c r="OXY320" s="8"/>
      <c r="OXZ320" s="8"/>
      <c r="OYA320" s="8"/>
      <c r="OYB320" s="8"/>
      <c r="OYC320" s="8"/>
      <c r="OYD320" s="8"/>
      <c r="OYE320" s="8"/>
      <c r="OYF320" s="8"/>
      <c r="OYG320" s="8"/>
      <c r="OYH320" s="8"/>
      <c r="OYI320" s="8"/>
      <c r="OYJ320" s="8"/>
      <c r="OYK320" s="8"/>
      <c r="OYL320" s="8"/>
      <c r="OYM320" s="8"/>
      <c r="OYN320" s="8"/>
      <c r="OYO320" s="8"/>
      <c r="OYP320" s="8"/>
      <c r="OYQ320" s="8"/>
      <c r="OYR320" s="8"/>
      <c r="OYS320" s="8"/>
      <c r="OYT320" s="8"/>
      <c r="OYU320" s="8"/>
      <c r="OYV320" s="8"/>
      <c r="OYW320" s="8"/>
      <c r="OYX320" s="8"/>
      <c r="OYY320" s="8"/>
      <c r="OYZ320" s="8"/>
      <c r="OZA320" s="8"/>
      <c r="OZB320" s="8"/>
      <c r="OZC320" s="8"/>
      <c r="OZD320" s="8"/>
      <c r="OZE320" s="8"/>
      <c r="OZF320" s="8"/>
      <c r="OZG320" s="8"/>
      <c r="OZH320" s="8"/>
      <c r="OZI320" s="8"/>
      <c r="OZJ320" s="8"/>
      <c r="OZK320" s="8"/>
      <c r="OZL320" s="8"/>
      <c r="OZM320" s="8"/>
      <c r="OZN320" s="8"/>
      <c r="OZO320" s="8"/>
      <c r="OZP320" s="8"/>
      <c r="OZQ320" s="8"/>
      <c r="OZR320" s="8"/>
      <c r="OZS320" s="8"/>
      <c r="OZT320" s="8"/>
      <c r="OZU320" s="8"/>
      <c r="OZV320" s="8"/>
      <c r="OZW320" s="8"/>
      <c r="OZX320" s="8"/>
      <c r="OZY320" s="8"/>
      <c r="OZZ320" s="8"/>
      <c r="PAA320" s="8"/>
      <c r="PAB320" s="8"/>
      <c r="PAC320" s="8"/>
      <c r="PAD320" s="8"/>
      <c r="PAE320" s="8"/>
      <c r="PAF320" s="8"/>
      <c r="PAG320" s="8"/>
      <c r="PAH320" s="8"/>
      <c r="PAI320" s="8"/>
      <c r="PAJ320" s="8"/>
      <c r="PAK320" s="8"/>
      <c r="PAL320" s="8"/>
      <c r="PAM320" s="8"/>
      <c r="PAN320" s="8"/>
      <c r="PAO320" s="8"/>
      <c r="PAP320" s="8"/>
      <c r="PAQ320" s="8"/>
      <c r="PAR320" s="8"/>
      <c r="PAS320" s="8"/>
      <c r="PAT320" s="8"/>
      <c r="PAU320" s="8"/>
      <c r="PAV320" s="8"/>
      <c r="PAW320" s="8"/>
      <c r="PAX320" s="8"/>
      <c r="PAY320" s="8"/>
      <c r="PAZ320" s="8"/>
      <c r="PBA320" s="8"/>
      <c r="PBB320" s="8"/>
      <c r="PBC320" s="8"/>
      <c r="PBD320" s="8"/>
      <c r="PBE320" s="8"/>
      <c r="PBF320" s="8"/>
      <c r="PBG320" s="8"/>
      <c r="PBH320" s="8"/>
      <c r="PBI320" s="8"/>
      <c r="PBJ320" s="8"/>
      <c r="PBK320" s="8"/>
      <c r="PBL320" s="8"/>
      <c r="PBM320" s="8"/>
      <c r="PBN320" s="8"/>
      <c r="PBO320" s="8"/>
      <c r="PBP320" s="8"/>
      <c r="PBQ320" s="8"/>
      <c r="PBR320" s="8"/>
      <c r="PBS320" s="8"/>
      <c r="PBT320" s="8"/>
      <c r="PBU320" s="8"/>
      <c r="PBV320" s="8"/>
      <c r="PBW320" s="8"/>
      <c r="PBX320" s="8"/>
      <c r="PBY320" s="8"/>
      <c r="PBZ320" s="8"/>
      <c r="PCA320" s="8"/>
      <c r="PCB320" s="8"/>
      <c r="PCC320" s="8"/>
      <c r="PCD320" s="8"/>
      <c r="PCE320" s="8"/>
      <c r="PCF320" s="8"/>
      <c r="PCG320" s="8"/>
      <c r="PCH320" s="8"/>
      <c r="PCI320" s="8"/>
      <c r="PCJ320" s="8"/>
      <c r="PCK320" s="8"/>
      <c r="PCL320" s="8"/>
      <c r="PCM320" s="8"/>
      <c r="PCN320" s="8"/>
      <c r="PCO320" s="8"/>
      <c r="PCP320" s="8"/>
      <c r="PCQ320" s="8"/>
      <c r="PCR320" s="8"/>
      <c r="PCS320" s="8"/>
      <c r="PCT320" s="8"/>
      <c r="PCU320" s="8"/>
      <c r="PCV320" s="8"/>
      <c r="PCW320" s="8"/>
      <c r="PCX320" s="8"/>
      <c r="PCY320" s="8"/>
      <c r="PCZ320" s="8"/>
      <c r="PDA320" s="8"/>
      <c r="PDB320" s="8"/>
      <c r="PDC320" s="8"/>
      <c r="PDD320" s="8"/>
      <c r="PDE320" s="8"/>
      <c r="PDF320" s="8"/>
      <c r="PDG320" s="8"/>
      <c r="PDH320" s="8"/>
      <c r="PDI320" s="8"/>
      <c r="PDJ320" s="8"/>
      <c r="PDK320" s="8"/>
      <c r="PDL320" s="8"/>
      <c r="PDM320" s="8"/>
      <c r="PDN320" s="8"/>
      <c r="PDO320" s="8"/>
      <c r="PDP320" s="8"/>
      <c r="PDQ320" s="8"/>
      <c r="PDR320" s="8"/>
      <c r="PDS320" s="8"/>
      <c r="PDT320" s="8"/>
      <c r="PDU320" s="8"/>
      <c r="PDV320" s="8"/>
      <c r="PDW320" s="8"/>
      <c r="PDX320" s="8"/>
      <c r="PDY320" s="8"/>
      <c r="PDZ320" s="8"/>
      <c r="PEA320" s="8"/>
      <c r="PEB320" s="8"/>
      <c r="PEC320" s="8"/>
      <c r="PED320" s="8"/>
      <c r="PEE320" s="8"/>
      <c r="PEF320" s="8"/>
      <c r="PEG320" s="8"/>
      <c r="PEH320" s="8"/>
      <c r="PEI320" s="8"/>
      <c r="PEJ320" s="8"/>
      <c r="PEK320" s="8"/>
      <c r="PEL320" s="8"/>
      <c r="PEM320" s="8"/>
      <c r="PEN320" s="8"/>
      <c r="PEO320" s="8"/>
      <c r="PEP320" s="8"/>
      <c r="PEQ320" s="8"/>
      <c r="PER320" s="8"/>
      <c r="PES320" s="8"/>
      <c r="PET320" s="8"/>
      <c r="PEU320" s="8"/>
      <c r="PEV320" s="8"/>
      <c r="PEW320" s="8"/>
      <c r="PEX320" s="8"/>
      <c r="PEY320" s="8"/>
      <c r="PEZ320" s="8"/>
      <c r="PFA320" s="8"/>
      <c r="PFB320" s="8"/>
      <c r="PFC320" s="8"/>
      <c r="PFD320" s="8"/>
      <c r="PFE320" s="8"/>
      <c r="PFF320" s="8"/>
      <c r="PFG320" s="8"/>
      <c r="PFH320" s="8"/>
      <c r="PFI320" s="8"/>
      <c r="PFJ320" s="8"/>
      <c r="PFK320" s="8"/>
      <c r="PFL320" s="8"/>
      <c r="PFM320" s="8"/>
      <c r="PFN320" s="8"/>
      <c r="PFO320" s="8"/>
      <c r="PFP320" s="8"/>
      <c r="PFQ320" s="8"/>
      <c r="PFR320" s="8"/>
      <c r="PFS320" s="8"/>
      <c r="PFT320" s="8"/>
      <c r="PFU320" s="8"/>
      <c r="PFV320" s="8"/>
      <c r="PFW320" s="8"/>
      <c r="PFX320" s="8"/>
      <c r="PFY320" s="8"/>
      <c r="PFZ320" s="8"/>
      <c r="PGA320" s="8"/>
      <c r="PGB320" s="8"/>
      <c r="PGC320" s="8"/>
      <c r="PGD320" s="8"/>
      <c r="PGE320" s="8"/>
      <c r="PGF320" s="8"/>
      <c r="PGG320" s="8"/>
      <c r="PGH320" s="8"/>
      <c r="PGI320" s="8"/>
      <c r="PGJ320" s="8"/>
      <c r="PGK320" s="8"/>
      <c r="PGL320" s="8"/>
      <c r="PGM320" s="8"/>
      <c r="PGN320" s="8"/>
      <c r="PGO320" s="8"/>
      <c r="PGP320" s="8"/>
      <c r="PGQ320" s="8"/>
      <c r="PGR320" s="8"/>
      <c r="PGS320" s="8"/>
      <c r="PGT320" s="8"/>
      <c r="PGU320" s="8"/>
      <c r="PGV320" s="8"/>
      <c r="PGW320" s="8"/>
      <c r="PGX320" s="8"/>
      <c r="PGY320" s="8"/>
      <c r="PGZ320" s="8"/>
      <c r="PHA320" s="8"/>
      <c r="PHB320" s="8"/>
      <c r="PHC320" s="8"/>
      <c r="PHD320" s="8"/>
      <c r="PHE320" s="8"/>
      <c r="PHF320" s="8"/>
      <c r="PHG320" s="8"/>
      <c r="PHH320" s="8"/>
      <c r="PHI320" s="8"/>
      <c r="PHJ320" s="8"/>
      <c r="PHK320" s="8"/>
      <c r="PHL320" s="8"/>
      <c r="PHM320" s="8"/>
      <c r="PHN320" s="8"/>
      <c r="PHO320" s="8"/>
      <c r="PHP320" s="8"/>
      <c r="PHQ320" s="8"/>
      <c r="PHR320" s="8"/>
      <c r="PHS320" s="8"/>
      <c r="PHT320" s="8"/>
      <c r="PHU320" s="8"/>
      <c r="PHV320" s="8"/>
      <c r="PHW320" s="8"/>
      <c r="PHX320" s="8"/>
      <c r="PHY320" s="8"/>
      <c r="PHZ320" s="8"/>
      <c r="PIA320" s="8"/>
      <c r="PIB320" s="8"/>
      <c r="PIC320" s="8"/>
      <c r="PID320" s="8"/>
      <c r="PIE320" s="8"/>
      <c r="PIF320" s="8"/>
      <c r="PIG320" s="8"/>
      <c r="PIH320" s="8"/>
      <c r="PII320" s="8"/>
      <c r="PIJ320" s="8"/>
      <c r="PIK320" s="8"/>
      <c r="PIL320" s="8"/>
      <c r="PIM320" s="8"/>
      <c r="PIN320" s="8"/>
      <c r="PIO320" s="8"/>
      <c r="PIP320" s="8"/>
      <c r="PIQ320" s="8"/>
      <c r="PIR320" s="8"/>
      <c r="PIS320" s="8"/>
      <c r="PIT320" s="8"/>
      <c r="PIU320" s="8"/>
      <c r="PIV320" s="8"/>
      <c r="PIW320" s="8"/>
      <c r="PIX320" s="8"/>
      <c r="PIY320" s="8"/>
      <c r="PIZ320" s="8"/>
      <c r="PJA320" s="8"/>
      <c r="PJB320" s="8"/>
      <c r="PJC320" s="8"/>
      <c r="PJD320" s="8"/>
      <c r="PJE320" s="8"/>
      <c r="PJF320" s="8"/>
      <c r="PJG320" s="8"/>
      <c r="PJH320" s="8"/>
      <c r="PJI320" s="8"/>
      <c r="PJJ320" s="8"/>
      <c r="PJK320" s="8"/>
      <c r="PJL320" s="8"/>
      <c r="PJM320" s="8"/>
      <c r="PJN320" s="8"/>
      <c r="PJO320" s="8"/>
      <c r="PJP320" s="8"/>
      <c r="PJQ320" s="8"/>
      <c r="PJR320" s="8"/>
      <c r="PJS320" s="8"/>
      <c r="PJT320" s="8"/>
      <c r="PJU320" s="8"/>
      <c r="PJV320" s="8"/>
      <c r="PJW320" s="8"/>
      <c r="PJX320" s="8"/>
      <c r="PJY320" s="8"/>
      <c r="PJZ320" s="8"/>
      <c r="PKA320" s="8"/>
      <c r="PKB320" s="8"/>
      <c r="PKC320" s="8"/>
      <c r="PKD320" s="8"/>
      <c r="PKE320" s="8"/>
      <c r="PKF320" s="8"/>
      <c r="PKG320" s="8"/>
      <c r="PKH320" s="8"/>
      <c r="PKI320" s="8"/>
      <c r="PKJ320" s="8"/>
      <c r="PKK320" s="8"/>
      <c r="PKL320" s="8"/>
      <c r="PKM320" s="8"/>
      <c r="PKN320" s="8"/>
      <c r="PKO320" s="8"/>
      <c r="PKP320" s="8"/>
      <c r="PKQ320" s="8"/>
      <c r="PKR320" s="8"/>
      <c r="PKS320" s="8"/>
      <c r="PKT320" s="8"/>
      <c r="PKU320" s="8"/>
      <c r="PKV320" s="8"/>
      <c r="PKW320" s="8"/>
      <c r="PKX320" s="8"/>
      <c r="PKY320" s="8"/>
      <c r="PKZ320" s="8"/>
      <c r="PLA320" s="8"/>
      <c r="PLB320" s="8"/>
      <c r="PLC320" s="8"/>
      <c r="PLD320" s="8"/>
      <c r="PLE320" s="8"/>
      <c r="PLF320" s="8"/>
      <c r="PLG320" s="8"/>
      <c r="PLH320" s="8"/>
      <c r="PLI320" s="8"/>
      <c r="PLJ320" s="8"/>
      <c r="PLK320" s="8"/>
      <c r="PLL320" s="8"/>
      <c r="PLM320" s="8"/>
      <c r="PLN320" s="8"/>
      <c r="PLO320" s="8"/>
      <c r="PLP320" s="8"/>
      <c r="PLQ320" s="8"/>
      <c r="PLR320" s="8"/>
      <c r="PLS320" s="8"/>
      <c r="PLT320" s="8"/>
      <c r="PLU320" s="8"/>
      <c r="PLV320" s="8"/>
      <c r="PLW320" s="8"/>
      <c r="PLX320" s="8"/>
      <c r="PLY320" s="8"/>
      <c r="PLZ320" s="8"/>
      <c r="PMA320" s="8"/>
      <c r="PMB320" s="8"/>
      <c r="PMC320" s="8"/>
      <c r="PMD320" s="8"/>
      <c r="PME320" s="8"/>
      <c r="PMF320" s="8"/>
      <c r="PMG320" s="8"/>
      <c r="PMH320" s="8"/>
      <c r="PMI320" s="8"/>
      <c r="PMJ320" s="8"/>
      <c r="PMK320" s="8"/>
      <c r="PML320" s="8"/>
      <c r="PMM320" s="8"/>
      <c r="PMN320" s="8"/>
      <c r="PMO320" s="8"/>
      <c r="PMP320" s="8"/>
      <c r="PMQ320" s="8"/>
      <c r="PMR320" s="8"/>
      <c r="PMS320" s="8"/>
      <c r="PMT320" s="8"/>
      <c r="PMU320" s="8"/>
      <c r="PMV320" s="8"/>
      <c r="PMW320" s="8"/>
      <c r="PMX320" s="8"/>
      <c r="PMY320" s="8"/>
      <c r="PMZ320" s="8"/>
      <c r="PNA320" s="8"/>
      <c r="PNB320" s="8"/>
      <c r="PNC320" s="8"/>
      <c r="PND320" s="8"/>
      <c r="PNE320" s="8"/>
      <c r="PNF320" s="8"/>
      <c r="PNG320" s="8"/>
      <c r="PNH320" s="8"/>
      <c r="PNI320" s="8"/>
      <c r="PNJ320" s="8"/>
      <c r="PNK320" s="8"/>
      <c r="PNL320" s="8"/>
      <c r="PNM320" s="8"/>
      <c r="PNN320" s="8"/>
      <c r="PNO320" s="8"/>
      <c r="PNP320" s="8"/>
      <c r="PNQ320" s="8"/>
      <c r="PNR320" s="8"/>
      <c r="PNS320" s="8"/>
      <c r="PNT320" s="8"/>
      <c r="PNU320" s="8"/>
      <c r="PNV320" s="8"/>
      <c r="PNW320" s="8"/>
      <c r="PNX320" s="8"/>
      <c r="PNY320" s="8"/>
      <c r="PNZ320" s="8"/>
      <c r="POA320" s="8"/>
      <c r="POB320" s="8"/>
      <c r="POC320" s="8"/>
      <c r="POD320" s="8"/>
      <c r="POE320" s="8"/>
      <c r="POF320" s="8"/>
      <c r="POG320" s="8"/>
      <c r="POH320" s="8"/>
      <c r="POI320" s="8"/>
      <c r="POJ320" s="8"/>
      <c r="POK320" s="8"/>
      <c r="POL320" s="8"/>
      <c r="POM320" s="8"/>
      <c r="PON320" s="8"/>
      <c r="POO320" s="8"/>
      <c r="POP320" s="8"/>
      <c r="POQ320" s="8"/>
      <c r="POR320" s="8"/>
      <c r="POS320" s="8"/>
      <c r="POT320" s="8"/>
      <c r="POU320" s="8"/>
      <c r="POV320" s="8"/>
      <c r="POW320" s="8"/>
      <c r="POX320" s="8"/>
      <c r="POY320" s="8"/>
      <c r="POZ320" s="8"/>
      <c r="PPA320" s="8"/>
      <c r="PPB320" s="8"/>
      <c r="PPC320" s="8"/>
      <c r="PPD320" s="8"/>
      <c r="PPE320" s="8"/>
      <c r="PPF320" s="8"/>
      <c r="PPG320" s="8"/>
      <c r="PPH320" s="8"/>
      <c r="PPI320" s="8"/>
      <c r="PPJ320" s="8"/>
      <c r="PPK320" s="8"/>
      <c r="PPL320" s="8"/>
      <c r="PPM320" s="8"/>
      <c r="PPN320" s="8"/>
      <c r="PPO320" s="8"/>
      <c r="PPP320" s="8"/>
      <c r="PPQ320" s="8"/>
      <c r="PPR320" s="8"/>
      <c r="PPS320" s="8"/>
      <c r="PPT320" s="8"/>
      <c r="PPU320" s="8"/>
      <c r="PPV320" s="8"/>
      <c r="PPW320" s="8"/>
      <c r="PPX320" s="8"/>
      <c r="PPY320" s="8"/>
      <c r="PPZ320" s="8"/>
      <c r="PQA320" s="8"/>
      <c r="PQB320" s="8"/>
      <c r="PQC320" s="8"/>
      <c r="PQD320" s="8"/>
      <c r="PQE320" s="8"/>
      <c r="PQF320" s="8"/>
      <c r="PQG320" s="8"/>
      <c r="PQH320" s="8"/>
      <c r="PQI320" s="8"/>
      <c r="PQJ320" s="8"/>
      <c r="PQK320" s="8"/>
      <c r="PQL320" s="8"/>
      <c r="PQM320" s="8"/>
      <c r="PQN320" s="8"/>
      <c r="PQO320" s="8"/>
      <c r="PQP320" s="8"/>
      <c r="PQQ320" s="8"/>
      <c r="PQR320" s="8"/>
      <c r="PQS320" s="8"/>
      <c r="PQT320" s="8"/>
      <c r="PQU320" s="8"/>
      <c r="PQV320" s="8"/>
      <c r="PQW320" s="8"/>
      <c r="PQX320" s="8"/>
      <c r="PQY320" s="8"/>
      <c r="PQZ320" s="8"/>
      <c r="PRA320" s="8"/>
      <c r="PRB320" s="8"/>
      <c r="PRC320" s="8"/>
      <c r="PRD320" s="8"/>
      <c r="PRE320" s="8"/>
      <c r="PRF320" s="8"/>
      <c r="PRG320" s="8"/>
      <c r="PRH320" s="8"/>
      <c r="PRI320" s="8"/>
      <c r="PRJ320" s="8"/>
      <c r="PRK320" s="8"/>
      <c r="PRL320" s="8"/>
      <c r="PRM320" s="8"/>
      <c r="PRN320" s="8"/>
      <c r="PRO320" s="8"/>
      <c r="PRP320" s="8"/>
      <c r="PRQ320" s="8"/>
      <c r="PRR320" s="8"/>
      <c r="PRS320" s="8"/>
      <c r="PRT320" s="8"/>
      <c r="PRU320" s="8"/>
      <c r="PRV320" s="8"/>
      <c r="PRW320" s="8"/>
      <c r="PRX320" s="8"/>
      <c r="PRY320" s="8"/>
      <c r="PRZ320" s="8"/>
      <c r="PSA320" s="8"/>
      <c r="PSB320" s="8"/>
      <c r="PSC320" s="8"/>
      <c r="PSD320" s="8"/>
      <c r="PSE320" s="8"/>
      <c r="PSF320" s="8"/>
      <c r="PSG320" s="8"/>
      <c r="PSH320" s="8"/>
      <c r="PSI320" s="8"/>
      <c r="PSJ320" s="8"/>
      <c r="PSK320" s="8"/>
      <c r="PSL320" s="8"/>
      <c r="PSM320" s="8"/>
      <c r="PSN320" s="8"/>
      <c r="PSO320" s="8"/>
      <c r="PSP320" s="8"/>
      <c r="PSQ320" s="8"/>
      <c r="PSR320" s="8"/>
      <c r="PSS320" s="8"/>
      <c r="PST320" s="8"/>
      <c r="PSU320" s="8"/>
      <c r="PSV320" s="8"/>
      <c r="PSW320" s="8"/>
      <c r="PSX320" s="8"/>
      <c r="PSY320" s="8"/>
      <c r="PSZ320" s="8"/>
      <c r="PTA320" s="8"/>
      <c r="PTB320" s="8"/>
      <c r="PTC320" s="8"/>
      <c r="PTD320" s="8"/>
      <c r="PTE320" s="8"/>
      <c r="PTF320" s="8"/>
      <c r="PTG320" s="8"/>
      <c r="PTH320" s="8"/>
      <c r="PTI320" s="8"/>
      <c r="PTJ320" s="8"/>
      <c r="PTK320" s="8"/>
      <c r="PTL320" s="8"/>
      <c r="PTM320" s="8"/>
      <c r="PTN320" s="8"/>
      <c r="PTO320" s="8"/>
      <c r="PTP320" s="8"/>
      <c r="PTQ320" s="8"/>
      <c r="PTR320" s="8"/>
      <c r="PTS320" s="8"/>
      <c r="PTT320" s="8"/>
      <c r="PTU320" s="8"/>
      <c r="PTV320" s="8"/>
      <c r="PTW320" s="8"/>
      <c r="PTX320" s="8"/>
      <c r="PTY320" s="8"/>
      <c r="PTZ320" s="8"/>
      <c r="PUA320" s="8"/>
      <c r="PUB320" s="8"/>
      <c r="PUC320" s="8"/>
      <c r="PUD320" s="8"/>
      <c r="PUE320" s="8"/>
      <c r="PUF320" s="8"/>
      <c r="PUG320" s="8"/>
      <c r="PUH320" s="8"/>
      <c r="PUI320" s="8"/>
      <c r="PUJ320" s="8"/>
      <c r="PUK320" s="8"/>
      <c r="PUL320" s="8"/>
      <c r="PUM320" s="8"/>
      <c r="PUN320" s="8"/>
      <c r="PUO320" s="8"/>
      <c r="PUP320" s="8"/>
      <c r="PUQ320" s="8"/>
      <c r="PUR320" s="8"/>
      <c r="PUS320" s="8"/>
      <c r="PUT320" s="8"/>
      <c r="PUU320" s="8"/>
      <c r="PUV320" s="8"/>
      <c r="PUW320" s="8"/>
      <c r="PUX320" s="8"/>
      <c r="PUY320" s="8"/>
      <c r="PUZ320" s="8"/>
      <c r="PVA320" s="8"/>
      <c r="PVB320" s="8"/>
      <c r="PVC320" s="8"/>
      <c r="PVD320" s="8"/>
      <c r="PVE320" s="8"/>
      <c r="PVF320" s="8"/>
      <c r="PVG320" s="8"/>
      <c r="PVH320" s="8"/>
      <c r="PVI320" s="8"/>
      <c r="PVJ320" s="8"/>
      <c r="PVK320" s="8"/>
      <c r="PVL320" s="8"/>
      <c r="PVM320" s="8"/>
      <c r="PVN320" s="8"/>
      <c r="PVO320" s="8"/>
      <c r="PVP320" s="8"/>
      <c r="PVQ320" s="8"/>
      <c r="PVR320" s="8"/>
      <c r="PVS320" s="8"/>
      <c r="PVT320" s="8"/>
      <c r="PVU320" s="8"/>
      <c r="PVV320" s="8"/>
      <c r="PVW320" s="8"/>
      <c r="PVX320" s="8"/>
      <c r="PVY320" s="8"/>
      <c r="PVZ320" s="8"/>
      <c r="PWA320" s="8"/>
      <c r="PWB320" s="8"/>
      <c r="PWC320" s="8"/>
      <c r="PWD320" s="8"/>
      <c r="PWE320" s="8"/>
      <c r="PWF320" s="8"/>
      <c r="PWG320" s="8"/>
      <c r="PWH320" s="8"/>
      <c r="PWI320" s="8"/>
      <c r="PWJ320" s="8"/>
      <c r="PWK320" s="8"/>
      <c r="PWL320" s="8"/>
      <c r="PWM320" s="8"/>
      <c r="PWN320" s="8"/>
      <c r="PWO320" s="8"/>
      <c r="PWP320" s="8"/>
      <c r="PWQ320" s="8"/>
      <c r="PWR320" s="8"/>
      <c r="PWS320" s="8"/>
      <c r="PWT320" s="8"/>
      <c r="PWU320" s="8"/>
      <c r="PWV320" s="8"/>
      <c r="PWW320" s="8"/>
      <c r="PWX320" s="8"/>
      <c r="PWY320" s="8"/>
      <c r="PWZ320" s="8"/>
      <c r="PXA320" s="8"/>
      <c r="PXB320" s="8"/>
      <c r="PXC320" s="8"/>
      <c r="PXD320" s="8"/>
      <c r="PXE320" s="8"/>
      <c r="PXF320" s="8"/>
      <c r="PXG320" s="8"/>
      <c r="PXH320" s="8"/>
      <c r="PXI320" s="8"/>
      <c r="PXJ320" s="8"/>
      <c r="PXK320" s="8"/>
      <c r="PXL320" s="8"/>
      <c r="PXM320" s="8"/>
      <c r="PXN320" s="8"/>
      <c r="PXO320" s="8"/>
      <c r="PXP320" s="8"/>
      <c r="PXQ320" s="8"/>
      <c r="PXR320" s="8"/>
      <c r="PXS320" s="8"/>
      <c r="PXT320" s="8"/>
      <c r="PXU320" s="8"/>
      <c r="PXV320" s="8"/>
      <c r="PXW320" s="8"/>
      <c r="PXX320" s="8"/>
      <c r="PXY320" s="8"/>
      <c r="PXZ320" s="8"/>
      <c r="PYA320" s="8"/>
      <c r="PYB320" s="8"/>
      <c r="PYC320" s="8"/>
      <c r="PYD320" s="8"/>
      <c r="PYE320" s="8"/>
      <c r="PYF320" s="8"/>
      <c r="PYG320" s="8"/>
      <c r="PYH320" s="8"/>
      <c r="PYI320" s="8"/>
      <c r="PYJ320" s="8"/>
      <c r="PYK320" s="8"/>
      <c r="PYL320" s="8"/>
      <c r="PYM320" s="8"/>
      <c r="PYN320" s="8"/>
      <c r="PYO320" s="8"/>
      <c r="PYP320" s="8"/>
      <c r="PYQ320" s="8"/>
      <c r="PYR320" s="8"/>
      <c r="PYS320" s="8"/>
      <c r="PYT320" s="8"/>
      <c r="PYU320" s="8"/>
      <c r="PYV320" s="8"/>
      <c r="PYW320" s="8"/>
      <c r="PYX320" s="8"/>
      <c r="PYY320" s="8"/>
      <c r="PYZ320" s="8"/>
      <c r="PZA320" s="8"/>
      <c r="PZB320" s="8"/>
      <c r="PZC320" s="8"/>
      <c r="PZD320" s="8"/>
      <c r="PZE320" s="8"/>
      <c r="PZF320" s="8"/>
      <c r="PZG320" s="8"/>
      <c r="PZH320" s="8"/>
      <c r="PZI320" s="8"/>
      <c r="PZJ320" s="8"/>
      <c r="PZK320" s="8"/>
      <c r="PZL320" s="8"/>
      <c r="PZM320" s="8"/>
      <c r="PZN320" s="8"/>
      <c r="PZO320" s="8"/>
      <c r="PZP320" s="8"/>
      <c r="PZQ320" s="8"/>
      <c r="PZR320" s="8"/>
      <c r="PZS320" s="8"/>
      <c r="PZT320" s="8"/>
      <c r="PZU320" s="8"/>
      <c r="PZV320" s="8"/>
      <c r="PZW320" s="8"/>
      <c r="PZX320" s="8"/>
      <c r="PZY320" s="8"/>
      <c r="PZZ320" s="8"/>
      <c r="QAA320" s="8"/>
      <c r="QAB320" s="8"/>
      <c r="QAC320" s="8"/>
      <c r="QAD320" s="8"/>
      <c r="QAE320" s="8"/>
      <c r="QAF320" s="8"/>
      <c r="QAG320" s="8"/>
      <c r="QAH320" s="8"/>
      <c r="QAI320" s="8"/>
      <c r="QAJ320" s="8"/>
      <c r="QAK320" s="8"/>
      <c r="QAL320" s="8"/>
      <c r="QAM320" s="8"/>
      <c r="QAN320" s="8"/>
      <c r="QAO320" s="8"/>
      <c r="QAP320" s="8"/>
      <c r="QAQ320" s="8"/>
      <c r="QAR320" s="8"/>
      <c r="QAS320" s="8"/>
      <c r="QAT320" s="8"/>
      <c r="QAU320" s="8"/>
      <c r="QAV320" s="8"/>
      <c r="QAW320" s="8"/>
      <c r="QAX320" s="8"/>
      <c r="QAY320" s="8"/>
      <c r="QAZ320" s="8"/>
      <c r="QBA320" s="8"/>
      <c r="QBB320" s="8"/>
      <c r="QBC320" s="8"/>
      <c r="QBD320" s="8"/>
      <c r="QBE320" s="8"/>
      <c r="QBF320" s="8"/>
      <c r="QBG320" s="8"/>
      <c r="QBH320" s="8"/>
      <c r="QBI320" s="8"/>
      <c r="QBJ320" s="8"/>
      <c r="QBK320" s="8"/>
      <c r="QBL320" s="8"/>
      <c r="QBM320" s="8"/>
      <c r="QBN320" s="8"/>
      <c r="QBO320" s="8"/>
      <c r="QBP320" s="8"/>
      <c r="QBQ320" s="8"/>
      <c r="QBR320" s="8"/>
      <c r="QBS320" s="8"/>
      <c r="QBT320" s="8"/>
      <c r="QBU320" s="8"/>
      <c r="QBV320" s="8"/>
      <c r="QBW320" s="8"/>
      <c r="QBX320" s="8"/>
      <c r="QBY320" s="8"/>
      <c r="QBZ320" s="8"/>
      <c r="QCA320" s="8"/>
      <c r="QCB320" s="8"/>
      <c r="QCC320" s="8"/>
      <c r="QCD320" s="8"/>
      <c r="QCE320" s="8"/>
      <c r="QCF320" s="8"/>
      <c r="QCG320" s="8"/>
      <c r="QCH320" s="8"/>
      <c r="QCI320" s="8"/>
      <c r="QCJ320" s="8"/>
      <c r="QCK320" s="8"/>
      <c r="QCL320" s="8"/>
      <c r="QCM320" s="8"/>
      <c r="QCN320" s="8"/>
      <c r="QCO320" s="8"/>
      <c r="QCP320" s="8"/>
      <c r="QCQ320" s="8"/>
      <c r="QCR320" s="8"/>
      <c r="QCS320" s="8"/>
      <c r="QCT320" s="8"/>
      <c r="QCU320" s="8"/>
      <c r="QCV320" s="8"/>
      <c r="QCW320" s="8"/>
      <c r="QCX320" s="8"/>
      <c r="QCY320" s="8"/>
      <c r="QCZ320" s="8"/>
      <c r="QDA320" s="8"/>
      <c r="QDB320" s="8"/>
      <c r="QDC320" s="8"/>
      <c r="QDD320" s="8"/>
      <c r="QDE320" s="8"/>
      <c r="QDF320" s="8"/>
      <c r="QDG320" s="8"/>
      <c r="QDH320" s="8"/>
      <c r="QDI320" s="8"/>
      <c r="QDJ320" s="8"/>
      <c r="QDK320" s="8"/>
      <c r="QDL320" s="8"/>
      <c r="QDM320" s="8"/>
      <c r="QDN320" s="8"/>
      <c r="QDO320" s="8"/>
      <c r="QDP320" s="8"/>
      <c r="QDQ320" s="8"/>
      <c r="QDR320" s="8"/>
      <c r="QDS320" s="8"/>
      <c r="QDT320" s="8"/>
      <c r="QDU320" s="8"/>
      <c r="QDV320" s="8"/>
      <c r="QDW320" s="8"/>
      <c r="QDX320" s="8"/>
      <c r="QDY320" s="8"/>
      <c r="QDZ320" s="8"/>
      <c r="QEA320" s="8"/>
      <c r="QEB320" s="8"/>
      <c r="QEC320" s="8"/>
      <c r="QED320" s="8"/>
      <c r="QEE320" s="8"/>
      <c r="QEF320" s="8"/>
      <c r="QEG320" s="8"/>
      <c r="QEH320" s="8"/>
      <c r="QEI320" s="8"/>
      <c r="QEJ320" s="8"/>
      <c r="QEK320" s="8"/>
      <c r="QEL320" s="8"/>
      <c r="QEM320" s="8"/>
      <c r="QEN320" s="8"/>
      <c r="QEO320" s="8"/>
      <c r="QEP320" s="8"/>
      <c r="QEQ320" s="8"/>
      <c r="QER320" s="8"/>
      <c r="QES320" s="8"/>
      <c r="QET320" s="8"/>
      <c r="QEU320" s="8"/>
      <c r="QEV320" s="8"/>
      <c r="QEW320" s="8"/>
      <c r="QEX320" s="8"/>
      <c r="QEY320" s="8"/>
      <c r="QEZ320" s="8"/>
      <c r="QFA320" s="8"/>
      <c r="QFB320" s="8"/>
      <c r="QFC320" s="8"/>
      <c r="QFD320" s="8"/>
      <c r="QFE320" s="8"/>
      <c r="QFF320" s="8"/>
      <c r="QFG320" s="8"/>
      <c r="QFH320" s="8"/>
      <c r="QFI320" s="8"/>
      <c r="QFJ320" s="8"/>
      <c r="QFK320" s="8"/>
      <c r="QFL320" s="8"/>
      <c r="QFM320" s="8"/>
      <c r="QFN320" s="8"/>
      <c r="QFO320" s="8"/>
      <c r="QFP320" s="8"/>
      <c r="QFQ320" s="8"/>
      <c r="QFR320" s="8"/>
      <c r="QFS320" s="8"/>
      <c r="QFT320" s="8"/>
      <c r="QFU320" s="8"/>
      <c r="QFV320" s="8"/>
      <c r="QFW320" s="8"/>
      <c r="QFX320" s="8"/>
      <c r="QFY320" s="8"/>
      <c r="QFZ320" s="8"/>
      <c r="QGA320" s="8"/>
      <c r="QGB320" s="8"/>
      <c r="QGC320" s="8"/>
      <c r="QGD320" s="8"/>
      <c r="QGE320" s="8"/>
      <c r="QGF320" s="8"/>
      <c r="QGG320" s="8"/>
      <c r="QGH320" s="8"/>
      <c r="QGI320" s="8"/>
      <c r="QGJ320" s="8"/>
      <c r="QGK320" s="8"/>
      <c r="QGL320" s="8"/>
      <c r="QGM320" s="8"/>
      <c r="QGN320" s="8"/>
      <c r="QGO320" s="8"/>
      <c r="QGP320" s="8"/>
      <c r="QGQ320" s="8"/>
      <c r="QGR320" s="8"/>
      <c r="QGS320" s="8"/>
      <c r="QGT320" s="8"/>
      <c r="QGU320" s="8"/>
      <c r="QGV320" s="8"/>
      <c r="QGW320" s="8"/>
      <c r="QGX320" s="8"/>
      <c r="QGY320" s="8"/>
      <c r="QGZ320" s="8"/>
      <c r="QHA320" s="8"/>
      <c r="QHB320" s="8"/>
      <c r="QHC320" s="8"/>
      <c r="QHD320" s="8"/>
      <c r="QHE320" s="8"/>
      <c r="QHF320" s="8"/>
      <c r="QHG320" s="8"/>
      <c r="QHH320" s="8"/>
      <c r="QHI320" s="8"/>
      <c r="QHJ320" s="8"/>
      <c r="QHK320" s="8"/>
      <c r="QHL320" s="8"/>
      <c r="QHM320" s="8"/>
      <c r="QHN320" s="8"/>
      <c r="QHO320" s="8"/>
      <c r="QHP320" s="8"/>
      <c r="QHQ320" s="8"/>
      <c r="QHR320" s="8"/>
      <c r="QHS320" s="8"/>
      <c r="QHT320" s="8"/>
      <c r="QHU320" s="8"/>
      <c r="QHV320" s="8"/>
      <c r="QHW320" s="8"/>
      <c r="QHX320" s="8"/>
      <c r="QHY320" s="8"/>
      <c r="QHZ320" s="8"/>
      <c r="QIA320" s="8"/>
      <c r="QIB320" s="8"/>
      <c r="QIC320" s="8"/>
      <c r="QID320" s="8"/>
      <c r="QIE320" s="8"/>
      <c r="QIF320" s="8"/>
      <c r="QIG320" s="8"/>
      <c r="QIH320" s="8"/>
      <c r="QII320" s="8"/>
      <c r="QIJ320" s="8"/>
      <c r="QIK320" s="8"/>
      <c r="QIL320" s="8"/>
      <c r="QIM320" s="8"/>
      <c r="QIN320" s="8"/>
      <c r="QIO320" s="8"/>
      <c r="QIP320" s="8"/>
      <c r="QIQ320" s="8"/>
      <c r="QIR320" s="8"/>
      <c r="QIS320" s="8"/>
      <c r="QIT320" s="8"/>
      <c r="QIU320" s="8"/>
      <c r="QIV320" s="8"/>
      <c r="QIW320" s="8"/>
      <c r="QIX320" s="8"/>
      <c r="QIY320" s="8"/>
      <c r="QIZ320" s="8"/>
      <c r="QJA320" s="8"/>
      <c r="QJB320" s="8"/>
      <c r="QJC320" s="8"/>
      <c r="QJD320" s="8"/>
      <c r="QJE320" s="8"/>
      <c r="QJF320" s="8"/>
      <c r="QJG320" s="8"/>
      <c r="QJH320" s="8"/>
      <c r="QJI320" s="8"/>
      <c r="QJJ320" s="8"/>
      <c r="QJK320" s="8"/>
      <c r="QJL320" s="8"/>
      <c r="QJM320" s="8"/>
      <c r="QJN320" s="8"/>
      <c r="QJO320" s="8"/>
      <c r="QJP320" s="8"/>
      <c r="QJQ320" s="8"/>
      <c r="QJR320" s="8"/>
      <c r="QJS320" s="8"/>
      <c r="QJT320" s="8"/>
      <c r="QJU320" s="8"/>
      <c r="QJV320" s="8"/>
      <c r="QJW320" s="8"/>
      <c r="QJX320" s="8"/>
      <c r="QJY320" s="8"/>
      <c r="QJZ320" s="8"/>
      <c r="QKA320" s="8"/>
      <c r="QKB320" s="8"/>
      <c r="QKC320" s="8"/>
      <c r="QKD320" s="8"/>
      <c r="QKE320" s="8"/>
      <c r="QKF320" s="8"/>
      <c r="QKG320" s="8"/>
      <c r="QKH320" s="8"/>
      <c r="QKI320" s="8"/>
      <c r="QKJ320" s="8"/>
      <c r="QKK320" s="8"/>
      <c r="QKL320" s="8"/>
      <c r="QKM320" s="8"/>
      <c r="QKN320" s="8"/>
      <c r="QKO320" s="8"/>
      <c r="QKP320" s="8"/>
      <c r="QKQ320" s="8"/>
      <c r="QKR320" s="8"/>
      <c r="QKS320" s="8"/>
      <c r="QKT320" s="8"/>
      <c r="QKU320" s="8"/>
      <c r="QKV320" s="8"/>
      <c r="QKW320" s="8"/>
      <c r="QKX320" s="8"/>
      <c r="QKY320" s="8"/>
      <c r="QKZ320" s="8"/>
      <c r="QLA320" s="8"/>
      <c r="QLB320" s="8"/>
      <c r="QLC320" s="8"/>
      <c r="QLD320" s="8"/>
      <c r="QLE320" s="8"/>
      <c r="QLF320" s="8"/>
      <c r="QLG320" s="8"/>
      <c r="QLH320" s="8"/>
      <c r="QLI320" s="8"/>
      <c r="QLJ320" s="8"/>
      <c r="QLK320" s="8"/>
      <c r="QLL320" s="8"/>
      <c r="QLM320" s="8"/>
      <c r="QLN320" s="8"/>
      <c r="QLO320" s="8"/>
      <c r="QLP320" s="8"/>
      <c r="QLQ320" s="8"/>
      <c r="QLR320" s="8"/>
      <c r="QLS320" s="8"/>
      <c r="QLT320" s="8"/>
      <c r="QLU320" s="8"/>
      <c r="QLV320" s="8"/>
      <c r="QLW320" s="8"/>
      <c r="QLX320" s="8"/>
      <c r="QLY320" s="8"/>
      <c r="QLZ320" s="8"/>
      <c r="QMA320" s="8"/>
      <c r="QMB320" s="8"/>
      <c r="QMC320" s="8"/>
      <c r="QMD320" s="8"/>
      <c r="QME320" s="8"/>
      <c r="QMF320" s="8"/>
      <c r="QMG320" s="8"/>
      <c r="QMH320" s="8"/>
      <c r="QMI320" s="8"/>
      <c r="QMJ320" s="8"/>
      <c r="QMK320" s="8"/>
      <c r="QML320" s="8"/>
      <c r="QMM320" s="8"/>
      <c r="QMN320" s="8"/>
      <c r="QMO320" s="8"/>
      <c r="QMP320" s="8"/>
      <c r="QMQ320" s="8"/>
      <c r="QMR320" s="8"/>
      <c r="QMS320" s="8"/>
      <c r="QMT320" s="8"/>
      <c r="QMU320" s="8"/>
      <c r="QMV320" s="8"/>
      <c r="QMW320" s="8"/>
      <c r="QMX320" s="8"/>
      <c r="QMY320" s="8"/>
      <c r="QMZ320" s="8"/>
      <c r="QNA320" s="8"/>
      <c r="QNB320" s="8"/>
      <c r="QNC320" s="8"/>
      <c r="QND320" s="8"/>
      <c r="QNE320" s="8"/>
      <c r="QNF320" s="8"/>
      <c r="QNG320" s="8"/>
      <c r="QNH320" s="8"/>
      <c r="QNI320" s="8"/>
      <c r="QNJ320" s="8"/>
      <c r="QNK320" s="8"/>
      <c r="QNL320" s="8"/>
      <c r="QNM320" s="8"/>
      <c r="QNN320" s="8"/>
      <c r="QNO320" s="8"/>
      <c r="QNP320" s="8"/>
      <c r="QNQ320" s="8"/>
      <c r="QNR320" s="8"/>
      <c r="QNS320" s="8"/>
      <c r="QNT320" s="8"/>
      <c r="QNU320" s="8"/>
      <c r="QNV320" s="8"/>
      <c r="QNW320" s="8"/>
      <c r="QNX320" s="8"/>
      <c r="QNY320" s="8"/>
      <c r="QNZ320" s="8"/>
      <c r="QOA320" s="8"/>
      <c r="QOB320" s="8"/>
      <c r="QOC320" s="8"/>
      <c r="QOD320" s="8"/>
      <c r="QOE320" s="8"/>
      <c r="QOF320" s="8"/>
      <c r="QOG320" s="8"/>
      <c r="QOH320" s="8"/>
      <c r="QOI320" s="8"/>
      <c r="QOJ320" s="8"/>
      <c r="QOK320" s="8"/>
      <c r="QOL320" s="8"/>
      <c r="QOM320" s="8"/>
      <c r="QON320" s="8"/>
      <c r="QOO320" s="8"/>
      <c r="QOP320" s="8"/>
      <c r="QOQ320" s="8"/>
      <c r="QOR320" s="8"/>
      <c r="QOS320" s="8"/>
      <c r="QOT320" s="8"/>
      <c r="QOU320" s="8"/>
      <c r="QOV320" s="8"/>
      <c r="QOW320" s="8"/>
      <c r="QOX320" s="8"/>
      <c r="QOY320" s="8"/>
      <c r="QOZ320" s="8"/>
      <c r="QPA320" s="8"/>
      <c r="QPB320" s="8"/>
      <c r="QPC320" s="8"/>
      <c r="QPD320" s="8"/>
      <c r="QPE320" s="8"/>
      <c r="QPF320" s="8"/>
      <c r="QPG320" s="8"/>
      <c r="QPH320" s="8"/>
      <c r="QPI320" s="8"/>
      <c r="QPJ320" s="8"/>
      <c r="QPK320" s="8"/>
      <c r="QPL320" s="8"/>
      <c r="QPM320" s="8"/>
      <c r="QPN320" s="8"/>
      <c r="QPO320" s="8"/>
      <c r="QPP320" s="8"/>
      <c r="QPQ320" s="8"/>
      <c r="QPR320" s="8"/>
      <c r="QPS320" s="8"/>
      <c r="QPT320" s="8"/>
      <c r="QPU320" s="8"/>
      <c r="QPV320" s="8"/>
      <c r="QPW320" s="8"/>
      <c r="QPX320" s="8"/>
      <c r="QPY320" s="8"/>
      <c r="QPZ320" s="8"/>
      <c r="QQA320" s="8"/>
      <c r="QQB320" s="8"/>
      <c r="QQC320" s="8"/>
      <c r="QQD320" s="8"/>
      <c r="QQE320" s="8"/>
      <c r="QQF320" s="8"/>
      <c r="QQG320" s="8"/>
      <c r="QQH320" s="8"/>
      <c r="QQI320" s="8"/>
      <c r="QQJ320" s="8"/>
      <c r="QQK320" s="8"/>
      <c r="QQL320" s="8"/>
      <c r="QQM320" s="8"/>
      <c r="QQN320" s="8"/>
      <c r="QQO320" s="8"/>
      <c r="QQP320" s="8"/>
      <c r="QQQ320" s="8"/>
      <c r="QQR320" s="8"/>
      <c r="QQS320" s="8"/>
      <c r="QQT320" s="8"/>
      <c r="QQU320" s="8"/>
      <c r="QQV320" s="8"/>
      <c r="QQW320" s="8"/>
      <c r="QQX320" s="8"/>
      <c r="QQY320" s="8"/>
      <c r="QQZ320" s="8"/>
      <c r="QRA320" s="8"/>
      <c r="QRB320" s="8"/>
      <c r="QRC320" s="8"/>
      <c r="QRD320" s="8"/>
      <c r="QRE320" s="8"/>
      <c r="QRF320" s="8"/>
      <c r="QRG320" s="8"/>
      <c r="QRH320" s="8"/>
      <c r="QRI320" s="8"/>
      <c r="QRJ320" s="8"/>
      <c r="QRK320" s="8"/>
      <c r="QRL320" s="8"/>
      <c r="QRM320" s="8"/>
      <c r="QRN320" s="8"/>
      <c r="QRO320" s="8"/>
      <c r="QRP320" s="8"/>
      <c r="QRQ320" s="8"/>
      <c r="QRR320" s="8"/>
      <c r="QRS320" s="8"/>
      <c r="QRT320" s="8"/>
      <c r="QRU320" s="8"/>
      <c r="QRV320" s="8"/>
      <c r="QRW320" s="8"/>
      <c r="QRX320" s="8"/>
      <c r="QRY320" s="8"/>
      <c r="QRZ320" s="8"/>
      <c r="QSA320" s="8"/>
      <c r="QSB320" s="8"/>
      <c r="QSC320" s="8"/>
      <c r="QSD320" s="8"/>
      <c r="QSE320" s="8"/>
      <c r="QSF320" s="8"/>
      <c r="QSG320" s="8"/>
      <c r="QSH320" s="8"/>
      <c r="QSI320" s="8"/>
      <c r="QSJ320" s="8"/>
      <c r="QSK320" s="8"/>
      <c r="QSL320" s="8"/>
      <c r="QSM320" s="8"/>
      <c r="QSN320" s="8"/>
      <c r="QSO320" s="8"/>
      <c r="QSP320" s="8"/>
      <c r="QSQ320" s="8"/>
      <c r="QSR320" s="8"/>
      <c r="QSS320" s="8"/>
      <c r="QST320" s="8"/>
      <c r="QSU320" s="8"/>
      <c r="QSV320" s="8"/>
      <c r="QSW320" s="8"/>
      <c r="QSX320" s="8"/>
      <c r="QSY320" s="8"/>
      <c r="QSZ320" s="8"/>
      <c r="QTA320" s="8"/>
      <c r="QTB320" s="8"/>
      <c r="QTC320" s="8"/>
      <c r="QTD320" s="8"/>
      <c r="QTE320" s="8"/>
      <c r="QTF320" s="8"/>
      <c r="QTG320" s="8"/>
      <c r="QTH320" s="8"/>
      <c r="QTI320" s="8"/>
      <c r="QTJ320" s="8"/>
      <c r="QTK320" s="8"/>
      <c r="QTL320" s="8"/>
      <c r="QTM320" s="8"/>
      <c r="QTN320" s="8"/>
      <c r="QTO320" s="8"/>
      <c r="QTP320" s="8"/>
      <c r="QTQ320" s="8"/>
      <c r="QTR320" s="8"/>
      <c r="QTS320" s="8"/>
      <c r="QTT320" s="8"/>
      <c r="QTU320" s="8"/>
      <c r="QTV320" s="8"/>
      <c r="QTW320" s="8"/>
      <c r="QTX320" s="8"/>
      <c r="QTY320" s="8"/>
      <c r="QTZ320" s="8"/>
      <c r="QUA320" s="8"/>
      <c r="QUB320" s="8"/>
      <c r="QUC320" s="8"/>
      <c r="QUD320" s="8"/>
      <c r="QUE320" s="8"/>
      <c r="QUF320" s="8"/>
      <c r="QUG320" s="8"/>
      <c r="QUH320" s="8"/>
      <c r="QUI320" s="8"/>
      <c r="QUJ320" s="8"/>
      <c r="QUK320" s="8"/>
      <c r="QUL320" s="8"/>
      <c r="QUM320" s="8"/>
      <c r="QUN320" s="8"/>
      <c r="QUO320" s="8"/>
      <c r="QUP320" s="8"/>
      <c r="QUQ320" s="8"/>
      <c r="QUR320" s="8"/>
      <c r="QUS320" s="8"/>
      <c r="QUT320" s="8"/>
      <c r="QUU320" s="8"/>
      <c r="QUV320" s="8"/>
      <c r="QUW320" s="8"/>
      <c r="QUX320" s="8"/>
      <c r="QUY320" s="8"/>
      <c r="QUZ320" s="8"/>
      <c r="QVA320" s="8"/>
      <c r="QVB320" s="8"/>
      <c r="QVC320" s="8"/>
      <c r="QVD320" s="8"/>
      <c r="QVE320" s="8"/>
      <c r="QVF320" s="8"/>
      <c r="QVG320" s="8"/>
      <c r="QVH320" s="8"/>
      <c r="QVI320" s="8"/>
      <c r="QVJ320" s="8"/>
      <c r="QVK320" s="8"/>
      <c r="QVL320" s="8"/>
      <c r="QVM320" s="8"/>
      <c r="QVN320" s="8"/>
      <c r="QVO320" s="8"/>
      <c r="QVP320" s="8"/>
      <c r="QVQ320" s="8"/>
      <c r="QVR320" s="8"/>
      <c r="QVS320" s="8"/>
      <c r="QVT320" s="8"/>
      <c r="QVU320" s="8"/>
      <c r="QVV320" s="8"/>
      <c r="QVW320" s="8"/>
      <c r="QVX320" s="8"/>
      <c r="QVY320" s="8"/>
      <c r="QVZ320" s="8"/>
      <c r="QWA320" s="8"/>
      <c r="QWB320" s="8"/>
      <c r="QWC320" s="8"/>
      <c r="QWD320" s="8"/>
      <c r="QWE320" s="8"/>
      <c r="QWF320" s="8"/>
      <c r="QWG320" s="8"/>
      <c r="QWH320" s="8"/>
      <c r="QWI320" s="8"/>
      <c r="QWJ320" s="8"/>
      <c r="QWK320" s="8"/>
      <c r="QWL320" s="8"/>
      <c r="QWM320" s="8"/>
      <c r="QWN320" s="8"/>
      <c r="QWO320" s="8"/>
      <c r="QWP320" s="8"/>
      <c r="QWQ320" s="8"/>
      <c r="QWR320" s="8"/>
      <c r="QWS320" s="8"/>
      <c r="QWT320" s="8"/>
      <c r="QWU320" s="8"/>
      <c r="QWV320" s="8"/>
      <c r="QWW320" s="8"/>
      <c r="QWX320" s="8"/>
      <c r="QWY320" s="8"/>
      <c r="QWZ320" s="8"/>
      <c r="QXA320" s="8"/>
      <c r="QXB320" s="8"/>
      <c r="QXC320" s="8"/>
      <c r="QXD320" s="8"/>
      <c r="QXE320" s="8"/>
      <c r="QXF320" s="8"/>
      <c r="QXG320" s="8"/>
      <c r="QXH320" s="8"/>
      <c r="QXI320" s="8"/>
      <c r="QXJ320" s="8"/>
      <c r="QXK320" s="8"/>
      <c r="QXL320" s="8"/>
      <c r="QXM320" s="8"/>
      <c r="QXN320" s="8"/>
      <c r="QXO320" s="8"/>
      <c r="QXP320" s="8"/>
      <c r="QXQ320" s="8"/>
      <c r="QXR320" s="8"/>
      <c r="QXS320" s="8"/>
      <c r="QXT320" s="8"/>
      <c r="QXU320" s="8"/>
      <c r="QXV320" s="8"/>
      <c r="QXW320" s="8"/>
      <c r="QXX320" s="8"/>
      <c r="QXY320" s="8"/>
      <c r="QXZ320" s="8"/>
      <c r="QYA320" s="8"/>
      <c r="QYB320" s="8"/>
      <c r="QYC320" s="8"/>
      <c r="QYD320" s="8"/>
      <c r="QYE320" s="8"/>
      <c r="QYF320" s="8"/>
      <c r="QYG320" s="8"/>
      <c r="QYH320" s="8"/>
      <c r="QYI320" s="8"/>
      <c r="QYJ320" s="8"/>
      <c r="QYK320" s="8"/>
      <c r="QYL320" s="8"/>
      <c r="QYM320" s="8"/>
      <c r="QYN320" s="8"/>
      <c r="QYO320" s="8"/>
      <c r="QYP320" s="8"/>
      <c r="QYQ320" s="8"/>
      <c r="QYR320" s="8"/>
      <c r="QYS320" s="8"/>
      <c r="QYT320" s="8"/>
      <c r="QYU320" s="8"/>
      <c r="QYV320" s="8"/>
      <c r="QYW320" s="8"/>
      <c r="QYX320" s="8"/>
      <c r="QYY320" s="8"/>
      <c r="QYZ320" s="8"/>
      <c r="QZA320" s="8"/>
      <c r="QZB320" s="8"/>
      <c r="QZC320" s="8"/>
      <c r="QZD320" s="8"/>
      <c r="QZE320" s="8"/>
      <c r="QZF320" s="8"/>
      <c r="QZG320" s="8"/>
      <c r="QZH320" s="8"/>
      <c r="QZI320" s="8"/>
      <c r="QZJ320" s="8"/>
      <c r="QZK320" s="8"/>
      <c r="QZL320" s="8"/>
      <c r="QZM320" s="8"/>
      <c r="QZN320" s="8"/>
      <c r="QZO320" s="8"/>
      <c r="QZP320" s="8"/>
      <c r="QZQ320" s="8"/>
      <c r="QZR320" s="8"/>
      <c r="QZS320" s="8"/>
      <c r="QZT320" s="8"/>
      <c r="QZU320" s="8"/>
      <c r="QZV320" s="8"/>
      <c r="QZW320" s="8"/>
      <c r="QZX320" s="8"/>
      <c r="QZY320" s="8"/>
      <c r="QZZ320" s="8"/>
      <c r="RAA320" s="8"/>
      <c r="RAB320" s="8"/>
      <c r="RAC320" s="8"/>
      <c r="RAD320" s="8"/>
      <c r="RAE320" s="8"/>
      <c r="RAF320" s="8"/>
      <c r="RAG320" s="8"/>
      <c r="RAH320" s="8"/>
      <c r="RAI320" s="8"/>
      <c r="RAJ320" s="8"/>
      <c r="RAK320" s="8"/>
      <c r="RAL320" s="8"/>
      <c r="RAM320" s="8"/>
      <c r="RAN320" s="8"/>
      <c r="RAO320" s="8"/>
      <c r="RAP320" s="8"/>
      <c r="RAQ320" s="8"/>
      <c r="RAR320" s="8"/>
      <c r="RAS320" s="8"/>
      <c r="RAT320" s="8"/>
      <c r="RAU320" s="8"/>
      <c r="RAV320" s="8"/>
      <c r="RAW320" s="8"/>
      <c r="RAX320" s="8"/>
      <c r="RAY320" s="8"/>
      <c r="RAZ320" s="8"/>
      <c r="RBA320" s="8"/>
      <c r="RBB320" s="8"/>
      <c r="RBC320" s="8"/>
      <c r="RBD320" s="8"/>
      <c r="RBE320" s="8"/>
      <c r="RBF320" s="8"/>
      <c r="RBG320" s="8"/>
      <c r="RBH320" s="8"/>
      <c r="RBI320" s="8"/>
      <c r="RBJ320" s="8"/>
      <c r="RBK320" s="8"/>
      <c r="RBL320" s="8"/>
      <c r="RBM320" s="8"/>
      <c r="RBN320" s="8"/>
      <c r="RBO320" s="8"/>
      <c r="RBP320" s="8"/>
      <c r="RBQ320" s="8"/>
      <c r="RBR320" s="8"/>
      <c r="RBS320" s="8"/>
      <c r="RBT320" s="8"/>
      <c r="RBU320" s="8"/>
      <c r="RBV320" s="8"/>
      <c r="RBW320" s="8"/>
      <c r="RBX320" s="8"/>
      <c r="RBY320" s="8"/>
      <c r="RBZ320" s="8"/>
      <c r="RCA320" s="8"/>
      <c r="RCB320" s="8"/>
      <c r="RCC320" s="8"/>
      <c r="RCD320" s="8"/>
      <c r="RCE320" s="8"/>
      <c r="RCF320" s="8"/>
      <c r="RCG320" s="8"/>
      <c r="RCH320" s="8"/>
      <c r="RCI320" s="8"/>
      <c r="RCJ320" s="8"/>
      <c r="RCK320" s="8"/>
      <c r="RCL320" s="8"/>
      <c r="RCM320" s="8"/>
      <c r="RCN320" s="8"/>
      <c r="RCO320" s="8"/>
      <c r="RCP320" s="8"/>
      <c r="RCQ320" s="8"/>
      <c r="RCR320" s="8"/>
      <c r="RCS320" s="8"/>
      <c r="RCT320" s="8"/>
      <c r="RCU320" s="8"/>
      <c r="RCV320" s="8"/>
      <c r="RCW320" s="8"/>
      <c r="RCX320" s="8"/>
      <c r="RCY320" s="8"/>
      <c r="RCZ320" s="8"/>
      <c r="RDA320" s="8"/>
      <c r="RDB320" s="8"/>
      <c r="RDC320" s="8"/>
      <c r="RDD320" s="8"/>
      <c r="RDE320" s="8"/>
      <c r="RDF320" s="8"/>
      <c r="RDG320" s="8"/>
      <c r="RDH320" s="8"/>
      <c r="RDI320" s="8"/>
      <c r="RDJ320" s="8"/>
      <c r="RDK320" s="8"/>
      <c r="RDL320" s="8"/>
      <c r="RDM320" s="8"/>
      <c r="RDN320" s="8"/>
      <c r="RDO320" s="8"/>
      <c r="RDP320" s="8"/>
      <c r="RDQ320" s="8"/>
      <c r="RDR320" s="8"/>
      <c r="RDS320" s="8"/>
      <c r="RDT320" s="8"/>
      <c r="RDU320" s="8"/>
      <c r="RDV320" s="8"/>
      <c r="RDW320" s="8"/>
      <c r="RDX320" s="8"/>
      <c r="RDY320" s="8"/>
      <c r="RDZ320" s="8"/>
      <c r="REA320" s="8"/>
      <c r="REB320" s="8"/>
      <c r="REC320" s="8"/>
      <c r="RED320" s="8"/>
      <c r="REE320" s="8"/>
      <c r="REF320" s="8"/>
      <c r="REG320" s="8"/>
      <c r="REH320" s="8"/>
      <c r="REI320" s="8"/>
      <c r="REJ320" s="8"/>
      <c r="REK320" s="8"/>
      <c r="REL320" s="8"/>
      <c r="REM320" s="8"/>
      <c r="REN320" s="8"/>
      <c r="REO320" s="8"/>
      <c r="REP320" s="8"/>
      <c r="REQ320" s="8"/>
      <c r="RER320" s="8"/>
      <c r="RES320" s="8"/>
      <c r="RET320" s="8"/>
      <c r="REU320" s="8"/>
      <c r="REV320" s="8"/>
      <c r="REW320" s="8"/>
      <c r="REX320" s="8"/>
      <c r="REY320" s="8"/>
      <c r="REZ320" s="8"/>
      <c r="RFA320" s="8"/>
      <c r="RFB320" s="8"/>
      <c r="RFC320" s="8"/>
      <c r="RFD320" s="8"/>
      <c r="RFE320" s="8"/>
      <c r="RFF320" s="8"/>
      <c r="RFG320" s="8"/>
      <c r="RFH320" s="8"/>
      <c r="RFI320" s="8"/>
      <c r="RFJ320" s="8"/>
      <c r="RFK320" s="8"/>
      <c r="RFL320" s="8"/>
      <c r="RFM320" s="8"/>
      <c r="RFN320" s="8"/>
      <c r="RFO320" s="8"/>
      <c r="RFP320" s="8"/>
      <c r="RFQ320" s="8"/>
      <c r="RFR320" s="8"/>
      <c r="RFS320" s="8"/>
      <c r="RFT320" s="8"/>
      <c r="RFU320" s="8"/>
      <c r="RFV320" s="8"/>
      <c r="RFW320" s="8"/>
      <c r="RFX320" s="8"/>
      <c r="RFY320" s="8"/>
      <c r="RFZ320" s="8"/>
      <c r="RGA320" s="8"/>
      <c r="RGB320" s="8"/>
      <c r="RGC320" s="8"/>
      <c r="RGD320" s="8"/>
      <c r="RGE320" s="8"/>
      <c r="RGF320" s="8"/>
      <c r="RGG320" s="8"/>
      <c r="RGH320" s="8"/>
      <c r="RGI320" s="8"/>
      <c r="RGJ320" s="8"/>
      <c r="RGK320" s="8"/>
      <c r="RGL320" s="8"/>
      <c r="RGM320" s="8"/>
      <c r="RGN320" s="8"/>
      <c r="RGO320" s="8"/>
      <c r="RGP320" s="8"/>
      <c r="RGQ320" s="8"/>
      <c r="RGR320" s="8"/>
      <c r="RGS320" s="8"/>
      <c r="RGT320" s="8"/>
      <c r="RGU320" s="8"/>
      <c r="RGV320" s="8"/>
      <c r="RGW320" s="8"/>
      <c r="RGX320" s="8"/>
      <c r="RGY320" s="8"/>
      <c r="RGZ320" s="8"/>
      <c r="RHA320" s="8"/>
      <c r="RHB320" s="8"/>
      <c r="RHC320" s="8"/>
      <c r="RHD320" s="8"/>
      <c r="RHE320" s="8"/>
      <c r="RHF320" s="8"/>
      <c r="RHG320" s="8"/>
      <c r="RHH320" s="8"/>
      <c r="RHI320" s="8"/>
      <c r="RHJ320" s="8"/>
      <c r="RHK320" s="8"/>
      <c r="RHL320" s="8"/>
      <c r="RHM320" s="8"/>
      <c r="RHN320" s="8"/>
      <c r="RHO320" s="8"/>
      <c r="RHP320" s="8"/>
      <c r="RHQ320" s="8"/>
      <c r="RHR320" s="8"/>
      <c r="RHS320" s="8"/>
      <c r="RHT320" s="8"/>
      <c r="RHU320" s="8"/>
      <c r="RHV320" s="8"/>
      <c r="RHW320" s="8"/>
      <c r="RHX320" s="8"/>
      <c r="RHY320" s="8"/>
      <c r="RHZ320" s="8"/>
      <c r="RIA320" s="8"/>
      <c r="RIB320" s="8"/>
      <c r="RIC320" s="8"/>
      <c r="RID320" s="8"/>
      <c r="RIE320" s="8"/>
      <c r="RIF320" s="8"/>
      <c r="RIG320" s="8"/>
      <c r="RIH320" s="8"/>
      <c r="RII320" s="8"/>
      <c r="RIJ320" s="8"/>
      <c r="RIK320" s="8"/>
      <c r="RIL320" s="8"/>
      <c r="RIM320" s="8"/>
      <c r="RIN320" s="8"/>
      <c r="RIO320" s="8"/>
      <c r="RIP320" s="8"/>
      <c r="RIQ320" s="8"/>
      <c r="RIR320" s="8"/>
      <c r="RIS320" s="8"/>
      <c r="RIT320" s="8"/>
      <c r="RIU320" s="8"/>
      <c r="RIV320" s="8"/>
      <c r="RIW320" s="8"/>
      <c r="RIX320" s="8"/>
      <c r="RIY320" s="8"/>
      <c r="RIZ320" s="8"/>
      <c r="RJA320" s="8"/>
      <c r="RJB320" s="8"/>
      <c r="RJC320" s="8"/>
      <c r="RJD320" s="8"/>
      <c r="RJE320" s="8"/>
      <c r="RJF320" s="8"/>
      <c r="RJG320" s="8"/>
      <c r="RJH320" s="8"/>
      <c r="RJI320" s="8"/>
      <c r="RJJ320" s="8"/>
      <c r="RJK320" s="8"/>
      <c r="RJL320" s="8"/>
      <c r="RJM320" s="8"/>
      <c r="RJN320" s="8"/>
      <c r="RJO320" s="8"/>
      <c r="RJP320" s="8"/>
      <c r="RJQ320" s="8"/>
      <c r="RJR320" s="8"/>
      <c r="RJS320" s="8"/>
      <c r="RJT320" s="8"/>
      <c r="RJU320" s="8"/>
      <c r="RJV320" s="8"/>
      <c r="RJW320" s="8"/>
      <c r="RJX320" s="8"/>
      <c r="RJY320" s="8"/>
      <c r="RJZ320" s="8"/>
      <c r="RKA320" s="8"/>
      <c r="RKB320" s="8"/>
      <c r="RKC320" s="8"/>
      <c r="RKD320" s="8"/>
      <c r="RKE320" s="8"/>
      <c r="RKF320" s="8"/>
      <c r="RKG320" s="8"/>
      <c r="RKH320" s="8"/>
      <c r="RKI320" s="8"/>
      <c r="RKJ320" s="8"/>
      <c r="RKK320" s="8"/>
      <c r="RKL320" s="8"/>
      <c r="RKM320" s="8"/>
      <c r="RKN320" s="8"/>
      <c r="RKO320" s="8"/>
      <c r="RKP320" s="8"/>
      <c r="RKQ320" s="8"/>
      <c r="RKR320" s="8"/>
      <c r="RKS320" s="8"/>
      <c r="RKT320" s="8"/>
      <c r="RKU320" s="8"/>
      <c r="RKV320" s="8"/>
      <c r="RKW320" s="8"/>
      <c r="RKX320" s="8"/>
      <c r="RKY320" s="8"/>
      <c r="RKZ320" s="8"/>
      <c r="RLA320" s="8"/>
      <c r="RLB320" s="8"/>
      <c r="RLC320" s="8"/>
      <c r="RLD320" s="8"/>
      <c r="RLE320" s="8"/>
      <c r="RLF320" s="8"/>
      <c r="RLG320" s="8"/>
      <c r="RLH320" s="8"/>
      <c r="RLI320" s="8"/>
      <c r="RLJ320" s="8"/>
      <c r="RLK320" s="8"/>
      <c r="RLL320" s="8"/>
      <c r="RLM320" s="8"/>
      <c r="RLN320" s="8"/>
      <c r="RLO320" s="8"/>
      <c r="RLP320" s="8"/>
      <c r="RLQ320" s="8"/>
      <c r="RLR320" s="8"/>
      <c r="RLS320" s="8"/>
      <c r="RLT320" s="8"/>
      <c r="RLU320" s="8"/>
      <c r="RLV320" s="8"/>
      <c r="RLW320" s="8"/>
      <c r="RLX320" s="8"/>
      <c r="RLY320" s="8"/>
      <c r="RLZ320" s="8"/>
      <c r="RMA320" s="8"/>
      <c r="RMB320" s="8"/>
      <c r="RMC320" s="8"/>
      <c r="RMD320" s="8"/>
      <c r="RME320" s="8"/>
      <c r="RMF320" s="8"/>
      <c r="RMG320" s="8"/>
      <c r="RMH320" s="8"/>
      <c r="RMI320" s="8"/>
      <c r="RMJ320" s="8"/>
      <c r="RMK320" s="8"/>
      <c r="RML320" s="8"/>
      <c r="RMM320" s="8"/>
      <c r="RMN320" s="8"/>
      <c r="RMO320" s="8"/>
      <c r="RMP320" s="8"/>
      <c r="RMQ320" s="8"/>
      <c r="RMR320" s="8"/>
      <c r="RMS320" s="8"/>
      <c r="RMT320" s="8"/>
      <c r="RMU320" s="8"/>
      <c r="RMV320" s="8"/>
      <c r="RMW320" s="8"/>
      <c r="RMX320" s="8"/>
      <c r="RMY320" s="8"/>
      <c r="RMZ320" s="8"/>
      <c r="RNA320" s="8"/>
      <c r="RNB320" s="8"/>
      <c r="RNC320" s="8"/>
      <c r="RND320" s="8"/>
      <c r="RNE320" s="8"/>
      <c r="RNF320" s="8"/>
      <c r="RNG320" s="8"/>
      <c r="RNH320" s="8"/>
      <c r="RNI320" s="8"/>
      <c r="RNJ320" s="8"/>
      <c r="RNK320" s="8"/>
      <c r="RNL320" s="8"/>
      <c r="RNM320" s="8"/>
      <c r="RNN320" s="8"/>
      <c r="RNO320" s="8"/>
      <c r="RNP320" s="8"/>
      <c r="RNQ320" s="8"/>
      <c r="RNR320" s="8"/>
      <c r="RNS320" s="8"/>
      <c r="RNT320" s="8"/>
      <c r="RNU320" s="8"/>
      <c r="RNV320" s="8"/>
      <c r="RNW320" s="8"/>
      <c r="RNX320" s="8"/>
      <c r="RNY320" s="8"/>
      <c r="RNZ320" s="8"/>
      <c r="ROA320" s="8"/>
      <c r="ROB320" s="8"/>
      <c r="ROC320" s="8"/>
      <c r="ROD320" s="8"/>
      <c r="ROE320" s="8"/>
      <c r="ROF320" s="8"/>
      <c r="ROG320" s="8"/>
      <c r="ROH320" s="8"/>
      <c r="ROI320" s="8"/>
      <c r="ROJ320" s="8"/>
      <c r="ROK320" s="8"/>
      <c r="ROL320" s="8"/>
      <c r="ROM320" s="8"/>
      <c r="RON320" s="8"/>
      <c r="ROO320" s="8"/>
      <c r="ROP320" s="8"/>
      <c r="ROQ320" s="8"/>
      <c r="ROR320" s="8"/>
      <c r="ROS320" s="8"/>
      <c r="ROT320" s="8"/>
      <c r="ROU320" s="8"/>
      <c r="ROV320" s="8"/>
      <c r="ROW320" s="8"/>
      <c r="ROX320" s="8"/>
      <c r="ROY320" s="8"/>
      <c r="ROZ320" s="8"/>
      <c r="RPA320" s="8"/>
      <c r="RPB320" s="8"/>
      <c r="RPC320" s="8"/>
      <c r="RPD320" s="8"/>
      <c r="RPE320" s="8"/>
      <c r="RPF320" s="8"/>
      <c r="RPG320" s="8"/>
      <c r="RPH320" s="8"/>
      <c r="RPI320" s="8"/>
      <c r="RPJ320" s="8"/>
      <c r="RPK320" s="8"/>
      <c r="RPL320" s="8"/>
      <c r="RPM320" s="8"/>
      <c r="RPN320" s="8"/>
      <c r="RPO320" s="8"/>
      <c r="RPP320" s="8"/>
      <c r="RPQ320" s="8"/>
      <c r="RPR320" s="8"/>
      <c r="RPS320" s="8"/>
      <c r="RPT320" s="8"/>
      <c r="RPU320" s="8"/>
      <c r="RPV320" s="8"/>
      <c r="RPW320" s="8"/>
      <c r="RPX320" s="8"/>
      <c r="RPY320" s="8"/>
      <c r="RPZ320" s="8"/>
      <c r="RQA320" s="8"/>
      <c r="RQB320" s="8"/>
      <c r="RQC320" s="8"/>
      <c r="RQD320" s="8"/>
      <c r="RQE320" s="8"/>
      <c r="RQF320" s="8"/>
      <c r="RQG320" s="8"/>
      <c r="RQH320" s="8"/>
      <c r="RQI320" s="8"/>
      <c r="RQJ320" s="8"/>
      <c r="RQK320" s="8"/>
      <c r="RQL320" s="8"/>
      <c r="RQM320" s="8"/>
      <c r="RQN320" s="8"/>
      <c r="RQO320" s="8"/>
      <c r="RQP320" s="8"/>
      <c r="RQQ320" s="8"/>
      <c r="RQR320" s="8"/>
      <c r="RQS320" s="8"/>
      <c r="RQT320" s="8"/>
      <c r="RQU320" s="8"/>
      <c r="RQV320" s="8"/>
      <c r="RQW320" s="8"/>
      <c r="RQX320" s="8"/>
      <c r="RQY320" s="8"/>
      <c r="RQZ320" s="8"/>
      <c r="RRA320" s="8"/>
      <c r="RRB320" s="8"/>
      <c r="RRC320" s="8"/>
      <c r="RRD320" s="8"/>
      <c r="RRE320" s="8"/>
      <c r="RRF320" s="8"/>
      <c r="RRG320" s="8"/>
      <c r="RRH320" s="8"/>
      <c r="RRI320" s="8"/>
      <c r="RRJ320" s="8"/>
      <c r="RRK320" s="8"/>
      <c r="RRL320" s="8"/>
      <c r="RRM320" s="8"/>
      <c r="RRN320" s="8"/>
      <c r="RRO320" s="8"/>
      <c r="RRP320" s="8"/>
      <c r="RRQ320" s="8"/>
      <c r="RRR320" s="8"/>
      <c r="RRS320" s="8"/>
      <c r="RRT320" s="8"/>
      <c r="RRU320" s="8"/>
      <c r="RRV320" s="8"/>
      <c r="RRW320" s="8"/>
      <c r="RRX320" s="8"/>
      <c r="RRY320" s="8"/>
      <c r="RRZ320" s="8"/>
      <c r="RSA320" s="8"/>
      <c r="RSB320" s="8"/>
      <c r="RSC320" s="8"/>
      <c r="RSD320" s="8"/>
      <c r="RSE320" s="8"/>
      <c r="RSF320" s="8"/>
      <c r="RSG320" s="8"/>
      <c r="RSH320" s="8"/>
      <c r="RSI320" s="8"/>
      <c r="RSJ320" s="8"/>
      <c r="RSK320" s="8"/>
      <c r="RSL320" s="8"/>
      <c r="RSM320" s="8"/>
      <c r="RSN320" s="8"/>
      <c r="RSO320" s="8"/>
      <c r="RSP320" s="8"/>
      <c r="RSQ320" s="8"/>
      <c r="RSR320" s="8"/>
      <c r="RSS320" s="8"/>
      <c r="RST320" s="8"/>
      <c r="RSU320" s="8"/>
      <c r="RSV320" s="8"/>
      <c r="RSW320" s="8"/>
      <c r="RSX320" s="8"/>
      <c r="RSY320" s="8"/>
      <c r="RSZ320" s="8"/>
      <c r="RTA320" s="8"/>
      <c r="RTB320" s="8"/>
      <c r="RTC320" s="8"/>
      <c r="RTD320" s="8"/>
      <c r="RTE320" s="8"/>
      <c r="RTF320" s="8"/>
      <c r="RTG320" s="8"/>
      <c r="RTH320" s="8"/>
      <c r="RTI320" s="8"/>
      <c r="RTJ320" s="8"/>
      <c r="RTK320" s="8"/>
      <c r="RTL320" s="8"/>
      <c r="RTM320" s="8"/>
      <c r="RTN320" s="8"/>
      <c r="RTO320" s="8"/>
      <c r="RTP320" s="8"/>
      <c r="RTQ320" s="8"/>
      <c r="RTR320" s="8"/>
      <c r="RTS320" s="8"/>
      <c r="RTT320" s="8"/>
      <c r="RTU320" s="8"/>
      <c r="RTV320" s="8"/>
      <c r="RTW320" s="8"/>
      <c r="RTX320" s="8"/>
      <c r="RTY320" s="8"/>
      <c r="RTZ320" s="8"/>
      <c r="RUA320" s="8"/>
      <c r="RUB320" s="8"/>
      <c r="RUC320" s="8"/>
      <c r="RUD320" s="8"/>
      <c r="RUE320" s="8"/>
      <c r="RUF320" s="8"/>
      <c r="RUG320" s="8"/>
      <c r="RUH320" s="8"/>
      <c r="RUI320" s="8"/>
      <c r="RUJ320" s="8"/>
      <c r="RUK320" s="8"/>
      <c r="RUL320" s="8"/>
      <c r="RUM320" s="8"/>
      <c r="RUN320" s="8"/>
      <c r="RUO320" s="8"/>
      <c r="RUP320" s="8"/>
      <c r="RUQ320" s="8"/>
      <c r="RUR320" s="8"/>
      <c r="RUS320" s="8"/>
      <c r="RUT320" s="8"/>
      <c r="RUU320" s="8"/>
      <c r="RUV320" s="8"/>
      <c r="RUW320" s="8"/>
      <c r="RUX320" s="8"/>
      <c r="RUY320" s="8"/>
      <c r="RUZ320" s="8"/>
      <c r="RVA320" s="8"/>
      <c r="RVB320" s="8"/>
      <c r="RVC320" s="8"/>
      <c r="RVD320" s="8"/>
      <c r="RVE320" s="8"/>
      <c r="RVF320" s="8"/>
      <c r="RVG320" s="8"/>
      <c r="RVH320" s="8"/>
      <c r="RVI320" s="8"/>
      <c r="RVJ320" s="8"/>
      <c r="RVK320" s="8"/>
      <c r="RVL320" s="8"/>
      <c r="RVM320" s="8"/>
      <c r="RVN320" s="8"/>
      <c r="RVO320" s="8"/>
      <c r="RVP320" s="8"/>
      <c r="RVQ320" s="8"/>
      <c r="RVR320" s="8"/>
      <c r="RVS320" s="8"/>
      <c r="RVT320" s="8"/>
      <c r="RVU320" s="8"/>
      <c r="RVV320" s="8"/>
      <c r="RVW320" s="8"/>
      <c r="RVX320" s="8"/>
      <c r="RVY320" s="8"/>
      <c r="RVZ320" s="8"/>
      <c r="RWA320" s="8"/>
      <c r="RWB320" s="8"/>
      <c r="RWC320" s="8"/>
      <c r="RWD320" s="8"/>
      <c r="RWE320" s="8"/>
      <c r="RWF320" s="8"/>
      <c r="RWG320" s="8"/>
      <c r="RWH320" s="8"/>
      <c r="RWI320" s="8"/>
      <c r="RWJ320" s="8"/>
      <c r="RWK320" s="8"/>
      <c r="RWL320" s="8"/>
      <c r="RWM320" s="8"/>
      <c r="RWN320" s="8"/>
      <c r="RWO320" s="8"/>
      <c r="RWP320" s="8"/>
      <c r="RWQ320" s="8"/>
      <c r="RWR320" s="8"/>
      <c r="RWS320" s="8"/>
      <c r="RWT320" s="8"/>
      <c r="RWU320" s="8"/>
      <c r="RWV320" s="8"/>
      <c r="RWW320" s="8"/>
      <c r="RWX320" s="8"/>
      <c r="RWY320" s="8"/>
      <c r="RWZ320" s="8"/>
      <c r="RXA320" s="8"/>
      <c r="RXB320" s="8"/>
      <c r="RXC320" s="8"/>
      <c r="RXD320" s="8"/>
      <c r="RXE320" s="8"/>
      <c r="RXF320" s="8"/>
      <c r="RXG320" s="8"/>
      <c r="RXH320" s="8"/>
      <c r="RXI320" s="8"/>
      <c r="RXJ320" s="8"/>
      <c r="RXK320" s="8"/>
      <c r="RXL320" s="8"/>
      <c r="RXM320" s="8"/>
      <c r="RXN320" s="8"/>
      <c r="RXO320" s="8"/>
      <c r="RXP320" s="8"/>
      <c r="RXQ320" s="8"/>
      <c r="RXR320" s="8"/>
      <c r="RXS320" s="8"/>
      <c r="RXT320" s="8"/>
      <c r="RXU320" s="8"/>
      <c r="RXV320" s="8"/>
      <c r="RXW320" s="8"/>
      <c r="RXX320" s="8"/>
      <c r="RXY320" s="8"/>
      <c r="RXZ320" s="8"/>
      <c r="RYA320" s="8"/>
      <c r="RYB320" s="8"/>
      <c r="RYC320" s="8"/>
      <c r="RYD320" s="8"/>
      <c r="RYE320" s="8"/>
      <c r="RYF320" s="8"/>
      <c r="RYG320" s="8"/>
      <c r="RYH320" s="8"/>
      <c r="RYI320" s="8"/>
      <c r="RYJ320" s="8"/>
      <c r="RYK320" s="8"/>
      <c r="RYL320" s="8"/>
      <c r="RYM320" s="8"/>
      <c r="RYN320" s="8"/>
      <c r="RYO320" s="8"/>
      <c r="RYP320" s="8"/>
      <c r="RYQ320" s="8"/>
      <c r="RYR320" s="8"/>
      <c r="RYS320" s="8"/>
      <c r="RYT320" s="8"/>
      <c r="RYU320" s="8"/>
      <c r="RYV320" s="8"/>
      <c r="RYW320" s="8"/>
      <c r="RYX320" s="8"/>
      <c r="RYY320" s="8"/>
      <c r="RYZ320" s="8"/>
      <c r="RZA320" s="8"/>
      <c r="RZB320" s="8"/>
      <c r="RZC320" s="8"/>
      <c r="RZD320" s="8"/>
      <c r="RZE320" s="8"/>
      <c r="RZF320" s="8"/>
      <c r="RZG320" s="8"/>
      <c r="RZH320" s="8"/>
      <c r="RZI320" s="8"/>
      <c r="RZJ320" s="8"/>
      <c r="RZK320" s="8"/>
      <c r="RZL320" s="8"/>
      <c r="RZM320" s="8"/>
      <c r="RZN320" s="8"/>
      <c r="RZO320" s="8"/>
      <c r="RZP320" s="8"/>
      <c r="RZQ320" s="8"/>
      <c r="RZR320" s="8"/>
      <c r="RZS320" s="8"/>
      <c r="RZT320" s="8"/>
      <c r="RZU320" s="8"/>
      <c r="RZV320" s="8"/>
      <c r="RZW320" s="8"/>
      <c r="RZX320" s="8"/>
      <c r="RZY320" s="8"/>
      <c r="RZZ320" s="8"/>
      <c r="SAA320" s="8"/>
      <c r="SAB320" s="8"/>
      <c r="SAC320" s="8"/>
      <c r="SAD320" s="8"/>
      <c r="SAE320" s="8"/>
      <c r="SAF320" s="8"/>
      <c r="SAG320" s="8"/>
      <c r="SAH320" s="8"/>
      <c r="SAI320" s="8"/>
      <c r="SAJ320" s="8"/>
      <c r="SAK320" s="8"/>
      <c r="SAL320" s="8"/>
      <c r="SAM320" s="8"/>
      <c r="SAN320" s="8"/>
      <c r="SAO320" s="8"/>
      <c r="SAP320" s="8"/>
      <c r="SAQ320" s="8"/>
      <c r="SAR320" s="8"/>
      <c r="SAS320" s="8"/>
      <c r="SAT320" s="8"/>
      <c r="SAU320" s="8"/>
      <c r="SAV320" s="8"/>
      <c r="SAW320" s="8"/>
      <c r="SAX320" s="8"/>
      <c r="SAY320" s="8"/>
      <c r="SAZ320" s="8"/>
      <c r="SBA320" s="8"/>
      <c r="SBB320" s="8"/>
      <c r="SBC320" s="8"/>
      <c r="SBD320" s="8"/>
      <c r="SBE320" s="8"/>
      <c r="SBF320" s="8"/>
      <c r="SBG320" s="8"/>
      <c r="SBH320" s="8"/>
      <c r="SBI320" s="8"/>
      <c r="SBJ320" s="8"/>
      <c r="SBK320" s="8"/>
      <c r="SBL320" s="8"/>
      <c r="SBM320" s="8"/>
      <c r="SBN320" s="8"/>
      <c r="SBO320" s="8"/>
      <c r="SBP320" s="8"/>
      <c r="SBQ320" s="8"/>
      <c r="SBR320" s="8"/>
      <c r="SBS320" s="8"/>
      <c r="SBT320" s="8"/>
      <c r="SBU320" s="8"/>
      <c r="SBV320" s="8"/>
      <c r="SBW320" s="8"/>
      <c r="SBX320" s="8"/>
      <c r="SBY320" s="8"/>
      <c r="SBZ320" s="8"/>
      <c r="SCA320" s="8"/>
      <c r="SCB320" s="8"/>
      <c r="SCC320" s="8"/>
      <c r="SCD320" s="8"/>
      <c r="SCE320" s="8"/>
      <c r="SCF320" s="8"/>
      <c r="SCG320" s="8"/>
      <c r="SCH320" s="8"/>
      <c r="SCI320" s="8"/>
      <c r="SCJ320" s="8"/>
      <c r="SCK320" s="8"/>
      <c r="SCL320" s="8"/>
      <c r="SCM320" s="8"/>
      <c r="SCN320" s="8"/>
      <c r="SCO320" s="8"/>
      <c r="SCP320" s="8"/>
      <c r="SCQ320" s="8"/>
      <c r="SCR320" s="8"/>
      <c r="SCS320" s="8"/>
      <c r="SCT320" s="8"/>
      <c r="SCU320" s="8"/>
      <c r="SCV320" s="8"/>
      <c r="SCW320" s="8"/>
      <c r="SCX320" s="8"/>
      <c r="SCY320" s="8"/>
      <c r="SCZ320" s="8"/>
      <c r="SDA320" s="8"/>
      <c r="SDB320" s="8"/>
      <c r="SDC320" s="8"/>
      <c r="SDD320" s="8"/>
      <c r="SDE320" s="8"/>
      <c r="SDF320" s="8"/>
      <c r="SDG320" s="8"/>
      <c r="SDH320" s="8"/>
      <c r="SDI320" s="8"/>
      <c r="SDJ320" s="8"/>
      <c r="SDK320" s="8"/>
      <c r="SDL320" s="8"/>
      <c r="SDM320" s="8"/>
      <c r="SDN320" s="8"/>
      <c r="SDO320" s="8"/>
      <c r="SDP320" s="8"/>
      <c r="SDQ320" s="8"/>
      <c r="SDR320" s="8"/>
      <c r="SDS320" s="8"/>
      <c r="SDT320" s="8"/>
      <c r="SDU320" s="8"/>
      <c r="SDV320" s="8"/>
      <c r="SDW320" s="8"/>
      <c r="SDX320" s="8"/>
      <c r="SDY320" s="8"/>
      <c r="SDZ320" s="8"/>
      <c r="SEA320" s="8"/>
      <c r="SEB320" s="8"/>
      <c r="SEC320" s="8"/>
      <c r="SED320" s="8"/>
      <c r="SEE320" s="8"/>
      <c r="SEF320" s="8"/>
      <c r="SEG320" s="8"/>
      <c r="SEH320" s="8"/>
      <c r="SEI320" s="8"/>
      <c r="SEJ320" s="8"/>
      <c r="SEK320" s="8"/>
      <c r="SEL320" s="8"/>
      <c r="SEM320" s="8"/>
      <c r="SEN320" s="8"/>
      <c r="SEO320" s="8"/>
      <c r="SEP320" s="8"/>
      <c r="SEQ320" s="8"/>
      <c r="SER320" s="8"/>
      <c r="SES320" s="8"/>
      <c r="SET320" s="8"/>
      <c r="SEU320" s="8"/>
      <c r="SEV320" s="8"/>
      <c r="SEW320" s="8"/>
      <c r="SEX320" s="8"/>
      <c r="SEY320" s="8"/>
      <c r="SEZ320" s="8"/>
      <c r="SFA320" s="8"/>
      <c r="SFB320" s="8"/>
      <c r="SFC320" s="8"/>
      <c r="SFD320" s="8"/>
      <c r="SFE320" s="8"/>
      <c r="SFF320" s="8"/>
      <c r="SFG320" s="8"/>
      <c r="SFH320" s="8"/>
      <c r="SFI320" s="8"/>
      <c r="SFJ320" s="8"/>
      <c r="SFK320" s="8"/>
      <c r="SFL320" s="8"/>
      <c r="SFM320" s="8"/>
      <c r="SFN320" s="8"/>
      <c r="SFO320" s="8"/>
      <c r="SFP320" s="8"/>
      <c r="SFQ320" s="8"/>
      <c r="SFR320" s="8"/>
      <c r="SFS320" s="8"/>
      <c r="SFT320" s="8"/>
      <c r="SFU320" s="8"/>
      <c r="SFV320" s="8"/>
      <c r="SFW320" s="8"/>
      <c r="SFX320" s="8"/>
      <c r="SFY320" s="8"/>
      <c r="SFZ320" s="8"/>
      <c r="SGA320" s="8"/>
      <c r="SGB320" s="8"/>
      <c r="SGC320" s="8"/>
      <c r="SGD320" s="8"/>
      <c r="SGE320" s="8"/>
      <c r="SGF320" s="8"/>
      <c r="SGG320" s="8"/>
      <c r="SGH320" s="8"/>
      <c r="SGI320" s="8"/>
      <c r="SGJ320" s="8"/>
      <c r="SGK320" s="8"/>
      <c r="SGL320" s="8"/>
      <c r="SGM320" s="8"/>
      <c r="SGN320" s="8"/>
      <c r="SGO320" s="8"/>
      <c r="SGP320" s="8"/>
      <c r="SGQ320" s="8"/>
      <c r="SGR320" s="8"/>
      <c r="SGS320" s="8"/>
      <c r="SGT320" s="8"/>
      <c r="SGU320" s="8"/>
      <c r="SGV320" s="8"/>
      <c r="SGW320" s="8"/>
      <c r="SGX320" s="8"/>
      <c r="SGY320" s="8"/>
      <c r="SGZ320" s="8"/>
      <c r="SHA320" s="8"/>
      <c r="SHB320" s="8"/>
      <c r="SHC320" s="8"/>
      <c r="SHD320" s="8"/>
      <c r="SHE320" s="8"/>
      <c r="SHF320" s="8"/>
      <c r="SHG320" s="8"/>
      <c r="SHH320" s="8"/>
      <c r="SHI320" s="8"/>
      <c r="SHJ320" s="8"/>
      <c r="SHK320" s="8"/>
      <c r="SHL320" s="8"/>
      <c r="SHM320" s="8"/>
      <c r="SHN320" s="8"/>
      <c r="SHO320" s="8"/>
      <c r="SHP320" s="8"/>
      <c r="SHQ320" s="8"/>
      <c r="SHR320" s="8"/>
      <c r="SHS320" s="8"/>
      <c r="SHT320" s="8"/>
      <c r="SHU320" s="8"/>
      <c r="SHV320" s="8"/>
      <c r="SHW320" s="8"/>
      <c r="SHX320" s="8"/>
      <c r="SHY320" s="8"/>
      <c r="SHZ320" s="8"/>
      <c r="SIA320" s="8"/>
      <c r="SIB320" s="8"/>
      <c r="SIC320" s="8"/>
      <c r="SID320" s="8"/>
      <c r="SIE320" s="8"/>
      <c r="SIF320" s="8"/>
      <c r="SIG320" s="8"/>
      <c r="SIH320" s="8"/>
      <c r="SII320" s="8"/>
      <c r="SIJ320" s="8"/>
      <c r="SIK320" s="8"/>
      <c r="SIL320" s="8"/>
      <c r="SIM320" s="8"/>
      <c r="SIN320" s="8"/>
      <c r="SIO320" s="8"/>
      <c r="SIP320" s="8"/>
      <c r="SIQ320" s="8"/>
      <c r="SIR320" s="8"/>
      <c r="SIS320" s="8"/>
      <c r="SIT320" s="8"/>
      <c r="SIU320" s="8"/>
      <c r="SIV320" s="8"/>
      <c r="SIW320" s="8"/>
      <c r="SIX320" s="8"/>
      <c r="SIY320" s="8"/>
      <c r="SIZ320" s="8"/>
      <c r="SJA320" s="8"/>
      <c r="SJB320" s="8"/>
      <c r="SJC320" s="8"/>
      <c r="SJD320" s="8"/>
      <c r="SJE320" s="8"/>
      <c r="SJF320" s="8"/>
      <c r="SJG320" s="8"/>
      <c r="SJH320" s="8"/>
      <c r="SJI320" s="8"/>
      <c r="SJJ320" s="8"/>
      <c r="SJK320" s="8"/>
      <c r="SJL320" s="8"/>
      <c r="SJM320" s="8"/>
      <c r="SJN320" s="8"/>
      <c r="SJO320" s="8"/>
      <c r="SJP320" s="8"/>
      <c r="SJQ320" s="8"/>
      <c r="SJR320" s="8"/>
      <c r="SJS320" s="8"/>
      <c r="SJT320" s="8"/>
      <c r="SJU320" s="8"/>
      <c r="SJV320" s="8"/>
      <c r="SJW320" s="8"/>
      <c r="SJX320" s="8"/>
      <c r="SJY320" s="8"/>
      <c r="SJZ320" s="8"/>
      <c r="SKA320" s="8"/>
      <c r="SKB320" s="8"/>
      <c r="SKC320" s="8"/>
      <c r="SKD320" s="8"/>
      <c r="SKE320" s="8"/>
      <c r="SKF320" s="8"/>
      <c r="SKG320" s="8"/>
      <c r="SKH320" s="8"/>
      <c r="SKI320" s="8"/>
      <c r="SKJ320" s="8"/>
      <c r="SKK320" s="8"/>
      <c r="SKL320" s="8"/>
      <c r="SKM320" s="8"/>
      <c r="SKN320" s="8"/>
      <c r="SKO320" s="8"/>
      <c r="SKP320" s="8"/>
      <c r="SKQ320" s="8"/>
      <c r="SKR320" s="8"/>
      <c r="SKS320" s="8"/>
      <c r="SKT320" s="8"/>
      <c r="SKU320" s="8"/>
      <c r="SKV320" s="8"/>
      <c r="SKW320" s="8"/>
      <c r="SKX320" s="8"/>
      <c r="SKY320" s="8"/>
      <c r="SKZ320" s="8"/>
      <c r="SLA320" s="8"/>
      <c r="SLB320" s="8"/>
      <c r="SLC320" s="8"/>
      <c r="SLD320" s="8"/>
      <c r="SLE320" s="8"/>
      <c r="SLF320" s="8"/>
      <c r="SLG320" s="8"/>
      <c r="SLH320" s="8"/>
      <c r="SLI320" s="8"/>
      <c r="SLJ320" s="8"/>
      <c r="SLK320" s="8"/>
      <c r="SLL320" s="8"/>
      <c r="SLM320" s="8"/>
      <c r="SLN320" s="8"/>
      <c r="SLO320" s="8"/>
      <c r="SLP320" s="8"/>
      <c r="SLQ320" s="8"/>
      <c r="SLR320" s="8"/>
      <c r="SLS320" s="8"/>
      <c r="SLT320" s="8"/>
      <c r="SLU320" s="8"/>
      <c r="SLV320" s="8"/>
      <c r="SLW320" s="8"/>
      <c r="SLX320" s="8"/>
      <c r="SLY320" s="8"/>
      <c r="SLZ320" s="8"/>
      <c r="SMA320" s="8"/>
      <c r="SMB320" s="8"/>
      <c r="SMC320" s="8"/>
      <c r="SMD320" s="8"/>
      <c r="SME320" s="8"/>
      <c r="SMF320" s="8"/>
      <c r="SMG320" s="8"/>
      <c r="SMH320" s="8"/>
      <c r="SMI320" s="8"/>
      <c r="SMJ320" s="8"/>
      <c r="SMK320" s="8"/>
      <c r="SML320" s="8"/>
      <c r="SMM320" s="8"/>
      <c r="SMN320" s="8"/>
      <c r="SMO320" s="8"/>
      <c r="SMP320" s="8"/>
      <c r="SMQ320" s="8"/>
      <c r="SMR320" s="8"/>
      <c r="SMS320" s="8"/>
      <c r="SMT320" s="8"/>
      <c r="SMU320" s="8"/>
      <c r="SMV320" s="8"/>
      <c r="SMW320" s="8"/>
      <c r="SMX320" s="8"/>
      <c r="SMY320" s="8"/>
      <c r="SMZ320" s="8"/>
      <c r="SNA320" s="8"/>
      <c r="SNB320" s="8"/>
      <c r="SNC320" s="8"/>
      <c r="SND320" s="8"/>
      <c r="SNE320" s="8"/>
      <c r="SNF320" s="8"/>
      <c r="SNG320" s="8"/>
      <c r="SNH320" s="8"/>
      <c r="SNI320" s="8"/>
      <c r="SNJ320" s="8"/>
      <c r="SNK320" s="8"/>
      <c r="SNL320" s="8"/>
      <c r="SNM320" s="8"/>
      <c r="SNN320" s="8"/>
      <c r="SNO320" s="8"/>
      <c r="SNP320" s="8"/>
      <c r="SNQ320" s="8"/>
      <c r="SNR320" s="8"/>
      <c r="SNS320" s="8"/>
      <c r="SNT320" s="8"/>
      <c r="SNU320" s="8"/>
      <c r="SNV320" s="8"/>
      <c r="SNW320" s="8"/>
      <c r="SNX320" s="8"/>
      <c r="SNY320" s="8"/>
      <c r="SNZ320" s="8"/>
      <c r="SOA320" s="8"/>
      <c r="SOB320" s="8"/>
      <c r="SOC320" s="8"/>
      <c r="SOD320" s="8"/>
      <c r="SOE320" s="8"/>
      <c r="SOF320" s="8"/>
      <c r="SOG320" s="8"/>
      <c r="SOH320" s="8"/>
      <c r="SOI320" s="8"/>
      <c r="SOJ320" s="8"/>
      <c r="SOK320" s="8"/>
      <c r="SOL320" s="8"/>
      <c r="SOM320" s="8"/>
      <c r="SON320" s="8"/>
      <c r="SOO320" s="8"/>
      <c r="SOP320" s="8"/>
      <c r="SOQ320" s="8"/>
      <c r="SOR320" s="8"/>
      <c r="SOS320" s="8"/>
      <c r="SOT320" s="8"/>
      <c r="SOU320" s="8"/>
      <c r="SOV320" s="8"/>
      <c r="SOW320" s="8"/>
      <c r="SOX320" s="8"/>
      <c r="SOY320" s="8"/>
      <c r="SOZ320" s="8"/>
      <c r="SPA320" s="8"/>
      <c r="SPB320" s="8"/>
      <c r="SPC320" s="8"/>
      <c r="SPD320" s="8"/>
      <c r="SPE320" s="8"/>
      <c r="SPF320" s="8"/>
      <c r="SPG320" s="8"/>
      <c r="SPH320" s="8"/>
      <c r="SPI320" s="8"/>
      <c r="SPJ320" s="8"/>
      <c r="SPK320" s="8"/>
      <c r="SPL320" s="8"/>
      <c r="SPM320" s="8"/>
      <c r="SPN320" s="8"/>
      <c r="SPO320" s="8"/>
      <c r="SPP320" s="8"/>
      <c r="SPQ320" s="8"/>
      <c r="SPR320" s="8"/>
      <c r="SPS320" s="8"/>
      <c r="SPT320" s="8"/>
      <c r="SPU320" s="8"/>
      <c r="SPV320" s="8"/>
      <c r="SPW320" s="8"/>
      <c r="SPX320" s="8"/>
      <c r="SPY320" s="8"/>
      <c r="SPZ320" s="8"/>
      <c r="SQA320" s="8"/>
      <c r="SQB320" s="8"/>
      <c r="SQC320" s="8"/>
      <c r="SQD320" s="8"/>
      <c r="SQE320" s="8"/>
      <c r="SQF320" s="8"/>
      <c r="SQG320" s="8"/>
      <c r="SQH320" s="8"/>
      <c r="SQI320" s="8"/>
      <c r="SQJ320" s="8"/>
      <c r="SQK320" s="8"/>
      <c r="SQL320" s="8"/>
      <c r="SQM320" s="8"/>
      <c r="SQN320" s="8"/>
      <c r="SQO320" s="8"/>
      <c r="SQP320" s="8"/>
      <c r="SQQ320" s="8"/>
      <c r="SQR320" s="8"/>
      <c r="SQS320" s="8"/>
      <c r="SQT320" s="8"/>
      <c r="SQU320" s="8"/>
      <c r="SQV320" s="8"/>
      <c r="SQW320" s="8"/>
      <c r="SQX320" s="8"/>
      <c r="SQY320" s="8"/>
      <c r="SQZ320" s="8"/>
      <c r="SRA320" s="8"/>
      <c r="SRB320" s="8"/>
      <c r="SRC320" s="8"/>
      <c r="SRD320" s="8"/>
      <c r="SRE320" s="8"/>
      <c r="SRF320" s="8"/>
      <c r="SRG320" s="8"/>
      <c r="SRH320" s="8"/>
      <c r="SRI320" s="8"/>
      <c r="SRJ320" s="8"/>
      <c r="SRK320" s="8"/>
      <c r="SRL320" s="8"/>
      <c r="SRM320" s="8"/>
      <c r="SRN320" s="8"/>
      <c r="SRO320" s="8"/>
      <c r="SRP320" s="8"/>
      <c r="SRQ320" s="8"/>
      <c r="SRR320" s="8"/>
      <c r="SRS320" s="8"/>
      <c r="SRT320" s="8"/>
      <c r="SRU320" s="8"/>
      <c r="SRV320" s="8"/>
      <c r="SRW320" s="8"/>
      <c r="SRX320" s="8"/>
      <c r="SRY320" s="8"/>
      <c r="SRZ320" s="8"/>
      <c r="SSA320" s="8"/>
      <c r="SSB320" s="8"/>
      <c r="SSC320" s="8"/>
      <c r="SSD320" s="8"/>
      <c r="SSE320" s="8"/>
      <c r="SSF320" s="8"/>
      <c r="SSG320" s="8"/>
      <c r="SSH320" s="8"/>
      <c r="SSI320" s="8"/>
      <c r="SSJ320" s="8"/>
      <c r="SSK320" s="8"/>
      <c r="SSL320" s="8"/>
      <c r="SSM320" s="8"/>
      <c r="SSN320" s="8"/>
      <c r="SSO320" s="8"/>
      <c r="SSP320" s="8"/>
      <c r="SSQ320" s="8"/>
      <c r="SSR320" s="8"/>
      <c r="SSS320" s="8"/>
      <c r="SST320" s="8"/>
      <c r="SSU320" s="8"/>
      <c r="SSV320" s="8"/>
      <c r="SSW320" s="8"/>
      <c r="SSX320" s="8"/>
      <c r="SSY320" s="8"/>
      <c r="SSZ320" s="8"/>
      <c r="STA320" s="8"/>
      <c r="STB320" s="8"/>
      <c r="STC320" s="8"/>
      <c r="STD320" s="8"/>
      <c r="STE320" s="8"/>
      <c r="STF320" s="8"/>
      <c r="STG320" s="8"/>
      <c r="STH320" s="8"/>
      <c r="STI320" s="8"/>
      <c r="STJ320" s="8"/>
      <c r="STK320" s="8"/>
      <c r="STL320" s="8"/>
      <c r="STM320" s="8"/>
      <c r="STN320" s="8"/>
      <c r="STO320" s="8"/>
      <c r="STP320" s="8"/>
      <c r="STQ320" s="8"/>
      <c r="STR320" s="8"/>
      <c r="STS320" s="8"/>
      <c r="STT320" s="8"/>
      <c r="STU320" s="8"/>
      <c r="STV320" s="8"/>
      <c r="STW320" s="8"/>
      <c r="STX320" s="8"/>
      <c r="STY320" s="8"/>
      <c r="STZ320" s="8"/>
      <c r="SUA320" s="8"/>
      <c r="SUB320" s="8"/>
      <c r="SUC320" s="8"/>
      <c r="SUD320" s="8"/>
      <c r="SUE320" s="8"/>
      <c r="SUF320" s="8"/>
      <c r="SUG320" s="8"/>
      <c r="SUH320" s="8"/>
      <c r="SUI320" s="8"/>
      <c r="SUJ320" s="8"/>
      <c r="SUK320" s="8"/>
      <c r="SUL320" s="8"/>
      <c r="SUM320" s="8"/>
      <c r="SUN320" s="8"/>
      <c r="SUO320" s="8"/>
      <c r="SUP320" s="8"/>
      <c r="SUQ320" s="8"/>
      <c r="SUR320" s="8"/>
      <c r="SUS320" s="8"/>
      <c r="SUT320" s="8"/>
      <c r="SUU320" s="8"/>
      <c r="SUV320" s="8"/>
      <c r="SUW320" s="8"/>
      <c r="SUX320" s="8"/>
      <c r="SUY320" s="8"/>
      <c r="SUZ320" s="8"/>
      <c r="SVA320" s="8"/>
      <c r="SVB320" s="8"/>
      <c r="SVC320" s="8"/>
      <c r="SVD320" s="8"/>
      <c r="SVE320" s="8"/>
      <c r="SVF320" s="8"/>
      <c r="SVG320" s="8"/>
      <c r="SVH320" s="8"/>
      <c r="SVI320" s="8"/>
      <c r="SVJ320" s="8"/>
      <c r="SVK320" s="8"/>
      <c r="SVL320" s="8"/>
      <c r="SVM320" s="8"/>
      <c r="SVN320" s="8"/>
      <c r="SVO320" s="8"/>
      <c r="SVP320" s="8"/>
      <c r="SVQ320" s="8"/>
      <c r="SVR320" s="8"/>
      <c r="SVS320" s="8"/>
      <c r="SVT320" s="8"/>
      <c r="SVU320" s="8"/>
      <c r="SVV320" s="8"/>
      <c r="SVW320" s="8"/>
      <c r="SVX320" s="8"/>
      <c r="SVY320" s="8"/>
      <c r="SVZ320" s="8"/>
      <c r="SWA320" s="8"/>
      <c r="SWB320" s="8"/>
      <c r="SWC320" s="8"/>
      <c r="SWD320" s="8"/>
      <c r="SWE320" s="8"/>
      <c r="SWF320" s="8"/>
      <c r="SWG320" s="8"/>
      <c r="SWH320" s="8"/>
      <c r="SWI320" s="8"/>
      <c r="SWJ320" s="8"/>
      <c r="SWK320" s="8"/>
      <c r="SWL320" s="8"/>
      <c r="SWM320" s="8"/>
      <c r="SWN320" s="8"/>
      <c r="SWO320" s="8"/>
      <c r="SWP320" s="8"/>
      <c r="SWQ320" s="8"/>
      <c r="SWR320" s="8"/>
      <c r="SWS320" s="8"/>
      <c r="SWT320" s="8"/>
      <c r="SWU320" s="8"/>
      <c r="SWV320" s="8"/>
      <c r="SWW320" s="8"/>
      <c r="SWX320" s="8"/>
      <c r="SWY320" s="8"/>
      <c r="SWZ320" s="8"/>
      <c r="SXA320" s="8"/>
      <c r="SXB320" s="8"/>
      <c r="SXC320" s="8"/>
      <c r="SXD320" s="8"/>
      <c r="SXE320" s="8"/>
      <c r="SXF320" s="8"/>
      <c r="SXG320" s="8"/>
      <c r="SXH320" s="8"/>
      <c r="SXI320" s="8"/>
      <c r="SXJ320" s="8"/>
      <c r="SXK320" s="8"/>
      <c r="SXL320" s="8"/>
      <c r="SXM320" s="8"/>
      <c r="SXN320" s="8"/>
      <c r="SXO320" s="8"/>
      <c r="SXP320" s="8"/>
      <c r="SXQ320" s="8"/>
      <c r="SXR320" s="8"/>
      <c r="SXS320" s="8"/>
      <c r="SXT320" s="8"/>
      <c r="SXU320" s="8"/>
      <c r="SXV320" s="8"/>
      <c r="SXW320" s="8"/>
      <c r="SXX320" s="8"/>
      <c r="SXY320" s="8"/>
      <c r="SXZ320" s="8"/>
      <c r="SYA320" s="8"/>
      <c r="SYB320" s="8"/>
      <c r="SYC320" s="8"/>
      <c r="SYD320" s="8"/>
      <c r="SYE320" s="8"/>
      <c r="SYF320" s="8"/>
      <c r="SYG320" s="8"/>
      <c r="SYH320" s="8"/>
      <c r="SYI320" s="8"/>
      <c r="SYJ320" s="8"/>
      <c r="SYK320" s="8"/>
      <c r="SYL320" s="8"/>
      <c r="SYM320" s="8"/>
      <c r="SYN320" s="8"/>
      <c r="SYO320" s="8"/>
      <c r="SYP320" s="8"/>
      <c r="SYQ320" s="8"/>
      <c r="SYR320" s="8"/>
      <c r="SYS320" s="8"/>
      <c r="SYT320" s="8"/>
      <c r="SYU320" s="8"/>
      <c r="SYV320" s="8"/>
      <c r="SYW320" s="8"/>
      <c r="SYX320" s="8"/>
      <c r="SYY320" s="8"/>
      <c r="SYZ320" s="8"/>
      <c r="SZA320" s="8"/>
      <c r="SZB320" s="8"/>
      <c r="SZC320" s="8"/>
      <c r="SZD320" s="8"/>
      <c r="SZE320" s="8"/>
      <c r="SZF320" s="8"/>
      <c r="SZG320" s="8"/>
      <c r="SZH320" s="8"/>
      <c r="SZI320" s="8"/>
      <c r="SZJ320" s="8"/>
      <c r="SZK320" s="8"/>
      <c r="SZL320" s="8"/>
      <c r="SZM320" s="8"/>
      <c r="SZN320" s="8"/>
      <c r="SZO320" s="8"/>
      <c r="SZP320" s="8"/>
      <c r="SZQ320" s="8"/>
      <c r="SZR320" s="8"/>
      <c r="SZS320" s="8"/>
      <c r="SZT320" s="8"/>
      <c r="SZU320" s="8"/>
      <c r="SZV320" s="8"/>
      <c r="SZW320" s="8"/>
      <c r="SZX320" s="8"/>
      <c r="SZY320" s="8"/>
      <c r="SZZ320" s="8"/>
      <c r="TAA320" s="8"/>
      <c r="TAB320" s="8"/>
      <c r="TAC320" s="8"/>
      <c r="TAD320" s="8"/>
      <c r="TAE320" s="8"/>
      <c r="TAF320" s="8"/>
      <c r="TAG320" s="8"/>
      <c r="TAH320" s="8"/>
      <c r="TAI320" s="8"/>
      <c r="TAJ320" s="8"/>
      <c r="TAK320" s="8"/>
      <c r="TAL320" s="8"/>
      <c r="TAM320" s="8"/>
      <c r="TAN320" s="8"/>
      <c r="TAO320" s="8"/>
      <c r="TAP320" s="8"/>
      <c r="TAQ320" s="8"/>
      <c r="TAR320" s="8"/>
      <c r="TAS320" s="8"/>
      <c r="TAT320" s="8"/>
      <c r="TAU320" s="8"/>
      <c r="TAV320" s="8"/>
      <c r="TAW320" s="8"/>
      <c r="TAX320" s="8"/>
      <c r="TAY320" s="8"/>
      <c r="TAZ320" s="8"/>
      <c r="TBA320" s="8"/>
      <c r="TBB320" s="8"/>
      <c r="TBC320" s="8"/>
      <c r="TBD320" s="8"/>
      <c r="TBE320" s="8"/>
      <c r="TBF320" s="8"/>
      <c r="TBG320" s="8"/>
      <c r="TBH320" s="8"/>
      <c r="TBI320" s="8"/>
      <c r="TBJ320" s="8"/>
      <c r="TBK320" s="8"/>
      <c r="TBL320" s="8"/>
      <c r="TBM320" s="8"/>
      <c r="TBN320" s="8"/>
      <c r="TBO320" s="8"/>
      <c r="TBP320" s="8"/>
      <c r="TBQ320" s="8"/>
      <c r="TBR320" s="8"/>
      <c r="TBS320" s="8"/>
      <c r="TBT320" s="8"/>
      <c r="TBU320" s="8"/>
      <c r="TBV320" s="8"/>
      <c r="TBW320" s="8"/>
      <c r="TBX320" s="8"/>
      <c r="TBY320" s="8"/>
      <c r="TBZ320" s="8"/>
      <c r="TCA320" s="8"/>
      <c r="TCB320" s="8"/>
      <c r="TCC320" s="8"/>
      <c r="TCD320" s="8"/>
      <c r="TCE320" s="8"/>
      <c r="TCF320" s="8"/>
      <c r="TCG320" s="8"/>
      <c r="TCH320" s="8"/>
      <c r="TCI320" s="8"/>
      <c r="TCJ320" s="8"/>
      <c r="TCK320" s="8"/>
      <c r="TCL320" s="8"/>
      <c r="TCM320" s="8"/>
      <c r="TCN320" s="8"/>
      <c r="TCO320" s="8"/>
      <c r="TCP320" s="8"/>
      <c r="TCQ320" s="8"/>
      <c r="TCR320" s="8"/>
      <c r="TCS320" s="8"/>
      <c r="TCT320" s="8"/>
      <c r="TCU320" s="8"/>
      <c r="TCV320" s="8"/>
      <c r="TCW320" s="8"/>
      <c r="TCX320" s="8"/>
      <c r="TCY320" s="8"/>
      <c r="TCZ320" s="8"/>
      <c r="TDA320" s="8"/>
      <c r="TDB320" s="8"/>
      <c r="TDC320" s="8"/>
      <c r="TDD320" s="8"/>
      <c r="TDE320" s="8"/>
      <c r="TDF320" s="8"/>
      <c r="TDG320" s="8"/>
      <c r="TDH320" s="8"/>
      <c r="TDI320" s="8"/>
      <c r="TDJ320" s="8"/>
      <c r="TDK320" s="8"/>
      <c r="TDL320" s="8"/>
      <c r="TDM320" s="8"/>
      <c r="TDN320" s="8"/>
      <c r="TDO320" s="8"/>
      <c r="TDP320" s="8"/>
      <c r="TDQ320" s="8"/>
      <c r="TDR320" s="8"/>
      <c r="TDS320" s="8"/>
      <c r="TDT320" s="8"/>
      <c r="TDU320" s="8"/>
      <c r="TDV320" s="8"/>
      <c r="TDW320" s="8"/>
      <c r="TDX320" s="8"/>
      <c r="TDY320" s="8"/>
      <c r="TDZ320" s="8"/>
      <c r="TEA320" s="8"/>
      <c r="TEB320" s="8"/>
      <c r="TEC320" s="8"/>
      <c r="TED320" s="8"/>
      <c r="TEE320" s="8"/>
      <c r="TEF320" s="8"/>
      <c r="TEG320" s="8"/>
      <c r="TEH320" s="8"/>
      <c r="TEI320" s="8"/>
      <c r="TEJ320" s="8"/>
      <c r="TEK320" s="8"/>
      <c r="TEL320" s="8"/>
      <c r="TEM320" s="8"/>
      <c r="TEN320" s="8"/>
      <c r="TEO320" s="8"/>
      <c r="TEP320" s="8"/>
      <c r="TEQ320" s="8"/>
      <c r="TER320" s="8"/>
      <c r="TES320" s="8"/>
      <c r="TET320" s="8"/>
      <c r="TEU320" s="8"/>
      <c r="TEV320" s="8"/>
      <c r="TEW320" s="8"/>
      <c r="TEX320" s="8"/>
      <c r="TEY320" s="8"/>
      <c r="TEZ320" s="8"/>
      <c r="TFA320" s="8"/>
      <c r="TFB320" s="8"/>
      <c r="TFC320" s="8"/>
      <c r="TFD320" s="8"/>
      <c r="TFE320" s="8"/>
      <c r="TFF320" s="8"/>
      <c r="TFG320" s="8"/>
      <c r="TFH320" s="8"/>
      <c r="TFI320" s="8"/>
      <c r="TFJ320" s="8"/>
      <c r="TFK320" s="8"/>
      <c r="TFL320" s="8"/>
      <c r="TFM320" s="8"/>
      <c r="TFN320" s="8"/>
      <c r="TFO320" s="8"/>
      <c r="TFP320" s="8"/>
      <c r="TFQ320" s="8"/>
      <c r="TFR320" s="8"/>
      <c r="TFS320" s="8"/>
      <c r="TFT320" s="8"/>
      <c r="TFU320" s="8"/>
      <c r="TFV320" s="8"/>
      <c r="TFW320" s="8"/>
      <c r="TFX320" s="8"/>
      <c r="TFY320" s="8"/>
      <c r="TFZ320" s="8"/>
      <c r="TGA320" s="8"/>
      <c r="TGB320" s="8"/>
      <c r="TGC320" s="8"/>
      <c r="TGD320" s="8"/>
      <c r="TGE320" s="8"/>
      <c r="TGF320" s="8"/>
      <c r="TGG320" s="8"/>
      <c r="TGH320" s="8"/>
      <c r="TGI320" s="8"/>
      <c r="TGJ320" s="8"/>
      <c r="TGK320" s="8"/>
      <c r="TGL320" s="8"/>
      <c r="TGM320" s="8"/>
      <c r="TGN320" s="8"/>
      <c r="TGO320" s="8"/>
      <c r="TGP320" s="8"/>
      <c r="TGQ320" s="8"/>
      <c r="TGR320" s="8"/>
      <c r="TGS320" s="8"/>
      <c r="TGT320" s="8"/>
      <c r="TGU320" s="8"/>
      <c r="TGV320" s="8"/>
      <c r="TGW320" s="8"/>
      <c r="TGX320" s="8"/>
      <c r="TGY320" s="8"/>
      <c r="TGZ320" s="8"/>
      <c r="THA320" s="8"/>
      <c r="THB320" s="8"/>
      <c r="THC320" s="8"/>
      <c r="THD320" s="8"/>
      <c r="THE320" s="8"/>
      <c r="THF320" s="8"/>
      <c r="THG320" s="8"/>
      <c r="THH320" s="8"/>
      <c r="THI320" s="8"/>
      <c r="THJ320" s="8"/>
      <c r="THK320" s="8"/>
      <c r="THL320" s="8"/>
      <c r="THM320" s="8"/>
      <c r="THN320" s="8"/>
      <c r="THO320" s="8"/>
      <c r="THP320" s="8"/>
      <c r="THQ320" s="8"/>
      <c r="THR320" s="8"/>
      <c r="THS320" s="8"/>
      <c r="THT320" s="8"/>
      <c r="THU320" s="8"/>
      <c r="THV320" s="8"/>
      <c r="THW320" s="8"/>
      <c r="THX320" s="8"/>
      <c r="THY320" s="8"/>
      <c r="THZ320" s="8"/>
      <c r="TIA320" s="8"/>
      <c r="TIB320" s="8"/>
      <c r="TIC320" s="8"/>
      <c r="TID320" s="8"/>
      <c r="TIE320" s="8"/>
      <c r="TIF320" s="8"/>
      <c r="TIG320" s="8"/>
      <c r="TIH320" s="8"/>
      <c r="TII320" s="8"/>
      <c r="TIJ320" s="8"/>
      <c r="TIK320" s="8"/>
      <c r="TIL320" s="8"/>
      <c r="TIM320" s="8"/>
      <c r="TIN320" s="8"/>
      <c r="TIO320" s="8"/>
      <c r="TIP320" s="8"/>
      <c r="TIQ320" s="8"/>
      <c r="TIR320" s="8"/>
      <c r="TIS320" s="8"/>
      <c r="TIT320" s="8"/>
      <c r="TIU320" s="8"/>
      <c r="TIV320" s="8"/>
      <c r="TIW320" s="8"/>
      <c r="TIX320" s="8"/>
      <c r="TIY320" s="8"/>
      <c r="TIZ320" s="8"/>
      <c r="TJA320" s="8"/>
      <c r="TJB320" s="8"/>
      <c r="TJC320" s="8"/>
      <c r="TJD320" s="8"/>
      <c r="TJE320" s="8"/>
      <c r="TJF320" s="8"/>
      <c r="TJG320" s="8"/>
      <c r="TJH320" s="8"/>
      <c r="TJI320" s="8"/>
      <c r="TJJ320" s="8"/>
      <c r="TJK320" s="8"/>
      <c r="TJL320" s="8"/>
      <c r="TJM320" s="8"/>
      <c r="TJN320" s="8"/>
      <c r="TJO320" s="8"/>
      <c r="TJP320" s="8"/>
      <c r="TJQ320" s="8"/>
      <c r="TJR320" s="8"/>
      <c r="TJS320" s="8"/>
      <c r="TJT320" s="8"/>
      <c r="TJU320" s="8"/>
      <c r="TJV320" s="8"/>
      <c r="TJW320" s="8"/>
      <c r="TJX320" s="8"/>
      <c r="TJY320" s="8"/>
      <c r="TJZ320" s="8"/>
      <c r="TKA320" s="8"/>
      <c r="TKB320" s="8"/>
      <c r="TKC320" s="8"/>
      <c r="TKD320" s="8"/>
      <c r="TKE320" s="8"/>
      <c r="TKF320" s="8"/>
      <c r="TKG320" s="8"/>
      <c r="TKH320" s="8"/>
      <c r="TKI320" s="8"/>
      <c r="TKJ320" s="8"/>
      <c r="TKK320" s="8"/>
      <c r="TKL320" s="8"/>
      <c r="TKM320" s="8"/>
      <c r="TKN320" s="8"/>
      <c r="TKO320" s="8"/>
      <c r="TKP320" s="8"/>
      <c r="TKQ320" s="8"/>
      <c r="TKR320" s="8"/>
      <c r="TKS320" s="8"/>
      <c r="TKT320" s="8"/>
      <c r="TKU320" s="8"/>
      <c r="TKV320" s="8"/>
      <c r="TKW320" s="8"/>
      <c r="TKX320" s="8"/>
      <c r="TKY320" s="8"/>
      <c r="TKZ320" s="8"/>
      <c r="TLA320" s="8"/>
      <c r="TLB320" s="8"/>
      <c r="TLC320" s="8"/>
      <c r="TLD320" s="8"/>
      <c r="TLE320" s="8"/>
      <c r="TLF320" s="8"/>
      <c r="TLG320" s="8"/>
      <c r="TLH320" s="8"/>
      <c r="TLI320" s="8"/>
      <c r="TLJ320" s="8"/>
      <c r="TLK320" s="8"/>
      <c r="TLL320" s="8"/>
      <c r="TLM320" s="8"/>
      <c r="TLN320" s="8"/>
      <c r="TLO320" s="8"/>
      <c r="TLP320" s="8"/>
      <c r="TLQ320" s="8"/>
      <c r="TLR320" s="8"/>
      <c r="TLS320" s="8"/>
      <c r="TLT320" s="8"/>
      <c r="TLU320" s="8"/>
      <c r="TLV320" s="8"/>
      <c r="TLW320" s="8"/>
      <c r="TLX320" s="8"/>
      <c r="TLY320" s="8"/>
      <c r="TLZ320" s="8"/>
      <c r="TMA320" s="8"/>
      <c r="TMB320" s="8"/>
      <c r="TMC320" s="8"/>
      <c r="TMD320" s="8"/>
      <c r="TME320" s="8"/>
      <c r="TMF320" s="8"/>
      <c r="TMG320" s="8"/>
      <c r="TMH320" s="8"/>
      <c r="TMI320" s="8"/>
      <c r="TMJ320" s="8"/>
      <c r="TMK320" s="8"/>
      <c r="TML320" s="8"/>
      <c r="TMM320" s="8"/>
      <c r="TMN320" s="8"/>
      <c r="TMO320" s="8"/>
      <c r="TMP320" s="8"/>
      <c r="TMQ320" s="8"/>
      <c r="TMR320" s="8"/>
      <c r="TMS320" s="8"/>
      <c r="TMT320" s="8"/>
      <c r="TMU320" s="8"/>
      <c r="TMV320" s="8"/>
      <c r="TMW320" s="8"/>
      <c r="TMX320" s="8"/>
      <c r="TMY320" s="8"/>
      <c r="TMZ320" s="8"/>
      <c r="TNA320" s="8"/>
      <c r="TNB320" s="8"/>
      <c r="TNC320" s="8"/>
      <c r="TND320" s="8"/>
      <c r="TNE320" s="8"/>
      <c r="TNF320" s="8"/>
      <c r="TNG320" s="8"/>
      <c r="TNH320" s="8"/>
      <c r="TNI320" s="8"/>
      <c r="TNJ320" s="8"/>
      <c r="TNK320" s="8"/>
      <c r="TNL320" s="8"/>
      <c r="TNM320" s="8"/>
      <c r="TNN320" s="8"/>
      <c r="TNO320" s="8"/>
      <c r="TNP320" s="8"/>
      <c r="TNQ320" s="8"/>
      <c r="TNR320" s="8"/>
      <c r="TNS320" s="8"/>
      <c r="TNT320" s="8"/>
      <c r="TNU320" s="8"/>
      <c r="TNV320" s="8"/>
      <c r="TNW320" s="8"/>
      <c r="TNX320" s="8"/>
      <c r="TNY320" s="8"/>
      <c r="TNZ320" s="8"/>
      <c r="TOA320" s="8"/>
      <c r="TOB320" s="8"/>
      <c r="TOC320" s="8"/>
      <c r="TOD320" s="8"/>
      <c r="TOE320" s="8"/>
      <c r="TOF320" s="8"/>
      <c r="TOG320" s="8"/>
      <c r="TOH320" s="8"/>
      <c r="TOI320" s="8"/>
      <c r="TOJ320" s="8"/>
      <c r="TOK320" s="8"/>
      <c r="TOL320" s="8"/>
      <c r="TOM320" s="8"/>
      <c r="TON320" s="8"/>
      <c r="TOO320" s="8"/>
      <c r="TOP320" s="8"/>
      <c r="TOQ320" s="8"/>
      <c r="TOR320" s="8"/>
      <c r="TOS320" s="8"/>
      <c r="TOT320" s="8"/>
      <c r="TOU320" s="8"/>
      <c r="TOV320" s="8"/>
      <c r="TOW320" s="8"/>
      <c r="TOX320" s="8"/>
      <c r="TOY320" s="8"/>
      <c r="TOZ320" s="8"/>
      <c r="TPA320" s="8"/>
      <c r="TPB320" s="8"/>
      <c r="TPC320" s="8"/>
      <c r="TPD320" s="8"/>
      <c r="TPE320" s="8"/>
      <c r="TPF320" s="8"/>
      <c r="TPG320" s="8"/>
      <c r="TPH320" s="8"/>
      <c r="TPI320" s="8"/>
      <c r="TPJ320" s="8"/>
      <c r="TPK320" s="8"/>
      <c r="TPL320" s="8"/>
      <c r="TPM320" s="8"/>
      <c r="TPN320" s="8"/>
      <c r="TPO320" s="8"/>
      <c r="TPP320" s="8"/>
      <c r="TPQ320" s="8"/>
      <c r="TPR320" s="8"/>
      <c r="TPS320" s="8"/>
      <c r="TPT320" s="8"/>
      <c r="TPU320" s="8"/>
      <c r="TPV320" s="8"/>
      <c r="TPW320" s="8"/>
      <c r="TPX320" s="8"/>
      <c r="TPY320" s="8"/>
      <c r="TPZ320" s="8"/>
      <c r="TQA320" s="8"/>
      <c r="TQB320" s="8"/>
      <c r="TQC320" s="8"/>
      <c r="TQD320" s="8"/>
      <c r="TQE320" s="8"/>
      <c r="TQF320" s="8"/>
      <c r="TQG320" s="8"/>
      <c r="TQH320" s="8"/>
      <c r="TQI320" s="8"/>
      <c r="TQJ320" s="8"/>
      <c r="TQK320" s="8"/>
      <c r="TQL320" s="8"/>
      <c r="TQM320" s="8"/>
      <c r="TQN320" s="8"/>
      <c r="TQO320" s="8"/>
      <c r="TQP320" s="8"/>
      <c r="TQQ320" s="8"/>
      <c r="TQR320" s="8"/>
      <c r="TQS320" s="8"/>
      <c r="TQT320" s="8"/>
      <c r="TQU320" s="8"/>
      <c r="TQV320" s="8"/>
      <c r="TQW320" s="8"/>
      <c r="TQX320" s="8"/>
      <c r="TQY320" s="8"/>
      <c r="TQZ320" s="8"/>
      <c r="TRA320" s="8"/>
      <c r="TRB320" s="8"/>
      <c r="TRC320" s="8"/>
      <c r="TRD320" s="8"/>
      <c r="TRE320" s="8"/>
      <c r="TRF320" s="8"/>
      <c r="TRG320" s="8"/>
      <c r="TRH320" s="8"/>
      <c r="TRI320" s="8"/>
      <c r="TRJ320" s="8"/>
      <c r="TRK320" s="8"/>
      <c r="TRL320" s="8"/>
      <c r="TRM320" s="8"/>
      <c r="TRN320" s="8"/>
      <c r="TRO320" s="8"/>
      <c r="TRP320" s="8"/>
      <c r="TRQ320" s="8"/>
      <c r="TRR320" s="8"/>
      <c r="TRS320" s="8"/>
      <c r="TRT320" s="8"/>
      <c r="TRU320" s="8"/>
      <c r="TRV320" s="8"/>
      <c r="TRW320" s="8"/>
      <c r="TRX320" s="8"/>
      <c r="TRY320" s="8"/>
      <c r="TRZ320" s="8"/>
      <c r="TSA320" s="8"/>
      <c r="TSB320" s="8"/>
      <c r="TSC320" s="8"/>
      <c r="TSD320" s="8"/>
      <c r="TSE320" s="8"/>
      <c r="TSF320" s="8"/>
      <c r="TSG320" s="8"/>
      <c r="TSH320" s="8"/>
      <c r="TSI320" s="8"/>
      <c r="TSJ320" s="8"/>
      <c r="TSK320" s="8"/>
      <c r="TSL320" s="8"/>
      <c r="TSM320" s="8"/>
      <c r="TSN320" s="8"/>
      <c r="TSO320" s="8"/>
      <c r="TSP320" s="8"/>
      <c r="TSQ320" s="8"/>
      <c r="TSR320" s="8"/>
      <c r="TSS320" s="8"/>
      <c r="TST320" s="8"/>
      <c r="TSU320" s="8"/>
      <c r="TSV320" s="8"/>
      <c r="TSW320" s="8"/>
      <c r="TSX320" s="8"/>
      <c r="TSY320" s="8"/>
      <c r="TSZ320" s="8"/>
      <c r="TTA320" s="8"/>
      <c r="TTB320" s="8"/>
      <c r="TTC320" s="8"/>
      <c r="TTD320" s="8"/>
      <c r="TTE320" s="8"/>
      <c r="TTF320" s="8"/>
      <c r="TTG320" s="8"/>
      <c r="TTH320" s="8"/>
      <c r="TTI320" s="8"/>
      <c r="TTJ320" s="8"/>
      <c r="TTK320" s="8"/>
      <c r="TTL320" s="8"/>
      <c r="TTM320" s="8"/>
      <c r="TTN320" s="8"/>
      <c r="TTO320" s="8"/>
      <c r="TTP320" s="8"/>
      <c r="TTQ320" s="8"/>
      <c r="TTR320" s="8"/>
      <c r="TTS320" s="8"/>
      <c r="TTT320" s="8"/>
      <c r="TTU320" s="8"/>
      <c r="TTV320" s="8"/>
      <c r="TTW320" s="8"/>
      <c r="TTX320" s="8"/>
      <c r="TTY320" s="8"/>
      <c r="TTZ320" s="8"/>
      <c r="TUA320" s="8"/>
      <c r="TUB320" s="8"/>
      <c r="TUC320" s="8"/>
      <c r="TUD320" s="8"/>
      <c r="TUE320" s="8"/>
      <c r="TUF320" s="8"/>
      <c r="TUG320" s="8"/>
      <c r="TUH320" s="8"/>
      <c r="TUI320" s="8"/>
      <c r="TUJ320" s="8"/>
      <c r="TUK320" s="8"/>
      <c r="TUL320" s="8"/>
      <c r="TUM320" s="8"/>
      <c r="TUN320" s="8"/>
      <c r="TUO320" s="8"/>
      <c r="TUP320" s="8"/>
      <c r="TUQ320" s="8"/>
      <c r="TUR320" s="8"/>
      <c r="TUS320" s="8"/>
      <c r="TUT320" s="8"/>
      <c r="TUU320" s="8"/>
      <c r="TUV320" s="8"/>
      <c r="TUW320" s="8"/>
      <c r="TUX320" s="8"/>
      <c r="TUY320" s="8"/>
      <c r="TUZ320" s="8"/>
      <c r="TVA320" s="8"/>
      <c r="TVB320" s="8"/>
      <c r="TVC320" s="8"/>
      <c r="TVD320" s="8"/>
      <c r="TVE320" s="8"/>
      <c r="TVF320" s="8"/>
      <c r="TVG320" s="8"/>
      <c r="TVH320" s="8"/>
      <c r="TVI320" s="8"/>
      <c r="TVJ320" s="8"/>
      <c r="TVK320" s="8"/>
      <c r="TVL320" s="8"/>
      <c r="TVM320" s="8"/>
      <c r="TVN320" s="8"/>
      <c r="TVO320" s="8"/>
      <c r="TVP320" s="8"/>
      <c r="TVQ320" s="8"/>
      <c r="TVR320" s="8"/>
      <c r="TVS320" s="8"/>
      <c r="TVT320" s="8"/>
      <c r="TVU320" s="8"/>
      <c r="TVV320" s="8"/>
      <c r="TVW320" s="8"/>
      <c r="TVX320" s="8"/>
      <c r="TVY320" s="8"/>
      <c r="TVZ320" s="8"/>
      <c r="TWA320" s="8"/>
      <c r="TWB320" s="8"/>
      <c r="TWC320" s="8"/>
      <c r="TWD320" s="8"/>
      <c r="TWE320" s="8"/>
      <c r="TWF320" s="8"/>
      <c r="TWG320" s="8"/>
      <c r="TWH320" s="8"/>
      <c r="TWI320" s="8"/>
      <c r="TWJ320" s="8"/>
      <c r="TWK320" s="8"/>
      <c r="TWL320" s="8"/>
      <c r="TWM320" s="8"/>
      <c r="TWN320" s="8"/>
      <c r="TWO320" s="8"/>
      <c r="TWP320" s="8"/>
      <c r="TWQ320" s="8"/>
      <c r="TWR320" s="8"/>
      <c r="TWS320" s="8"/>
      <c r="TWT320" s="8"/>
      <c r="TWU320" s="8"/>
      <c r="TWV320" s="8"/>
      <c r="TWW320" s="8"/>
      <c r="TWX320" s="8"/>
      <c r="TWY320" s="8"/>
      <c r="TWZ320" s="8"/>
      <c r="TXA320" s="8"/>
      <c r="TXB320" s="8"/>
      <c r="TXC320" s="8"/>
      <c r="TXD320" s="8"/>
      <c r="TXE320" s="8"/>
      <c r="TXF320" s="8"/>
      <c r="TXG320" s="8"/>
      <c r="TXH320" s="8"/>
      <c r="TXI320" s="8"/>
      <c r="TXJ320" s="8"/>
      <c r="TXK320" s="8"/>
      <c r="TXL320" s="8"/>
      <c r="TXM320" s="8"/>
      <c r="TXN320" s="8"/>
      <c r="TXO320" s="8"/>
      <c r="TXP320" s="8"/>
      <c r="TXQ320" s="8"/>
      <c r="TXR320" s="8"/>
      <c r="TXS320" s="8"/>
      <c r="TXT320" s="8"/>
      <c r="TXU320" s="8"/>
      <c r="TXV320" s="8"/>
      <c r="TXW320" s="8"/>
      <c r="TXX320" s="8"/>
      <c r="TXY320" s="8"/>
      <c r="TXZ320" s="8"/>
      <c r="TYA320" s="8"/>
      <c r="TYB320" s="8"/>
      <c r="TYC320" s="8"/>
      <c r="TYD320" s="8"/>
      <c r="TYE320" s="8"/>
      <c r="TYF320" s="8"/>
      <c r="TYG320" s="8"/>
      <c r="TYH320" s="8"/>
      <c r="TYI320" s="8"/>
      <c r="TYJ320" s="8"/>
      <c r="TYK320" s="8"/>
      <c r="TYL320" s="8"/>
      <c r="TYM320" s="8"/>
      <c r="TYN320" s="8"/>
      <c r="TYO320" s="8"/>
      <c r="TYP320" s="8"/>
      <c r="TYQ320" s="8"/>
      <c r="TYR320" s="8"/>
      <c r="TYS320" s="8"/>
      <c r="TYT320" s="8"/>
      <c r="TYU320" s="8"/>
      <c r="TYV320" s="8"/>
      <c r="TYW320" s="8"/>
      <c r="TYX320" s="8"/>
      <c r="TYY320" s="8"/>
      <c r="TYZ320" s="8"/>
      <c r="TZA320" s="8"/>
      <c r="TZB320" s="8"/>
      <c r="TZC320" s="8"/>
      <c r="TZD320" s="8"/>
      <c r="TZE320" s="8"/>
      <c r="TZF320" s="8"/>
      <c r="TZG320" s="8"/>
      <c r="TZH320" s="8"/>
      <c r="TZI320" s="8"/>
      <c r="TZJ320" s="8"/>
      <c r="TZK320" s="8"/>
      <c r="TZL320" s="8"/>
      <c r="TZM320" s="8"/>
      <c r="TZN320" s="8"/>
      <c r="TZO320" s="8"/>
      <c r="TZP320" s="8"/>
      <c r="TZQ320" s="8"/>
      <c r="TZR320" s="8"/>
      <c r="TZS320" s="8"/>
      <c r="TZT320" s="8"/>
      <c r="TZU320" s="8"/>
      <c r="TZV320" s="8"/>
      <c r="TZW320" s="8"/>
      <c r="TZX320" s="8"/>
      <c r="TZY320" s="8"/>
      <c r="TZZ320" s="8"/>
      <c r="UAA320" s="8"/>
      <c r="UAB320" s="8"/>
      <c r="UAC320" s="8"/>
      <c r="UAD320" s="8"/>
      <c r="UAE320" s="8"/>
      <c r="UAF320" s="8"/>
      <c r="UAG320" s="8"/>
      <c r="UAH320" s="8"/>
      <c r="UAI320" s="8"/>
      <c r="UAJ320" s="8"/>
      <c r="UAK320" s="8"/>
      <c r="UAL320" s="8"/>
      <c r="UAM320" s="8"/>
      <c r="UAN320" s="8"/>
      <c r="UAO320" s="8"/>
      <c r="UAP320" s="8"/>
      <c r="UAQ320" s="8"/>
      <c r="UAR320" s="8"/>
      <c r="UAS320" s="8"/>
      <c r="UAT320" s="8"/>
      <c r="UAU320" s="8"/>
      <c r="UAV320" s="8"/>
      <c r="UAW320" s="8"/>
      <c r="UAX320" s="8"/>
      <c r="UAY320" s="8"/>
      <c r="UAZ320" s="8"/>
      <c r="UBA320" s="8"/>
      <c r="UBB320" s="8"/>
      <c r="UBC320" s="8"/>
      <c r="UBD320" s="8"/>
      <c r="UBE320" s="8"/>
      <c r="UBF320" s="8"/>
      <c r="UBG320" s="8"/>
      <c r="UBH320" s="8"/>
      <c r="UBI320" s="8"/>
      <c r="UBJ320" s="8"/>
      <c r="UBK320" s="8"/>
      <c r="UBL320" s="8"/>
      <c r="UBM320" s="8"/>
      <c r="UBN320" s="8"/>
      <c r="UBO320" s="8"/>
      <c r="UBP320" s="8"/>
      <c r="UBQ320" s="8"/>
      <c r="UBR320" s="8"/>
      <c r="UBS320" s="8"/>
      <c r="UBT320" s="8"/>
      <c r="UBU320" s="8"/>
      <c r="UBV320" s="8"/>
      <c r="UBW320" s="8"/>
      <c r="UBX320" s="8"/>
      <c r="UBY320" s="8"/>
      <c r="UBZ320" s="8"/>
      <c r="UCA320" s="8"/>
      <c r="UCB320" s="8"/>
      <c r="UCC320" s="8"/>
      <c r="UCD320" s="8"/>
      <c r="UCE320" s="8"/>
      <c r="UCF320" s="8"/>
      <c r="UCG320" s="8"/>
      <c r="UCH320" s="8"/>
      <c r="UCI320" s="8"/>
      <c r="UCJ320" s="8"/>
      <c r="UCK320" s="8"/>
      <c r="UCL320" s="8"/>
      <c r="UCM320" s="8"/>
      <c r="UCN320" s="8"/>
      <c r="UCO320" s="8"/>
      <c r="UCP320" s="8"/>
      <c r="UCQ320" s="8"/>
      <c r="UCR320" s="8"/>
      <c r="UCS320" s="8"/>
      <c r="UCT320" s="8"/>
      <c r="UCU320" s="8"/>
      <c r="UCV320" s="8"/>
      <c r="UCW320" s="8"/>
      <c r="UCX320" s="8"/>
      <c r="UCY320" s="8"/>
      <c r="UCZ320" s="8"/>
      <c r="UDA320" s="8"/>
      <c r="UDB320" s="8"/>
      <c r="UDC320" s="8"/>
      <c r="UDD320" s="8"/>
      <c r="UDE320" s="8"/>
      <c r="UDF320" s="8"/>
      <c r="UDG320" s="8"/>
      <c r="UDH320" s="8"/>
      <c r="UDI320" s="8"/>
      <c r="UDJ320" s="8"/>
      <c r="UDK320" s="8"/>
      <c r="UDL320" s="8"/>
      <c r="UDM320" s="8"/>
      <c r="UDN320" s="8"/>
      <c r="UDO320" s="8"/>
      <c r="UDP320" s="8"/>
      <c r="UDQ320" s="8"/>
      <c r="UDR320" s="8"/>
      <c r="UDS320" s="8"/>
      <c r="UDT320" s="8"/>
      <c r="UDU320" s="8"/>
      <c r="UDV320" s="8"/>
      <c r="UDW320" s="8"/>
      <c r="UDX320" s="8"/>
      <c r="UDY320" s="8"/>
      <c r="UDZ320" s="8"/>
      <c r="UEA320" s="8"/>
      <c r="UEB320" s="8"/>
      <c r="UEC320" s="8"/>
      <c r="UED320" s="8"/>
      <c r="UEE320" s="8"/>
      <c r="UEF320" s="8"/>
      <c r="UEG320" s="8"/>
      <c r="UEH320" s="8"/>
      <c r="UEI320" s="8"/>
      <c r="UEJ320" s="8"/>
      <c r="UEK320" s="8"/>
      <c r="UEL320" s="8"/>
      <c r="UEM320" s="8"/>
      <c r="UEN320" s="8"/>
      <c r="UEO320" s="8"/>
      <c r="UEP320" s="8"/>
      <c r="UEQ320" s="8"/>
      <c r="UER320" s="8"/>
      <c r="UES320" s="8"/>
      <c r="UET320" s="8"/>
      <c r="UEU320" s="8"/>
      <c r="UEV320" s="8"/>
      <c r="UEW320" s="8"/>
      <c r="UEX320" s="8"/>
      <c r="UEY320" s="8"/>
      <c r="UEZ320" s="8"/>
      <c r="UFA320" s="8"/>
      <c r="UFB320" s="8"/>
      <c r="UFC320" s="8"/>
      <c r="UFD320" s="8"/>
      <c r="UFE320" s="8"/>
      <c r="UFF320" s="8"/>
      <c r="UFG320" s="8"/>
      <c r="UFH320" s="8"/>
      <c r="UFI320" s="8"/>
      <c r="UFJ320" s="8"/>
      <c r="UFK320" s="8"/>
      <c r="UFL320" s="8"/>
      <c r="UFM320" s="8"/>
      <c r="UFN320" s="8"/>
      <c r="UFO320" s="8"/>
      <c r="UFP320" s="8"/>
      <c r="UFQ320" s="8"/>
      <c r="UFR320" s="8"/>
      <c r="UFS320" s="8"/>
      <c r="UFT320" s="8"/>
      <c r="UFU320" s="8"/>
      <c r="UFV320" s="8"/>
      <c r="UFW320" s="8"/>
      <c r="UFX320" s="8"/>
      <c r="UFY320" s="8"/>
      <c r="UFZ320" s="8"/>
      <c r="UGA320" s="8"/>
      <c r="UGB320" s="8"/>
      <c r="UGC320" s="8"/>
      <c r="UGD320" s="8"/>
      <c r="UGE320" s="8"/>
      <c r="UGF320" s="8"/>
      <c r="UGG320" s="8"/>
      <c r="UGH320" s="8"/>
      <c r="UGI320" s="8"/>
      <c r="UGJ320" s="8"/>
      <c r="UGK320" s="8"/>
      <c r="UGL320" s="8"/>
      <c r="UGM320" s="8"/>
      <c r="UGN320" s="8"/>
      <c r="UGO320" s="8"/>
      <c r="UGP320" s="8"/>
      <c r="UGQ320" s="8"/>
      <c r="UGR320" s="8"/>
      <c r="UGS320" s="8"/>
      <c r="UGT320" s="8"/>
      <c r="UGU320" s="8"/>
      <c r="UGV320" s="8"/>
      <c r="UGW320" s="8"/>
      <c r="UGX320" s="8"/>
      <c r="UGY320" s="8"/>
      <c r="UGZ320" s="8"/>
      <c r="UHA320" s="8"/>
      <c r="UHB320" s="8"/>
      <c r="UHC320" s="8"/>
      <c r="UHD320" s="8"/>
      <c r="UHE320" s="8"/>
      <c r="UHF320" s="8"/>
      <c r="UHG320" s="8"/>
      <c r="UHH320" s="8"/>
      <c r="UHI320" s="8"/>
      <c r="UHJ320" s="8"/>
      <c r="UHK320" s="8"/>
      <c r="UHL320" s="8"/>
      <c r="UHM320" s="8"/>
      <c r="UHN320" s="8"/>
      <c r="UHO320" s="8"/>
      <c r="UHP320" s="8"/>
      <c r="UHQ320" s="8"/>
      <c r="UHR320" s="8"/>
      <c r="UHS320" s="8"/>
      <c r="UHT320" s="8"/>
      <c r="UHU320" s="8"/>
      <c r="UHV320" s="8"/>
      <c r="UHW320" s="8"/>
      <c r="UHX320" s="8"/>
      <c r="UHY320" s="8"/>
      <c r="UHZ320" s="8"/>
      <c r="UIA320" s="8"/>
      <c r="UIB320" s="8"/>
      <c r="UIC320" s="8"/>
      <c r="UID320" s="8"/>
      <c r="UIE320" s="8"/>
      <c r="UIF320" s="8"/>
      <c r="UIG320" s="8"/>
      <c r="UIH320" s="8"/>
      <c r="UII320" s="8"/>
      <c r="UIJ320" s="8"/>
      <c r="UIK320" s="8"/>
      <c r="UIL320" s="8"/>
      <c r="UIM320" s="8"/>
      <c r="UIN320" s="8"/>
      <c r="UIO320" s="8"/>
      <c r="UIP320" s="8"/>
      <c r="UIQ320" s="8"/>
      <c r="UIR320" s="8"/>
      <c r="UIS320" s="8"/>
      <c r="UIT320" s="8"/>
      <c r="UIU320" s="8"/>
      <c r="UIV320" s="8"/>
      <c r="UIW320" s="8"/>
      <c r="UIX320" s="8"/>
      <c r="UIY320" s="8"/>
      <c r="UIZ320" s="8"/>
      <c r="UJA320" s="8"/>
      <c r="UJB320" s="8"/>
      <c r="UJC320" s="8"/>
      <c r="UJD320" s="8"/>
      <c r="UJE320" s="8"/>
      <c r="UJF320" s="8"/>
      <c r="UJG320" s="8"/>
      <c r="UJH320" s="8"/>
      <c r="UJI320" s="8"/>
      <c r="UJJ320" s="8"/>
      <c r="UJK320" s="8"/>
      <c r="UJL320" s="8"/>
      <c r="UJM320" s="8"/>
      <c r="UJN320" s="8"/>
      <c r="UJO320" s="8"/>
      <c r="UJP320" s="8"/>
      <c r="UJQ320" s="8"/>
      <c r="UJR320" s="8"/>
      <c r="UJS320" s="8"/>
      <c r="UJT320" s="8"/>
      <c r="UJU320" s="8"/>
      <c r="UJV320" s="8"/>
      <c r="UJW320" s="8"/>
      <c r="UJX320" s="8"/>
      <c r="UJY320" s="8"/>
      <c r="UJZ320" s="8"/>
      <c r="UKA320" s="8"/>
      <c r="UKB320" s="8"/>
      <c r="UKC320" s="8"/>
      <c r="UKD320" s="8"/>
      <c r="UKE320" s="8"/>
      <c r="UKF320" s="8"/>
      <c r="UKG320" s="8"/>
      <c r="UKH320" s="8"/>
      <c r="UKI320" s="8"/>
      <c r="UKJ320" s="8"/>
      <c r="UKK320" s="8"/>
      <c r="UKL320" s="8"/>
      <c r="UKM320" s="8"/>
      <c r="UKN320" s="8"/>
      <c r="UKO320" s="8"/>
      <c r="UKP320" s="8"/>
      <c r="UKQ320" s="8"/>
      <c r="UKR320" s="8"/>
      <c r="UKS320" s="8"/>
      <c r="UKT320" s="8"/>
      <c r="UKU320" s="8"/>
      <c r="UKV320" s="8"/>
      <c r="UKW320" s="8"/>
      <c r="UKX320" s="8"/>
      <c r="UKY320" s="8"/>
      <c r="UKZ320" s="8"/>
      <c r="ULA320" s="8"/>
      <c r="ULB320" s="8"/>
      <c r="ULC320" s="8"/>
      <c r="ULD320" s="8"/>
      <c r="ULE320" s="8"/>
      <c r="ULF320" s="8"/>
      <c r="ULG320" s="8"/>
      <c r="ULH320" s="8"/>
      <c r="ULI320" s="8"/>
      <c r="ULJ320" s="8"/>
      <c r="ULK320" s="8"/>
      <c r="ULL320" s="8"/>
      <c r="ULM320" s="8"/>
      <c r="ULN320" s="8"/>
      <c r="ULO320" s="8"/>
      <c r="ULP320" s="8"/>
      <c r="ULQ320" s="8"/>
      <c r="ULR320" s="8"/>
      <c r="ULS320" s="8"/>
      <c r="ULT320" s="8"/>
      <c r="ULU320" s="8"/>
      <c r="ULV320" s="8"/>
      <c r="ULW320" s="8"/>
      <c r="ULX320" s="8"/>
      <c r="ULY320" s="8"/>
      <c r="ULZ320" s="8"/>
      <c r="UMA320" s="8"/>
      <c r="UMB320" s="8"/>
      <c r="UMC320" s="8"/>
      <c r="UMD320" s="8"/>
      <c r="UME320" s="8"/>
      <c r="UMF320" s="8"/>
      <c r="UMG320" s="8"/>
      <c r="UMH320" s="8"/>
      <c r="UMI320" s="8"/>
      <c r="UMJ320" s="8"/>
      <c r="UMK320" s="8"/>
      <c r="UML320" s="8"/>
      <c r="UMM320" s="8"/>
      <c r="UMN320" s="8"/>
      <c r="UMO320" s="8"/>
      <c r="UMP320" s="8"/>
      <c r="UMQ320" s="8"/>
      <c r="UMR320" s="8"/>
      <c r="UMS320" s="8"/>
      <c r="UMT320" s="8"/>
      <c r="UMU320" s="8"/>
      <c r="UMV320" s="8"/>
      <c r="UMW320" s="8"/>
      <c r="UMX320" s="8"/>
      <c r="UMY320" s="8"/>
      <c r="UMZ320" s="8"/>
      <c r="UNA320" s="8"/>
      <c r="UNB320" s="8"/>
      <c r="UNC320" s="8"/>
      <c r="UND320" s="8"/>
      <c r="UNE320" s="8"/>
      <c r="UNF320" s="8"/>
      <c r="UNG320" s="8"/>
      <c r="UNH320" s="8"/>
      <c r="UNI320" s="8"/>
      <c r="UNJ320" s="8"/>
      <c r="UNK320" s="8"/>
      <c r="UNL320" s="8"/>
      <c r="UNM320" s="8"/>
      <c r="UNN320" s="8"/>
      <c r="UNO320" s="8"/>
      <c r="UNP320" s="8"/>
      <c r="UNQ320" s="8"/>
      <c r="UNR320" s="8"/>
      <c r="UNS320" s="8"/>
      <c r="UNT320" s="8"/>
      <c r="UNU320" s="8"/>
      <c r="UNV320" s="8"/>
      <c r="UNW320" s="8"/>
      <c r="UNX320" s="8"/>
      <c r="UNY320" s="8"/>
      <c r="UNZ320" s="8"/>
      <c r="UOA320" s="8"/>
      <c r="UOB320" s="8"/>
      <c r="UOC320" s="8"/>
      <c r="UOD320" s="8"/>
      <c r="UOE320" s="8"/>
      <c r="UOF320" s="8"/>
      <c r="UOG320" s="8"/>
      <c r="UOH320" s="8"/>
      <c r="UOI320" s="8"/>
      <c r="UOJ320" s="8"/>
      <c r="UOK320" s="8"/>
      <c r="UOL320" s="8"/>
      <c r="UOM320" s="8"/>
      <c r="UON320" s="8"/>
      <c r="UOO320" s="8"/>
      <c r="UOP320" s="8"/>
      <c r="UOQ320" s="8"/>
      <c r="UOR320" s="8"/>
      <c r="UOS320" s="8"/>
      <c r="UOT320" s="8"/>
      <c r="UOU320" s="8"/>
      <c r="UOV320" s="8"/>
      <c r="UOW320" s="8"/>
      <c r="UOX320" s="8"/>
      <c r="UOY320" s="8"/>
      <c r="UOZ320" s="8"/>
      <c r="UPA320" s="8"/>
      <c r="UPB320" s="8"/>
      <c r="UPC320" s="8"/>
      <c r="UPD320" s="8"/>
      <c r="UPE320" s="8"/>
      <c r="UPF320" s="8"/>
      <c r="UPG320" s="8"/>
      <c r="UPH320" s="8"/>
      <c r="UPI320" s="8"/>
      <c r="UPJ320" s="8"/>
      <c r="UPK320" s="8"/>
      <c r="UPL320" s="8"/>
      <c r="UPM320" s="8"/>
      <c r="UPN320" s="8"/>
      <c r="UPO320" s="8"/>
      <c r="UPP320" s="8"/>
      <c r="UPQ320" s="8"/>
      <c r="UPR320" s="8"/>
      <c r="UPS320" s="8"/>
      <c r="UPT320" s="8"/>
      <c r="UPU320" s="8"/>
      <c r="UPV320" s="8"/>
      <c r="UPW320" s="8"/>
      <c r="UPX320" s="8"/>
      <c r="UPY320" s="8"/>
      <c r="UPZ320" s="8"/>
      <c r="UQA320" s="8"/>
      <c r="UQB320" s="8"/>
      <c r="UQC320" s="8"/>
      <c r="UQD320" s="8"/>
      <c r="UQE320" s="8"/>
      <c r="UQF320" s="8"/>
      <c r="UQG320" s="8"/>
      <c r="UQH320" s="8"/>
      <c r="UQI320" s="8"/>
      <c r="UQJ320" s="8"/>
      <c r="UQK320" s="8"/>
      <c r="UQL320" s="8"/>
      <c r="UQM320" s="8"/>
      <c r="UQN320" s="8"/>
      <c r="UQO320" s="8"/>
      <c r="UQP320" s="8"/>
      <c r="UQQ320" s="8"/>
      <c r="UQR320" s="8"/>
      <c r="UQS320" s="8"/>
      <c r="UQT320" s="8"/>
      <c r="UQU320" s="8"/>
      <c r="UQV320" s="8"/>
      <c r="UQW320" s="8"/>
      <c r="UQX320" s="8"/>
      <c r="UQY320" s="8"/>
      <c r="UQZ320" s="8"/>
      <c r="URA320" s="8"/>
      <c r="URB320" s="8"/>
      <c r="URC320" s="8"/>
      <c r="URD320" s="8"/>
      <c r="URE320" s="8"/>
      <c r="URF320" s="8"/>
      <c r="URG320" s="8"/>
      <c r="URH320" s="8"/>
      <c r="URI320" s="8"/>
      <c r="URJ320" s="8"/>
      <c r="URK320" s="8"/>
      <c r="URL320" s="8"/>
      <c r="URM320" s="8"/>
      <c r="URN320" s="8"/>
      <c r="URO320" s="8"/>
      <c r="URP320" s="8"/>
      <c r="URQ320" s="8"/>
      <c r="URR320" s="8"/>
      <c r="URS320" s="8"/>
      <c r="URT320" s="8"/>
      <c r="URU320" s="8"/>
      <c r="URV320" s="8"/>
      <c r="URW320" s="8"/>
      <c r="URX320" s="8"/>
      <c r="URY320" s="8"/>
      <c r="URZ320" s="8"/>
      <c r="USA320" s="8"/>
      <c r="USB320" s="8"/>
      <c r="USC320" s="8"/>
      <c r="USD320" s="8"/>
      <c r="USE320" s="8"/>
      <c r="USF320" s="8"/>
      <c r="USG320" s="8"/>
      <c r="USH320" s="8"/>
      <c r="USI320" s="8"/>
      <c r="USJ320" s="8"/>
      <c r="USK320" s="8"/>
      <c r="USL320" s="8"/>
      <c r="USM320" s="8"/>
      <c r="USN320" s="8"/>
      <c r="USO320" s="8"/>
      <c r="USP320" s="8"/>
      <c r="USQ320" s="8"/>
      <c r="USR320" s="8"/>
      <c r="USS320" s="8"/>
      <c r="UST320" s="8"/>
      <c r="USU320" s="8"/>
      <c r="USV320" s="8"/>
      <c r="USW320" s="8"/>
      <c r="USX320" s="8"/>
      <c r="USY320" s="8"/>
      <c r="USZ320" s="8"/>
      <c r="UTA320" s="8"/>
      <c r="UTB320" s="8"/>
      <c r="UTC320" s="8"/>
      <c r="UTD320" s="8"/>
      <c r="UTE320" s="8"/>
      <c r="UTF320" s="8"/>
      <c r="UTG320" s="8"/>
      <c r="UTH320" s="8"/>
      <c r="UTI320" s="8"/>
      <c r="UTJ320" s="8"/>
      <c r="UTK320" s="8"/>
      <c r="UTL320" s="8"/>
      <c r="UTM320" s="8"/>
      <c r="UTN320" s="8"/>
      <c r="UTO320" s="8"/>
      <c r="UTP320" s="8"/>
      <c r="UTQ320" s="8"/>
      <c r="UTR320" s="8"/>
      <c r="UTS320" s="8"/>
      <c r="UTT320" s="8"/>
      <c r="UTU320" s="8"/>
      <c r="UTV320" s="8"/>
      <c r="UTW320" s="8"/>
      <c r="UTX320" s="8"/>
      <c r="UTY320" s="8"/>
      <c r="UTZ320" s="8"/>
      <c r="UUA320" s="8"/>
      <c r="UUB320" s="8"/>
      <c r="UUC320" s="8"/>
      <c r="UUD320" s="8"/>
      <c r="UUE320" s="8"/>
      <c r="UUF320" s="8"/>
      <c r="UUG320" s="8"/>
      <c r="UUH320" s="8"/>
      <c r="UUI320" s="8"/>
      <c r="UUJ320" s="8"/>
      <c r="UUK320" s="8"/>
      <c r="UUL320" s="8"/>
      <c r="UUM320" s="8"/>
      <c r="UUN320" s="8"/>
      <c r="UUO320" s="8"/>
      <c r="UUP320" s="8"/>
      <c r="UUQ320" s="8"/>
      <c r="UUR320" s="8"/>
      <c r="UUS320" s="8"/>
      <c r="UUT320" s="8"/>
      <c r="UUU320" s="8"/>
      <c r="UUV320" s="8"/>
      <c r="UUW320" s="8"/>
      <c r="UUX320" s="8"/>
      <c r="UUY320" s="8"/>
      <c r="UUZ320" s="8"/>
      <c r="UVA320" s="8"/>
      <c r="UVB320" s="8"/>
      <c r="UVC320" s="8"/>
      <c r="UVD320" s="8"/>
      <c r="UVE320" s="8"/>
      <c r="UVF320" s="8"/>
      <c r="UVG320" s="8"/>
      <c r="UVH320" s="8"/>
      <c r="UVI320" s="8"/>
      <c r="UVJ320" s="8"/>
      <c r="UVK320" s="8"/>
      <c r="UVL320" s="8"/>
      <c r="UVM320" s="8"/>
      <c r="UVN320" s="8"/>
      <c r="UVO320" s="8"/>
      <c r="UVP320" s="8"/>
      <c r="UVQ320" s="8"/>
      <c r="UVR320" s="8"/>
      <c r="UVS320" s="8"/>
      <c r="UVT320" s="8"/>
      <c r="UVU320" s="8"/>
      <c r="UVV320" s="8"/>
      <c r="UVW320" s="8"/>
      <c r="UVX320" s="8"/>
      <c r="UVY320" s="8"/>
      <c r="UVZ320" s="8"/>
      <c r="UWA320" s="8"/>
      <c r="UWB320" s="8"/>
      <c r="UWC320" s="8"/>
      <c r="UWD320" s="8"/>
      <c r="UWE320" s="8"/>
      <c r="UWF320" s="8"/>
      <c r="UWG320" s="8"/>
      <c r="UWH320" s="8"/>
      <c r="UWI320" s="8"/>
      <c r="UWJ320" s="8"/>
      <c r="UWK320" s="8"/>
      <c r="UWL320" s="8"/>
      <c r="UWM320" s="8"/>
      <c r="UWN320" s="8"/>
      <c r="UWO320" s="8"/>
      <c r="UWP320" s="8"/>
      <c r="UWQ320" s="8"/>
      <c r="UWR320" s="8"/>
      <c r="UWS320" s="8"/>
      <c r="UWT320" s="8"/>
      <c r="UWU320" s="8"/>
      <c r="UWV320" s="8"/>
      <c r="UWW320" s="8"/>
      <c r="UWX320" s="8"/>
      <c r="UWY320" s="8"/>
      <c r="UWZ320" s="8"/>
      <c r="UXA320" s="8"/>
      <c r="UXB320" s="8"/>
      <c r="UXC320" s="8"/>
      <c r="UXD320" s="8"/>
      <c r="UXE320" s="8"/>
      <c r="UXF320" s="8"/>
      <c r="UXG320" s="8"/>
      <c r="UXH320" s="8"/>
      <c r="UXI320" s="8"/>
      <c r="UXJ320" s="8"/>
      <c r="UXK320" s="8"/>
      <c r="UXL320" s="8"/>
      <c r="UXM320" s="8"/>
      <c r="UXN320" s="8"/>
      <c r="UXO320" s="8"/>
      <c r="UXP320" s="8"/>
      <c r="UXQ320" s="8"/>
      <c r="UXR320" s="8"/>
      <c r="UXS320" s="8"/>
      <c r="UXT320" s="8"/>
      <c r="UXU320" s="8"/>
      <c r="UXV320" s="8"/>
      <c r="UXW320" s="8"/>
      <c r="UXX320" s="8"/>
      <c r="UXY320" s="8"/>
      <c r="UXZ320" s="8"/>
      <c r="UYA320" s="8"/>
      <c r="UYB320" s="8"/>
      <c r="UYC320" s="8"/>
      <c r="UYD320" s="8"/>
      <c r="UYE320" s="8"/>
      <c r="UYF320" s="8"/>
      <c r="UYG320" s="8"/>
      <c r="UYH320" s="8"/>
      <c r="UYI320" s="8"/>
      <c r="UYJ320" s="8"/>
      <c r="UYK320" s="8"/>
      <c r="UYL320" s="8"/>
      <c r="UYM320" s="8"/>
      <c r="UYN320" s="8"/>
      <c r="UYO320" s="8"/>
      <c r="UYP320" s="8"/>
      <c r="UYQ320" s="8"/>
      <c r="UYR320" s="8"/>
      <c r="UYS320" s="8"/>
      <c r="UYT320" s="8"/>
      <c r="UYU320" s="8"/>
      <c r="UYV320" s="8"/>
      <c r="UYW320" s="8"/>
      <c r="UYX320" s="8"/>
      <c r="UYY320" s="8"/>
      <c r="UYZ320" s="8"/>
      <c r="UZA320" s="8"/>
      <c r="UZB320" s="8"/>
      <c r="UZC320" s="8"/>
      <c r="UZD320" s="8"/>
      <c r="UZE320" s="8"/>
      <c r="UZF320" s="8"/>
      <c r="UZG320" s="8"/>
      <c r="UZH320" s="8"/>
      <c r="UZI320" s="8"/>
      <c r="UZJ320" s="8"/>
      <c r="UZK320" s="8"/>
      <c r="UZL320" s="8"/>
      <c r="UZM320" s="8"/>
      <c r="UZN320" s="8"/>
      <c r="UZO320" s="8"/>
      <c r="UZP320" s="8"/>
      <c r="UZQ320" s="8"/>
      <c r="UZR320" s="8"/>
      <c r="UZS320" s="8"/>
      <c r="UZT320" s="8"/>
      <c r="UZU320" s="8"/>
      <c r="UZV320" s="8"/>
      <c r="UZW320" s="8"/>
      <c r="UZX320" s="8"/>
      <c r="UZY320" s="8"/>
      <c r="UZZ320" s="8"/>
      <c r="VAA320" s="8"/>
      <c r="VAB320" s="8"/>
      <c r="VAC320" s="8"/>
      <c r="VAD320" s="8"/>
      <c r="VAE320" s="8"/>
      <c r="VAF320" s="8"/>
      <c r="VAG320" s="8"/>
      <c r="VAH320" s="8"/>
      <c r="VAI320" s="8"/>
      <c r="VAJ320" s="8"/>
      <c r="VAK320" s="8"/>
      <c r="VAL320" s="8"/>
      <c r="VAM320" s="8"/>
      <c r="VAN320" s="8"/>
      <c r="VAO320" s="8"/>
      <c r="VAP320" s="8"/>
      <c r="VAQ320" s="8"/>
      <c r="VAR320" s="8"/>
      <c r="VAS320" s="8"/>
      <c r="VAT320" s="8"/>
      <c r="VAU320" s="8"/>
      <c r="VAV320" s="8"/>
      <c r="VAW320" s="8"/>
      <c r="VAX320" s="8"/>
      <c r="VAY320" s="8"/>
      <c r="VAZ320" s="8"/>
      <c r="VBA320" s="8"/>
      <c r="VBB320" s="8"/>
      <c r="VBC320" s="8"/>
      <c r="VBD320" s="8"/>
      <c r="VBE320" s="8"/>
      <c r="VBF320" s="8"/>
      <c r="VBG320" s="8"/>
      <c r="VBH320" s="8"/>
      <c r="VBI320" s="8"/>
      <c r="VBJ320" s="8"/>
      <c r="VBK320" s="8"/>
      <c r="VBL320" s="8"/>
      <c r="VBM320" s="8"/>
      <c r="VBN320" s="8"/>
      <c r="VBO320" s="8"/>
      <c r="VBP320" s="8"/>
      <c r="VBQ320" s="8"/>
      <c r="VBR320" s="8"/>
      <c r="VBS320" s="8"/>
      <c r="VBT320" s="8"/>
      <c r="VBU320" s="8"/>
      <c r="VBV320" s="8"/>
      <c r="VBW320" s="8"/>
      <c r="VBX320" s="8"/>
      <c r="VBY320" s="8"/>
      <c r="VBZ320" s="8"/>
      <c r="VCA320" s="8"/>
      <c r="VCB320" s="8"/>
      <c r="VCC320" s="8"/>
      <c r="VCD320" s="8"/>
      <c r="VCE320" s="8"/>
      <c r="VCF320" s="8"/>
      <c r="VCG320" s="8"/>
      <c r="VCH320" s="8"/>
      <c r="VCI320" s="8"/>
      <c r="VCJ320" s="8"/>
      <c r="VCK320" s="8"/>
      <c r="VCL320" s="8"/>
      <c r="VCM320" s="8"/>
      <c r="VCN320" s="8"/>
      <c r="VCO320" s="8"/>
      <c r="VCP320" s="8"/>
      <c r="VCQ320" s="8"/>
      <c r="VCR320" s="8"/>
      <c r="VCS320" s="8"/>
      <c r="VCT320" s="8"/>
      <c r="VCU320" s="8"/>
      <c r="VCV320" s="8"/>
      <c r="VCW320" s="8"/>
      <c r="VCX320" s="8"/>
      <c r="VCY320" s="8"/>
      <c r="VCZ320" s="8"/>
      <c r="VDA320" s="8"/>
      <c r="VDB320" s="8"/>
      <c r="VDC320" s="8"/>
      <c r="VDD320" s="8"/>
      <c r="VDE320" s="8"/>
      <c r="VDF320" s="8"/>
      <c r="VDG320" s="8"/>
      <c r="VDH320" s="8"/>
      <c r="VDI320" s="8"/>
      <c r="VDJ320" s="8"/>
      <c r="VDK320" s="8"/>
      <c r="VDL320" s="8"/>
      <c r="VDM320" s="8"/>
      <c r="VDN320" s="8"/>
      <c r="VDO320" s="8"/>
      <c r="VDP320" s="8"/>
      <c r="VDQ320" s="8"/>
      <c r="VDR320" s="8"/>
      <c r="VDS320" s="8"/>
      <c r="VDT320" s="8"/>
      <c r="VDU320" s="8"/>
      <c r="VDV320" s="8"/>
      <c r="VDW320" s="8"/>
      <c r="VDX320" s="8"/>
      <c r="VDY320" s="8"/>
      <c r="VDZ320" s="8"/>
      <c r="VEA320" s="8"/>
      <c r="VEB320" s="8"/>
      <c r="VEC320" s="8"/>
      <c r="VED320" s="8"/>
      <c r="VEE320" s="8"/>
      <c r="VEF320" s="8"/>
      <c r="VEG320" s="8"/>
      <c r="VEH320" s="8"/>
      <c r="VEI320" s="8"/>
      <c r="VEJ320" s="8"/>
      <c r="VEK320" s="8"/>
      <c r="VEL320" s="8"/>
      <c r="VEM320" s="8"/>
      <c r="VEN320" s="8"/>
      <c r="VEO320" s="8"/>
      <c r="VEP320" s="8"/>
      <c r="VEQ320" s="8"/>
      <c r="VER320" s="8"/>
      <c r="VES320" s="8"/>
      <c r="VET320" s="8"/>
      <c r="VEU320" s="8"/>
      <c r="VEV320" s="8"/>
      <c r="VEW320" s="8"/>
      <c r="VEX320" s="8"/>
      <c r="VEY320" s="8"/>
      <c r="VEZ320" s="8"/>
      <c r="VFA320" s="8"/>
      <c r="VFB320" s="8"/>
      <c r="VFC320" s="8"/>
      <c r="VFD320" s="8"/>
      <c r="VFE320" s="8"/>
      <c r="VFF320" s="8"/>
      <c r="VFG320" s="8"/>
      <c r="VFH320" s="8"/>
      <c r="VFI320" s="8"/>
      <c r="VFJ320" s="8"/>
      <c r="VFK320" s="8"/>
      <c r="VFL320" s="8"/>
      <c r="VFM320" s="8"/>
      <c r="VFN320" s="8"/>
      <c r="VFO320" s="8"/>
      <c r="VFP320" s="8"/>
      <c r="VFQ320" s="8"/>
      <c r="VFR320" s="8"/>
      <c r="VFS320" s="8"/>
      <c r="VFT320" s="8"/>
      <c r="VFU320" s="8"/>
      <c r="VFV320" s="8"/>
      <c r="VFW320" s="8"/>
      <c r="VFX320" s="8"/>
      <c r="VFY320" s="8"/>
      <c r="VFZ320" s="8"/>
      <c r="VGA320" s="8"/>
      <c r="VGB320" s="8"/>
      <c r="VGC320" s="8"/>
      <c r="VGD320" s="8"/>
      <c r="VGE320" s="8"/>
      <c r="VGF320" s="8"/>
      <c r="VGG320" s="8"/>
      <c r="VGH320" s="8"/>
      <c r="VGI320" s="8"/>
      <c r="VGJ320" s="8"/>
      <c r="VGK320" s="8"/>
      <c r="VGL320" s="8"/>
      <c r="VGM320" s="8"/>
      <c r="VGN320" s="8"/>
      <c r="VGO320" s="8"/>
      <c r="VGP320" s="8"/>
      <c r="VGQ320" s="8"/>
      <c r="VGR320" s="8"/>
      <c r="VGS320" s="8"/>
      <c r="VGT320" s="8"/>
      <c r="VGU320" s="8"/>
      <c r="VGV320" s="8"/>
      <c r="VGW320" s="8"/>
      <c r="VGX320" s="8"/>
      <c r="VGY320" s="8"/>
      <c r="VGZ320" s="8"/>
      <c r="VHA320" s="8"/>
      <c r="VHB320" s="8"/>
      <c r="VHC320" s="8"/>
      <c r="VHD320" s="8"/>
      <c r="VHE320" s="8"/>
      <c r="VHF320" s="8"/>
      <c r="VHG320" s="8"/>
      <c r="VHH320" s="8"/>
      <c r="VHI320" s="8"/>
      <c r="VHJ320" s="8"/>
      <c r="VHK320" s="8"/>
      <c r="VHL320" s="8"/>
      <c r="VHM320" s="8"/>
      <c r="VHN320" s="8"/>
      <c r="VHO320" s="8"/>
      <c r="VHP320" s="8"/>
      <c r="VHQ320" s="8"/>
      <c r="VHR320" s="8"/>
      <c r="VHS320" s="8"/>
      <c r="VHT320" s="8"/>
      <c r="VHU320" s="8"/>
      <c r="VHV320" s="8"/>
      <c r="VHW320" s="8"/>
      <c r="VHX320" s="8"/>
      <c r="VHY320" s="8"/>
      <c r="VHZ320" s="8"/>
      <c r="VIA320" s="8"/>
      <c r="VIB320" s="8"/>
      <c r="VIC320" s="8"/>
      <c r="VID320" s="8"/>
      <c r="VIE320" s="8"/>
      <c r="VIF320" s="8"/>
      <c r="VIG320" s="8"/>
      <c r="VIH320" s="8"/>
      <c r="VII320" s="8"/>
      <c r="VIJ320" s="8"/>
      <c r="VIK320" s="8"/>
      <c r="VIL320" s="8"/>
      <c r="VIM320" s="8"/>
      <c r="VIN320" s="8"/>
      <c r="VIO320" s="8"/>
      <c r="VIP320" s="8"/>
      <c r="VIQ320" s="8"/>
      <c r="VIR320" s="8"/>
      <c r="VIS320" s="8"/>
      <c r="VIT320" s="8"/>
      <c r="VIU320" s="8"/>
      <c r="VIV320" s="8"/>
      <c r="VIW320" s="8"/>
      <c r="VIX320" s="8"/>
      <c r="VIY320" s="8"/>
      <c r="VIZ320" s="8"/>
      <c r="VJA320" s="8"/>
      <c r="VJB320" s="8"/>
      <c r="VJC320" s="8"/>
      <c r="VJD320" s="8"/>
      <c r="VJE320" s="8"/>
      <c r="VJF320" s="8"/>
      <c r="VJG320" s="8"/>
      <c r="VJH320" s="8"/>
      <c r="VJI320" s="8"/>
      <c r="VJJ320" s="8"/>
      <c r="VJK320" s="8"/>
      <c r="VJL320" s="8"/>
      <c r="VJM320" s="8"/>
      <c r="VJN320" s="8"/>
      <c r="VJO320" s="8"/>
      <c r="VJP320" s="8"/>
      <c r="VJQ320" s="8"/>
      <c r="VJR320" s="8"/>
      <c r="VJS320" s="8"/>
      <c r="VJT320" s="8"/>
      <c r="VJU320" s="8"/>
      <c r="VJV320" s="8"/>
      <c r="VJW320" s="8"/>
      <c r="VJX320" s="8"/>
      <c r="VJY320" s="8"/>
      <c r="VJZ320" s="8"/>
      <c r="VKA320" s="8"/>
      <c r="VKB320" s="8"/>
      <c r="VKC320" s="8"/>
      <c r="VKD320" s="8"/>
      <c r="VKE320" s="8"/>
      <c r="VKF320" s="8"/>
      <c r="VKG320" s="8"/>
      <c r="VKH320" s="8"/>
      <c r="VKI320" s="8"/>
      <c r="VKJ320" s="8"/>
      <c r="VKK320" s="8"/>
      <c r="VKL320" s="8"/>
      <c r="VKM320" s="8"/>
      <c r="VKN320" s="8"/>
      <c r="VKO320" s="8"/>
      <c r="VKP320" s="8"/>
      <c r="VKQ320" s="8"/>
      <c r="VKR320" s="8"/>
      <c r="VKS320" s="8"/>
      <c r="VKT320" s="8"/>
      <c r="VKU320" s="8"/>
      <c r="VKV320" s="8"/>
      <c r="VKW320" s="8"/>
      <c r="VKX320" s="8"/>
      <c r="VKY320" s="8"/>
      <c r="VKZ320" s="8"/>
      <c r="VLA320" s="8"/>
      <c r="VLB320" s="8"/>
      <c r="VLC320" s="8"/>
      <c r="VLD320" s="8"/>
      <c r="VLE320" s="8"/>
      <c r="VLF320" s="8"/>
      <c r="VLG320" s="8"/>
      <c r="VLH320" s="8"/>
      <c r="VLI320" s="8"/>
      <c r="VLJ320" s="8"/>
      <c r="VLK320" s="8"/>
      <c r="VLL320" s="8"/>
      <c r="VLM320" s="8"/>
      <c r="VLN320" s="8"/>
      <c r="VLO320" s="8"/>
      <c r="VLP320" s="8"/>
      <c r="VLQ320" s="8"/>
      <c r="VLR320" s="8"/>
      <c r="VLS320" s="8"/>
      <c r="VLT320" s="8"/>
      <c r="VLU320" s="8"/>
      <c r="VLV320" s="8"/>
      <c r="VLW320" s="8"/>
      <c r="VLX320" s="8"/>
      <c r="VLY320" s="8"/>
      <c r="VLZ320" s="8"/>
      <c r="VMA320" s="8"/>
      <c r="VMB320" s="8"/>
      <c r="VMC320" s="8"/>
      <c r="VMD320" s="8"/>
      <c r="VME320" s="8"/>
      <c r="VMF320" s="8"/>
      <c r="VMG320" s="8"/>
      <c r="VMH320" s="8"/>
      <c r="VMI320" s="8"/>
      <c r="VMJ320" s="8"/>
      <c r="VMK320" s="8"/>
      <c r="VML320" s="8"/>
      <c r="VMM320" s="8"/>
      <c r="VMN320" s="8"/>
      <c r="VMO320" s="8"/>
      <c r="VMP320" s="8"/>
      <c r="VMQ320" s="8"/>
      <c r="VMR320" s="8"/>
      <c r="VMS320" s="8"/>
      <c r="VMT320" s="8"/>
      <c r="VMU320" s="8"/>
      <c r="VMV320" s="8"/>
      <c r="VMW320" s="8"/>
      <c r="VMX320" s="8"/>
      <c r="VMY320" s="8"/>
      <c r="VMZ320" s="8"/>
      <c r="VNA320" s="8"/>
      <c r="VNB320" s="8"/>
      <c r="VNC320" s="8"/>
      <c r="VND320" s="8"/>
      <c r="VNE320" s="8"/>
      <c r="VNF320" s="8"/>
      <c r="VNG320" s="8"/>
      <c r="VNH320" s="8"/>
      <c r="VNI320" s="8"/>
      <c r="VNJ320" s="8"/>
      <c r="VNK320" s="8"/>
      <c r="VNL320" s="8"/>
      <c r="VNM320" s="8"/>
      <c r="VNN320" s="8"/>
      <c r="VNO320" s="8"/>
      <c r="VNP320" s="8"/>
      <c r="VNQ320" s="8"/>
      <c r="VNR320" s="8"/>
      <c r="VNS320" s="8"/>
      <c r="VNT320" s="8"/>
      <c r="VNU320" s="8"/>
      <c r="VNV320" s="8"/>
      <c r="VNW320" s="8"/>
      <c r="VNX320" s="8"/>
      <c r="VNY320" s="8"/>
      <c r="VNZ320" s="8"/>
      <c r="VOA320" s="8"/>
      <c r="VOB320" s="8"/>
      <c r="VOC320" s="8"/>
      <c r="VOD320" s="8"/>
      <c r="VOE320" s="8"/>
      <c r="VOF320" s="8"/>
      <c r="VOG320" s="8"/>
      <c r="VOH320" s="8"/>
      <c r="VOI320" s="8"/>
      <c r="VOJ320" s="8"/>
      <c r="VOK320" s="8"/>
      <c r="VOL320" s="8"/>
      <c r="VOM320" s="8"/>
      <c r="VON320" s="8"/>
      <c r="VOO320" s="8"/>
      <c r="VOP320" s="8"/>
      <c r="VOQ320" s="8"/>
      <c r="VOR320" s="8"/>
      <c r="VOS320" s="8"/>
      <c r="VOT320" s="8"/>
      <c r="VOU320" s="8"/>
      <c r="VOV320" s="8"/>
      <c r="VOW320" s="8"/>
      <c r="VOX320" s="8"/>
      <c r="VOY320" s="8"/>
      <c r="VOZ320" s="8"/>
      <c r="VPA320" s="8"/>
      <c r="VPB320" s="8"/>
      <c r="VPC320" s="8"/>
      <c r="VPD320" s="8"/>
      <c r="VPE320" s="8"/>
      <c r="VPF320" s="8"/>
      <c r="VPG320" s="8"/>
      <c r="VPH320" s="8"/>
      <c r="VPI320" s="8"/>
      <c r="VPJ320" s="8"/>
      <c r="VPK320" s="8"/>
      <c r="VPL320" s="8"/>
      <c r="VPM320" s="8"/>
      <c r="VPN320" s="8"/>
      <c r="VPO320" s="8"/>
      <c r="VPP320" s="8"/>
      <c r="VPQ320" s="8"/>
      <c r="VPR320" s="8"/>
      <c r="VPS320" s="8"/>
      <c r="VPT320" s="8"/>
      <c r="VPU320" s="8"/>
      <c r="VPV320" s="8"/>
      <c r="VPW320" s="8"/>
      <c r="VPX320" s="8"/>
      <c r="VPY320" s="8"/>
      <c r="VPZ320" s="8"/>
      <c r="VQA320" s="8"/>
      <c r="VQB320" s="8"/>
      <c r="VQC320" s="8"/>
      <c r="VQD320" s="8"/>
      <c r="VQE320" s="8"/>
      <c r="VQF320" s="8"/>
      <c r="VQG320" s="8"/>
      <c r="VQH320" s="8"/>
      <c r="VQI320" s="8"/>
      <c r="VQJ320" s="8"/>
      <c r="VQK320" s="8"/>
      <c r="VQL320" s="8"/>
      <c r="VQM320" s="8"/>
      <c r="VQN320" s="8"/>
      <c r="VQO320" s="8"/>
      <c r="VQP320" s="8"/>
      <c r="VQQ320" s="8"/>
      <c r="VQR320" s="8"/>
      <c r="VQS320" s="8"/>
      <c r="VQT320" s="8"/>
      <c r="VQU320" s="8"/>
      <c r="VQV320" s="8"/>
      <c r="VQW320" s="8"/>
      <c r="VQX320" s="8"/>
      <c r="VQY320" s="8"/>
      <c r="VQZ320" s="8"/>
      <c r="VRA320" s="8"/>
      <c r="VRB320" s="8"/>
      <c r="VRC320" s="8"/>
      <c r="VRD320" s="8"/>
      <c r="VRE320" s="8"/>
      <c r="VRF320" s="8"/>
      <c r="VRG320" s="8"/>
      <c r="VRH320" s="8"/>
      <c r="VRI320" s="8"/>
      <c r="VRJ320" s="8"/>
      <c r="VRK320" s="8"/>
      <c r="VRL320" s="8"/>
      <c r="VRM320" s="8"/>
      <c r="VRN320" s="8"/>
      <c r="VRO320" s="8"/>
      <c r="VRP320" s="8"/>
      <c r="VRQ320" s="8"/>
      <c r="VRR320" s="8"/>
      <c r="VRS320" s="8"/>
      <c r="VRT320" s="8"/>
      <c r="VRU320" s="8"/>
      <c r="VRV320" s="8"/>
      <c r="VRW320" s="8"/>
      <c r="VRX320" s="8"/>
      <c r="VRY320" s="8"/>
      <c r="VRZ320" s="8"/>
      <c r="VSA320" s="8"/>
      <c r="VSB320" s="8"/>
      <c r="VSC320" s="8"/>
      <c r="VSD320" s="8"/>
      <c r="VSE320" s="8"/>
      <c r="VSF320" s="8"/>
      <c r="VSG320" s="8"/>
      <c r="VSH320" s="8"/>
      <c r="VSI320" s="8"/>
      <c r="VSJ320" s="8"/>
      <c r="VSK320" s="8"/>
      <c r="VSL320" s="8"/>
      <c r="VSM320" s="8"/>
      <c r="VSN320" s="8"/>
      <c r="VSO320" s="8"/>
      <c r="VSP320" s="8"/>
      <c r="VSQ320" s="8"/>
      <c r="VSR320" s="8"/>
      <c r="VSS320" s="8"/>
      <c r="VST320" s="8"/>
      <c r="VSU320" s="8"/>
      <c r="VSV320" s="8"/>
      <c r="VSW320" s="8"/>
      <c r="VSX320" s="8"/>
      <c r="VSY320" s="8"/>
      <c r="VSZ320" s="8"/>
      <c r="VTA320" s="8"/>
      <c r="VTB320" s="8"/>
      <c r="VTC320" s="8"/>
      <c r="VTD320" s="8"/>
      <c r="VTE320" s="8"/>
      <c r="VTF320" s="8"/>
      <c r="VTG320" s="8"/>
      <c r="VTH320" s="8"/>
      <c r="VTI320" s="8"/>
      <c r="VTJ320" s="8"/>
      <c r="VTK320" s="8"/>
      <c r="VTL320" s="8"/>
      <c r="VTM320" s="8"/>
      <c r="VTN320" s="8"/>
      <c r="VTO320" s="8"/>
      <c r="VTP320" s="8"/>
      <c r="VTQ320" s="8"/>
      <c r="VTR320" s="8"/>
      <c r="VTS320" s="8"/>
      <c r="VTT320" s="8"/>
      <c r="VTU320" s="8"/>
      <c r="VTV320" s="8"/>
      <c r="VTW320" s="8"/>
      <c r="VTX320" s="8"/>
      <c r="VTY320" s="8"/>
      <c r="VTZ320" s="8"/>
      <c r="VUA320" s="8"/>
      <c r="VUB320" s="8"/>
      <c r="VUC320" s="8"/>
      <c r="VUD320" s="8"/>
      <c r="VUE320" s="8"/>
      <c r="VUF320" s="8"/>
      <c r="VUG320" s="8"/>
      <c r="VUH320" s="8"/>
      <c r="VUI320" s="8"/>
      <c r="VUJ320" s="8"/>
      <c r="VUK320" s="8"/>
      <c r="VUL320" s="8"/>
      <c r="VUM320" s="8"/>
      <c r="VUN320" s="8"/>
      <c r="VUO320" s="8"/>
      <c r="VUP320" s="8"/>
      <c r="VUQ320" s="8"/>
      <c r="VUR320" s="8"/>
      <c r="VUS320" s="8"/>
      <c r="VUT320" s="8"/>
      <c r="VUU320" s="8"/>
      <c r="VUV320" s="8"/>
      <c r="VUW320" s="8"/>
      <c r="VUX320" s="8"/>
      <c r="VUY320" s="8"/>
      <c r="VUZ320" s="8"/>
      <c r="VVA320" s="8"/>
      <c r="VVB320" s="8"/>
      <c r="VVC320" s="8"/>
      <c r="VVD320" s="8"/>
      <c r="VVE320" s="8"/>
      <c r="VVF320" s="8"/>
      <c r="VVG320" s="8"/>
      <c r="VVH320" s="8"/>
      <c r="VVI320" s="8"/>
      <c r="VVJ320" s="8"/>
      <c r="VVK320" s="8"/>
      <c r="VVL320" s="8"/>
      <c r="VVM320" s="8"/>
      <c r="VVN320" s="8"/>
      <c r="VVO320" s="8"/>
      <c r="VVP320" s="8"/>
      <c r="VVQ320" s="8"/>
      <c r="VVR320" s="8"/>
      <c r="VVS320" s="8"/>
      <c r="VVT320" s="8"/>
      <c r="VVU320" s="8"/>
      <c r="VVV320" s="8"/>
      <c r="VVW320" s="8"/>
      <c r="VVX320" s="8"/>
      <c r="VVY320" s="8"/>
      <c r="VVZ320" s="8"/>
      <c r="VWA320" s="8"/>
      <c r="VWB320" s="8"/>
      <c r="VWC320" s="8"/>
      <c r="VWD320" s="8"/>
      <c r="VWE320" s="8"/>
      <c r="VWF320" s="8"/>
      <c r="VWG320" s="8"/>
      <c r="VWH320" s="8"/>
      <c r="VWI320" s="8"/>
      <c r="VWJ320" s="8"/>
      <c r="VWK320" s="8"/>
      <c r="VWL320" s="8"/>
      <c r="VWM320" s="8"/>
      <c r="VWN320" s="8"/>
      <c r="VWO320" s="8"/>
      <c r="VWP320" s="8"/>
      <c r="VWQ320" s="8"/>
      <c r="VWR320" s="8"/>
      <c r="VWS320" s="8"/>
      <c r="VWT320" s="8"/>
      <c r="VWU320" s="8"/>
      <c r="VWV320" s="8"/>
      <c r="VWW320" s="8"/>
      <c r="VWX320" s="8"/>
      <c r="VWY320" s="8"/>
      <c r="VWZ320" s="8"/>
      <c r="VXA320" s="8"/>
      <c r="VXB320" s="8"/>
      <c r="VXC320" s="8"/>
      <c r="VXD320" s="8"/>
      <c r="VXE320" s="8"/>
      <c r="VXF320" s="8"/>
      <c r="VXG320" s="8"/>
      <c r="VXH320" s="8"/>
      <c r="VXI320" s="8"/>
      <c r="VXJ320" s="8"/>
      <c r="VXK320" s="8"/>
      <c r="VXL320" s="8"/>
      <c r="VXM320" s="8"/>
      <c r="VXN320" s="8"/>
      <c r="VXO320" s="8"/>
      <c r="VXP320" s="8"/>
      <c r="VXQ320" s="8"/>
      <c r="VXR320" s="8"/>
      <c r="VXS320" s="8"/>
      <c r="VXT320" s="8"/>
      <c r="VXU320" s="8"/>
      <c r="VXV320" s="8"/>
      <c r="VXW320" s="8"/>
      <c r="VXX320" s="8"/>
      <c r="VXY320" s="8"/>
      <c r="VXZ320" s="8"/>
      <c r="VYA320" s="8"/>
      <c r="VYB320" s="8"/>
      <c r="VYC320" s="8"/>
      <c r="VYD320" s="8"/>
      <c r="VYE320" s="8"/>
      <c r="VYF320" s="8"/>
      <c r="VYG320" s="8"/>
      <c r="VYH320" s="8"/>
      <c r="VYI320" s="8"/>
      <c r="VYJ320" s="8"/>
      <c r="VYK320" s="8"/>
      <c r="VYL320" s="8"/>
      <c r="VYM320" s="8"/>
      <c r="VYN320" s="8"/>
      <c r="VYO320" s="8"/>
      <c r="VYP320" s="8"/>
      <c r="VYQ320" s="8"/>
      <c r="VYR320" s="8"/>
      <c r="VYS320" s="8"/>
      <c r="VYT320" s="8"/>
      <c r="VYU320" s="8"/>
      <c r="VYV320" s="8"/>
      <c r="VYW320" s="8"/>
      <c r="VYX320" s="8"/>
      <c r="VYY320" s="8"/>
      <c r="VYZ320" s="8"/>
      <c r="VZA320" s="8"/>
      <c r="VZB320" s="8"/>
      <c r="VZC320" s="8"/>
      <c r="VZD320" s="8"/>
      <c r="VZE320" s="8"/>
      <c r="VZF320" s="8"/>
      <c r="VZG320" s="8"/>
      <c r="VZH320" s="8"/>
      <c r="VZI320" s="8"/>
      <c r="VZJ320" s="8"/>
      <c r="VZK320" s="8"/>
      <c r="VZL320" s="8"/>
      <c r="VZM320" s="8"/>
      <c r="VZN320" s="8"/>
      <c r="VZO320" s="8"/>
      <c r="VZP320" s="8"/>
      <c r="VZQ320" s="8"/>
      <c r="VZR320" s="8"/>
      <c r="VZS320" s="8"/>
      <c r="VZT320" s="8"/>
      <c r="VZU320" s="8"/>
      <c r="VZV320" s="8"/>
      <c r="VZW320" s="8"/>
      <c r="VZX320" s="8"/>
      <c r="VZY320" s="8"/>
      <c r="VZZ320" s="8"/>
      <c r="WAA320" s="8"/>
      <c r="WAB320" s="8"/>
      <c r="WAC320" s="8"/>
      <c r="WAD320" s="8"/>
      <c r="WAE320" s="8"/>
      <c r="WAF320" s="8"/>
      <c r="WAG320" s="8"/>
      <c r="WAH320" s="8"/>
      <c r="WAI320" s="8"/>
      <c r="WAJ320" s="8"/>
      <c r="WAK320" s="8"/>
      <c r="WAL320" s="8"/>
      <c r="WAM320" s="8"/>
      <c r="WAN320" s="8"/>
      <c r="WAO320" s="8"/>
      <c r="WAP320" s="8"/>
      <c r="WAQ320" s="8"/>
      <c r="WAR320" s="8"/>
      <c r="WAS320" s="8"/>
      <c r="WAT320" s="8"/>
      <c r="WAU320" s="8"/>
      <c r="WAV320" s="8"/>
      <c r="WAW320" s="8"/>
      <c r="WAX320" s="8"/>
      <c r="WAY320" s="8"/>
      <c r="WAZ320" s="8"/>
      <c r="WBA320" s="8"/>
      <c r="WBB320" s="8"/>
      <c r="WBC320" s="8"/>
      <c r="WBD320" s="8"/>
      <c r="WBE320" s="8"/>
      <c r="WBF320" s="8"/>
      <c r="WBG320" s="8"/>
      <c r="WBH320" s="8"/>
      <c r="WBI320" s="8"/>
      <c r="WBJ320" s="8"/>
      <c r="WBK320" s="8"/>
      <c r="WBL320" s="8"/>
      <c r="WBM320" s="8"/>
      <c r="WBN320" s="8"/>
      <c r="WBO320" s="8"/>
      <c r="WBP320" s="8"/>
      <c r="WBQ320" s="8"/>
      <c r="WBR320" s="8"/>
      <c r="WBS320" s="8"/>
      <c r="WBT320" s="8"/>
      <c r="WBU320" s="8"/>
      <c r="WBV320" s="8"/>
      <c r="WBW320" s="8"/>
      <c r="WBX320" s="8"/>
      <c r="WBY320" s="8"/>
      <c r="WBZ320" s="8"/>
      <c r="WCA320" s="8"/>
      <c r="WCB320" s="8"/>
      <c r="WCC320" s="8"/>
      <c r="WCD320" s="8"/>
      <c r="WCE320" s="8"/>
      <c r="WCF320" s="8"/>
      <c r="WCG320" s="8"/>
      <c r="WCH320" s="8"/>
      <c r="WCI320" s="8"/>
      <c r="WCJ320" s="8"/>
      <c r="WCK320" s="8"/>
      <c r="WCL320" s="8"/>
      <c r="WCM320" s="8"/>
      <c r="WCN320" s="8"/>
      <c r="WCO320" s="8"/>
      <c r="WCP320" s="8"/>
      <c r="WCQ320" s="8"/>
      <c r="WCR320" s="8"/>
      <c r="WCS320" s="8"/>
      <c r="WCT320" s="8"/>
      <c r="WCU320" s="8"/>
      <c r="WCV320" s="8"/>
      <c r="WCW320" s="8"/>
      <c r="WCX320" s="8"/>
      <c r="WCY320" s="8"/>
      <c r="WCZ320" s="8"/>
      <c r="WDA320" s="8"/>
      <c r="WDB320" s="8"/>
      <c r="WDC320" s="8"/>
      <c r="WDD320" s="8"/>
      <c r="WDE320" s="8"/>
      <c r="WDF320" s="8"/>
      <c r="WDG320" s="8"/>
      <c r="WDH320" s="8"/>
      <c r="WDI320" s="8"/>
      <c r="WDJ320" s="8"/>
      <c r="WDK320" s="8"/>
      <c r="WDL320" s="8"/>
      <c r="WDM320" s="8"/>
      <c r="WDN320" s="8"/>
      <c r="WDO320" s="8"/>
      <c r="WDP320" s="8"/>
      <c r="WDQ320" s="8"/>
      <c r="WDR320" s="8"/>
      <c r="WDS320" s="8"/>
      <c r="WDT320" s="8"/>
      <c r="WDU320" s="8"/>
      <c r="WDV320" s="8"/>
      <c r="WDW320" s="8"/>
      <c r="WDX320" s="8"/>
      <c r="WDY320" s="8"/>
      <c r="WDZ320" s="8"/>
      <c r="WEA320" s="8"/>
      <c r="WEB320" s="8"/>
      <c r="WEC320" s="8"/>
      <c r="WED320" s="8"/>
      <c r="WEE320" s="8"/>
      <c r="WEF320" s="8"/>
      <c r="WEG320" s="8"/>
      <c r="WEH320" s="8"/>
      <c r="WEI320" s="8"/>
      <c r="WEJ320" s="8"/>
      <c r="WEK320" s="8"/>
      <c r="WEL320" s="8"/>
      <c r="WEM320" s="8"/>
      <c r="WEN320" s="8"/>
      <c r="WEO320" s="8"/>
      <c r="WEP320" s="8"/>
      <c r="WEQ320" s="8"/>
      <c r="WER320" s="8"/>
      <c r="WES320" s="8"/>
      <c r="WET320" s="8"/>
      <c r="WEU320" s="8"/>
      <c r="WEV320" s="8"/>
      <c r="WEW320" s="8"/>
      <c r="WEX320" s="8"/>
      <c r="WEY320" s="8"/>
      <c r="WEZ320" s="8"/>
      <c r="WFA320" s="8"/>
      <c r="WFB320" s="8"/>
      <c r="WFC320" s="8"/>
      <c r="WFD320" s="8"/>
      <c r="WFE320" s="8"/>
      <c r="WFF320" s="8"/>
      <c r="WFG320" s="8"/>
      <c r="WFH320" s="8"/>
      <c r="WFI320" s="8"/>
      <c r="WFJ320" s="8"/>
      <c r="WFK320" s="8"/>
      <c r="WFL320" s="8"/>
      <c r="WFM320" s="8"/>
      <c r="WFN320" s="8"/>
      <c r="WFO320" s="8"/>
      <c r="WFP320" s="8"/>
      <c r="WFQ320" s="8"/>
      <c r="WFR320" s="8"/>
      <c r="WFS320" s="8"/>
      <c r="WFT320" s="8"/>
      <c r="WFU320" s="8"/>
      <c r="WFV320" s="8"/>
      <c r="WFW320" s="8"/>
      <c r="WFX320" s="8"/>
      <c r="WFY320" s="8"/>
      <c r="WFZ320" s="8"/>
      <c r="WGA320" s="8"/>
      <c r="WGB320" s="8"/>
      <c r="WGC320" s="8"/>
      <c r="WGD320" s="8"/>
      <c r="WGE320" s="8"/>
      <c r="WGF320" s="8"/>
      <c r="WGG320" s="8"/>
      <c r="WGH320" s="8"/>
      <c r="WGI320" s="8"/>
      <c r="WGJ320" s="8"/>
      <c r="WGK320" s="8"/>
      <c r="WGL320" s="8"/>
      <c r="WGM320" s="8"/>
      <c r="WGN320" s="8"/>
      <c r="WGO320" s="8"/>
      <c r="WGP320" s="8"/>
      <c r="WGQ320" s="8"/>
      <c r="WGR320" s="8"/>
      <c r="WGS320" s="8"/>
      <c r="WGT320" s="8"/>
      <c r="WGU320" s="8"/>
      <c r="WGV320" s="8"/>
      <c r="WGW320" s="8"/>
      <c r="WGX320" s="8"/>
      <c r="WGY320" s="8"/>
      <c r="WGZ320" s="8"/>
      <c r="WHA320" s="8"/>
      <c r="WHB320" s="8"/>
      <c r="WHC320" s="8"/>
      <c r="WHD320" s="8"/>
      <c r="WHE320" s="8"/>
      <c r="WHF320" s="8"/>
      <c r="WHG320" s="8"/>
      <c r="WHH320" s="8"/>
      <c r="WHI320" s="8"/>
      <c r="WHJ320" s="8"/>
      <c r="WHK320" s="8"/>
      <c r="WHL320" s="8"/>
      <c r="WHM320" s="8"/>
      <c r="WHN320" s="8"/>
      <c r="WHO320" s="8"/>
      <c r="WHP320" s="8"/>
      <c r="WHQ320" s="8"/>
      <c r="WHR320" s="8"/>
      <c r="WHS320" s="8"/>
      <c r="WHT320" s="8"/>
      <c r="WHU320" s="8"/>
      <c r="WHV320" s="8"/>
      <c r="WHW320" s="8"/>
      <c r="WHX320" s="8"/>
      <c r="WHY320" s="8"/>
      <c r="WHZ320" s="8"/>
      <c r="WIA320" s="8"/>
      <c r="WIB320" s="8"/>
      <c r="WIC320" s="8"/>
      <c r="WID320" s="8"/>
      <c r="WIE320" s="8"/>
      <c r="WIF320" s="8"/>
      <c r="WIG320" s="8"/>
      <c r="WIH320" s="8"/>
      <c r="WII320" s="8"/>
      <c r="WIJ320" s="8"/>
      <c r="WIK320" s="8"/>
      <c r="WIL320" s="8"/>
      <c r="WIM320" s="8"/>
      <c r="WIN320" s="8"/>
      <c r="WIO320" s="8"/>
      <c r="WIP320" s="8"/>
      <c r="WIQ320" s="8"/>
      <c r="WIR320" s="8"/>
      <c r="WIS320" s="8"/>
      <c r="WIT320" s="8"/>
      <c r="WIU320" s="8"/>
      <c r="WIV320" s="8"/>
      <c r="WIW320" s="8"/>
      <c r="WIX320" s="8"/>
      <c r="WIY320" s="8"/>
      <c r="WIZ320" s="8"/>
      <c r="WJA320" s="8"/>
      <c r="WJB320" s="8"/>
      <c r="WJC320" s="8"/>
      <c r="WJD320" s="8"/>
      <c r="WJE320" s="8"/>
      <c r="WJF320" s="8"/>
      <c r="WJG320" s="8"/>
      <c r="WJH320" s="8"/>
      <c r="WJI320" s="8"/>
      <c r="WJJ320" s="8"/>
      <c r="WJK320" s="8"/>
      <c r="WJL320" s="8"/>
      <c r="WJM320" s="8"/>
      <c r="WJN320" s="8"/>
      <c r="WJO320" s="8"/>
      <c r="WJP320" s="8"/>
      <c r="WJQ320" s="8"/>
      <c r="WJR320" s="8"/>
      <c r="WJS320" s="8"/>
      <c r="WJT320" s="8"/>
      <c r="WJU320" s="8"/>
      <c r="WJV320" s="8"/>
      <c r="WJW320" s="8"/>
      <c r="WJX320" s="8"/>
      <c r="WJY320" s="8"/>
      <c r="WJZ320" s="8"/>
      <c r="WKA320" s="8"/>
      <c r="WKB320" s="8"/>
      <c r="WKC320" s="8"/>
      <c r="WKD320" s="8"/>
      <c r="WKE320" s="8"/>
      <c r="WKF320" s="8"/>
      <c r="WKG320" s="8"/>
      <c r="WKH320" s="8"/>
      <c r="WKI320" s="8"/>
      <c r="WKJ320" s="8"/>
      <c r="WKK320" s="8"/>
      <c r="WKL320" s="8"/>
      <c r="WKM320" s="8"/>
      <c r="WKN320" s="8"/>
      <c r="WKO320" s="8"/>
      <c r="WKP320" s="8"/>
      <c r="WKQ320" s="8"/>
      <c r="WKR320" s="8"/>
      <c r="WKS320" s="8"/>
      <c r="WKT320" s="8"/>
      <c r="WKU320" s="8"/>
      <c r="WKV320" s="8"/>
      <c r="WKW320" s="8"/>
      <c r="WKX320" s="8"/>
      <c r="WKY320" s="8"/>
      <c r="WKZ320" s="8"/>
      <c r="WLA320" s="8"/>
      <c r="WLB320" s="8"/>
      <c r="WLC320" s="8"/>
      <c r="WLD320" s="8"/>
      <c r="WLE320" s="8"/>
      <c r="WLF320" s="8"/>
      <c r="WLG320" s="8"/>
      <c r="WLH320" s="8"/>
      <c r="WLI320" s="8"/>
      <c r="WLJ320" s="8"/>
      <c r="WLK320" s="8"/>
      <c r="WLL320" s="8"/>
      <c r="WLM320" s="8"/>
      <c r="WLN320" s="8"/>
      <c r="WLO320" s="8"/>
      <c r="WLP320" s="8"/>
      <c r="WLQ320" s="8"/>
      <c r="WLR320" s="8"/>
      <c r="WLS320" s="8"/>
      <c r="WLT320" s="8"/>
      <c r="WLU320" s="8"/>
      <c r="WLV320" s="8"/>
      <c r="WLW320" s="8"/>
      <c r="WLX320" s="8"/>
      <c r="WLY320" s="8"/>
      <c r="WLZ320" s="8"/>
      <c r="WMA320" s="8"/>
      <c r="WMB320" s="8"/>
      <c r="WMC320" s="8"/>
      <c r="WMD320" s="8"/>
      <c r="WME320" s="8"/>
      <c r="WMF320" s="8"/>
      <c r="WMG320" s="8"/>
      <c r="WMH320" s="8"/>
      <c r="WMI320" s="8"/>
      <c r="WMJ320" s="8"/>
      <c r="WMK320" s="8"/>
      <c r="WML320" s="8"/>
      <c r="WMM320" s="8"/>
      <c r="WMN320" s="8"/>
      <c r="WMO320" s="8"/>
      <c r="WMP320" s="8"/>
      <c r="WMQ320" s="8"/>
      <c r="WMR320" s="8"/>
      <c r="WMS320" s="8"/>
      <c r="WMT320" s="8"/>
      <c r="WMU320" s="8"/>
      <c r="WMV320" s="8"/>
      <c r="WMW320" s="8"/>
      <c r="WMX320" s="8"/>
      <c r="WMY320" s="8"/>
      <c r="WMZ320" s="8"/>
      <c r="WNA320" s="8"/>
      <c r="WNB320" s="8"/>
      <c r="WNC320" s="8"/>
      <c r="WND320" s="8"/>
      <c r="WNE320" s="8"/>
      <c r="WNF320" s="8"/>
      <c r="WNG320" s="8"/>
      <c r="WNH320" s="8"/>
      <c r="WNI320" s="8"/>
      <c r="WNJ320" s="8"/>
      <c r="WNK320" s="8"/>
      <c r="WNL320" s="8"/>
      <c r="WNM320" s="8"/>
      <c r="WNN320" s="8"/>
      <c r="WNO320" s="8"/>
      <c r="WNP320" s="8"/>
      <c r="WNQ320" s="8"/>
      <c r="WNR320" s="8"/>
      <c r="WNS320" s="8"/>
      <c r="WNT320" s="8"/>
      <c r="WNU320" s="8"/>
      <c r="WNV320" s="8"/>
      <c r="WNW320" s="8"/>
      <c r="WNX320" s="8"/>
      <c r="WNY320" s="8"/>
      <c r="WNZ320" s="8"/>
      <c r="WOA320" s="8"/>
      <c r="WOB320" s="8"/>
      <c r="WOC320" s="8"/>
      <c r="WOD320" s="8"/>
      <c r="WOE320" s="8"/>
      <c r="WOF320" s="8"/>
      <c r="WOG320" s="8"/>
      <c r="WOH320" s="8"/>
      <c r="WOI320" s="8"/>
      <c r="WOJ320" s="8"/>
      <c r="WOK320" s="8"/>
      <c r="WOL320" s="8"/>
      <c r="WOM320" s="8"/>
      <c r="WON320" s="8"/>
      <c r="WOO320" s="8"/>
      <c r="WOP320" s="8"/>
      <c r="WOQ320" s="8"/>
      <c r="WOR320" s="8"/>
      <c r="WOS320" s="8"/>
      <c r="WOT320" s="8"/>
      <c r="WOU320" s="8"/>
      <c r="WOV320" s="8"/>
      <c r="WOW320" s="8"/>
      <c r="WOX320" s="8"/>
      <c r="WOY320" s="8"/>
      <c r="WOZ320" s="8"/>
      <c r="WPA320" s="8"/>
      <c r="WPB320" s="8"/>
      <c r="WPC320" s="8"/>
      <c r="WPD320" s="8"/>
      <c r="WPE320" s="8"/>
      <c r="WPF320" s="8"/>
      <c r="WPG320" s="8"/>
      <c r="WPH320" s="8"/>
      <c r="WPI320" s="8"/>
      <c r="WPJ320" s="8"/>
      <c r="WPK320" s="8"/>
      <c r="WPL320" s="8"/>
      <c r="WPM320" s="8"/>
      <c r="WPN320" s="8"/>
      <c r="WPO320" s="8"/>
      <c r="WPP320" s="8"/>
      <c r="WPQ320" s="8"/>
      <c r="WPR320" s="8"/>
      <c r="WPS320" s="8"/>
      <c r="WPT320" s="8"/>
      <c r="WPU320" s="8"/>
      <c r="WPV320" s="8"/>
      <c r="WPW320" s="8"/>
      <c r="WPX320" s="8"/>
      <c r="WPY320" s="8"/>
      <c r="WPZ320" s="8"/>
      <c r="WQA320" s="8"/>
      <c r="WQB320" s="8"/>
      <c r="WQC320" s="8"/>
      <c r="WQD320" s="8"/>
      <c r="WQE320" s="8"/>
      <c r="WQF320" s="8"/>
      <c r="WQG320" s="8"/>
      <c r="WQH320" s="8"/>
      <c r="WQI320" s="8"/>
      <c r="WQJ320" s="8"/>
      <c r="WQK320" s="8"/>
      <c r="WQL320" s="8"/>
      <c r="WQM320" s="8"/>
      <c r="WQN320" s="8"/>
      <c r="WQO320" s="8"/>
      <c r="WQP320" s="8"/>
      <c r="WQQ320" s="8"/>
      <c r="WQR320" s="8"/>
      <c r="WQS320" s="8"/>
      <c r="WQT320" s="8"/>
      <c r="WQU320" s="8"/>
      <c r="WQV320" s="8"/>
      <c r="WQW320" s="8"/>
      <c r="WQX320" s="8"/>
      <c r="WQY320" s="8"/>
      <c r="WQZ320" s="8"/>
      <c r="WRA320" s="8"/>
      <c r="WRB320" s="8"/>
      <c r="WRC320" s="8"/>
      <c r="WRD320" s="8"/>
      <c r="WRE320" s="8"/>
      <c r="WRF320" s="8"/>
      <c r="WRG320" s="8"/>
      <c r="WRH320" s="8"/>
      <c r="WRI320" s="8"/>
      <c r="WRJ320" s="8"/>
      <c r="WRK320" s="8"/>
      <c r="WRL320" s="8"/>
      <c r="WRM320" s="8"/>
      <c r="WRN320" s="8"/>
      <c r="WRO320" s="8"/>
      <c r="WRP320" s="8"/>
      <c r="WRQ320" s="8"/>
      <c r="WRR320" s="8"/>
      <c r="WRS320" s="8"/>
      <c r="WRT320" s="8"/>
      <c r="WRU320" s="8"/>
      <c r="WRV320" s="8"/>
      <c r="WRW320" s="8"/>
      <c r="WRX320" s="8"/>
      <c r="WRY320" s="8"/>
      <c r="WRZ320" s="8"/>
      <c r="WSA320" s="8"/>
      <c r="WSB320" s="8"/>
      <c r="WSC320" s="8"/>
      <c r="WSD320" s="8"/>
      <c r="WSE320" s="8"/>
      <c r="WSF320" s="8"/>
      <c r="WSG320" s="8"/>
      <c r="WSH320" s="8"/>
      <c r="WSI320" s="8"/>
      <c r="WSJ320" s="8"/>
      <c r="WSK320" s="8"/>
      <c r="WSL320" s="8"/>
      <c r="WSM320" s="8"/>
      <c r="WSN320" s="8"/>
      <c r="WSO320" s="8"/>
      <c r="WSP320" s="8"/>
      <c r="WSQ320" s="8"/>
      <c r="WSR320" s="8"/>
      <c r="WSS320" s="8"/>
      <c r="WST320" s="8"/>
      <c r="WSU320" s="8"/>
      <c r="WSV320" s="8"/>
      <c r="WSW320" s="8"/>
      <c r="WSX320" s="8"/>
      <c r="WSY320" s="8"/>
      <c r="WSZ320" s="8"/>
      <c r="WTA320" s="8"/>
      <c r="WTB320" s="8"/>
      <c r="WTC320" s="8"/>
      <c r="WTD320" s="8"/>
      <c r="WTE320" s="8"/>
      <c r="WTF320" s="8"/>
      <c r="WTG320" s="8"/>
      <c r="WTH320" s="8"/>
      <c r="WTI320" s="8"/>
      <c r="WTJ320" s="8"/>
      <c r="WTK320" s="8"/>
      <c r="WTL320" s="8"/>
      <c r="WTM320" s="8"/>
      <c r="WTN320" s="8"/>
      <c r="WTO320" s="8"/>
      <c r="WTP320" s="8"/>
      <c r="WTQ320" s="8"/>
      <c r="WTR320" s="8"/>
      <c r="WTS320" s="8"/>
      <c r="WTT320" s="8"/>
      <c r="WTU320" s="8"/>
      <c r="WTV320" s="8"/>
      <c r="WTW320" s="8"/>
      <c r="WTX320" s="8"/>
      <c r="WTY320" s="8"/>
      <c r="WTZ320" s="8"/>
      <c r="WUA320" s="8"/>
      <c r="WUB320" s="8"/>
      <c r="WUC320" s="8"/>
      <c r="WUD320" s="8"/>
      <c r="WUE320" s="8"/>
      <c r="WUF320" s="8"/>
      <c r="WUG320" s="8"/>
      <c r="WUH320" s="8"/>
      <c r="WUI320" s="8"/>
      <c r="WUJ320" s="8"/>
      <c r="WUK320" s="8"/>
      <c r="WUL320" s="8"/>
      <c r="WUM320" s="8"/>
      <c r="WUN320" s="8"/>
      <c r="WUO320" s="8"/>
      <c r="WUP320" s="8"/>
      <c r="WUQ320" s="8"/>
      <c r="WUR320" s="8"/>
      <c r="WUS320" s="8"/>
      <c r="WUT320" s="8"/>
      <c r="WUU320" s="8"/>
      <c r="WUV320" s="8"/>
      <c r="WUW320" s="8"/>
      <c r="WUX320" s="8"/>
      <c r="WUY320" s="8"/>
      <c r="WUZ320" s="8"/>
      <c r="WVA320" s="8"/>
      <c r="WVB320" s="8"/>
      <c r="WVC320" s="8"/>
      <c r="WVD320" s="8"/>
      <c r="WVE320" s="8"/>
      <c r="WVF320" s="8"/>
      <c r="WVG320" s="8"/>
      <c r="WVH320" s="8"/>
      <c r="WVI320" s="8"/>
      <c r="WVJ320" s="8"/>
      <c r="WVK320" s="8"/>
      <c r="WVL320" s="8"/>
      <c r="WVM320" s="8"/>
      <c r="WVN320" s="8"/>
      <c r="WVO320" s="8"/>
      <c r="WVP320" s="8"/>
      <c r="WVQ320" s="8"/>
      <c r="WVR320" s="8"/>
      <c r="WVS320" s="8"/>
      <c r="WVT320" s="8"/>
      <c r="WVU320" s="8"/>
      <c r="WVV320" s="8"/>
      <c r="WVW320" s="8"/>
      <c r="WVX320" s="8"/>
      <c r="WVY320" s="8"/>
      <c r="WVZ320" s="8"/>
      <c r="WWA320" s="8"/>
      <c r="WWB320" s="8"/>
      <c r="WWC320" s="8"/>
      <c r="WWD320" s="8"/>
      <c r="WWE320" s="8"/>
      <c r="WWF320" s="8"/>
      <c r="WWG320" s="8"/>
      <c r="WWH320" s="8"/>
      <c r="WWI320" s="8"/>
      <c r="WWJ320" s="8"/>
      <c r="WWK320" s="8"/>
      <c r="WWL320" s="8"/>
      <c r="WWM320" s="8"/>
      <c r="WWN320" s="8"/>
      <c r="WWO320" s="8"/>
      <c r="WWP320" s="8"/>
      <c r="WWQ320" s="8"/>
      <c r="WWR320" s="8"/>
      <c r="WWS320" s="8"/>
      <c r="WWT320" s="8"/>
      <c r="WWU320" s="8"/>
      <c r="WWV320" s="8"/>
      <c r="WWW320" s="8"/>
      <c r="WWX320" s="8"/>
      <c r="WWY320" s="8"/>
      <c r="WWZ320" s="8"/>
      <c r="WXA320" s="8"/>
      <c r="WXB320" s="8"/>
      <c r="WXC320" s="8"/>
      <c r="WXD320" s="8"/>
      <c r="WXE320" s="8"/>
      <c r="WXF320" s="8"/>
      <c r="WXG320" s="8"/>
      <c r="WXH320" s="8"/>
      <c r="WXI320" s="8"/>
      <c r="WXJ320" s="8"/>
      <c r="WXK320" s="8"/>
      <c r="WXL320" s="8"/>
      <c r="WXM320" s="8"/>
      <c r="WXN320" s="8"/>
      <c r="WXO320" s="8"/>
      <c r="WXP320" s="8"/>
      <c r="WXQ320" s="8"/>
      <c r="WXR320" s="8"/>
      <c r="WXS320" s="8"/>
      <c r="WXT320" s="8"/>
      <c r="WXU320" s="8"/>
      <c r="WXV320" s="8"/>
      <c r="WXW320" s="8"/>
      <c r="WXX320" s="8"/>
      <c r="WXY320" s="8"/>
      <c r="WXZ320" s="8"/>
      <c r="WYA320" s="8"/>
      <c r="WYB320" s="8"/>
      <c r="WYC320" s="8"/>
      <c r="WYD320" s="8"/>
      <c r="WYE320" s="8"/>
      <c r="WYF320" s="8"/>
      <c r="WYG320" s="8"/>
      <c r="WYH320" s="8"/>
      <c r="WYI320" s="8"/>
      <c r="WYJ320" s="8"/>
      <c r="WYK320" s="8"/>
      <c r="WYL320" s="8"/>
      <c r="WYM320" s="8"/>
      <c r="WYN320" s="8"/>
      <c r="WYO320" s="8"/>
      <c r="WYP320" s="8"/>
      <c r="WYQ320" s="8"/>
      <c r="WYR320" s="8"/>
      <c r="WYS320" s="8"/>
      <c r="WYT320" s="8"/>
      <c r="WYU320" s="8"/>
      <c r="WYV320" s="8"/>
      <c r="WYW320" s="8"/>
      <c r="WYX320" s="8"/>
      <c r="WYY320" s="8"/>
      <c r="WYZ320" s="8"/>
      <c r="WZA320" s="8"/>
      <c r="WZB320" s="8"/>
      <c r="WZC320" s="8"/>
      <c r="WZD320" s="8"/>
      <c r="WZE320" s="8"/>
      <c r="WZF320" s="8"/>
      <c r="WZG320" s="8"/>
      <c r="WZH320" s="8"/>
      <c r="WZI320" s="8"/>
      <c r="WZJ320" s="8"/>
      <c r="WZK320" s="8"/>
      <c r="WZL320" s="8"/>
      <c r="WZM320" s="8"/>
      <c r="WZN320" s="8"/>
      <c r="WZO320" s="8"/>
      <c r="WZP320" s="8"/>
      <c r="WZQ320" s="8"/>
      <c r="WZR320" s="8"/>
      <c r="WZS320" s="8"/>
      <c r="WZT320" s="8"/>
      <c r="WZU320" s="8"/>
      <c r="WZV320" s="8"/>
      <c r="WZW320" s="8"/>
      <c r="WZX320" s="8"/>
      <c r="WZY320" s="8"/>
      <c r="WZZ320" s="8"/>
      <c r="XAA320" s="8"/>
      <c r="XAB320" s="8"/>
      <c r="XAC320" s="8"/>
      <c r="XAD320" s="8"/>
      <c r="XAE320" s="8"/>
      <c r="XAF320" s="8"/>
      <c r="XAG320" s="8"/>
      <c r="XAH320" s="8"/>
      <c r="XAI320" s="8"/>
      <c r="XAJ320" s="8"/>
      <c r="XAK320" s="8"/>
      <c r="XAL320" s="8"/>
      <c r="XAM320" s="8"/>
      <c r="XAN320" s="8"/>
      <c r="XAO320" s="8"/>
      <c r="XAP320" s="8"/>
      <c r="XAQ320" s="8"/>
      <c r="XAR320" s="8"/>
      <c r="XAS320" s="8"/>
      <c r="XAT320" s="8"/>
      <c r="XAU320" s="8"/>
      <c r="XAV320" s="8"/>
      <c r="XAW320" s="8"/>
      <c r="XAX320" s="8"/>
      <c r="XAY320" s="8"/>
      <c r="XAZ320" s="8"/>
      <c r="XBA320" s="8"/>
      <c r="XBB320" s="8"/>
      <c r="XBC320" s="8"/>
      <c r="XBD320" s="8"/>
      <c r="XBE320" s="8"/>
      <c r="XBF320" s="8"/>
      <c r="XBG320" s="8"/>
      <c r="XBH320" s="8"/>
      <c r="XBI320" s="8"/>
      <c r="XBJ320" s="8"/>
      <c r="XBK320" s="8"/>
      <c r="XBL320" s="8"/>
      <c r="XBM320" s="8"/>
      <c r="XBN320" s="8"/>
      <c r="XBO320" s="8"/>
      <c r="XBP320" s="8"/>
      <c r="XBQ320" s="8"/>
      <c r="XBR320" s="8"/>
      <c r="XBS320" s="8"/>
      <c r="XBT320" s="8"/>
      <c r="XBU320" s="8"/>
      <c r="XBV320" s="8"/>
      <c r="XBW320" s="8"/>
      <c r="XBX320" s="8"/>
      <c r="XBY320" s="8"/>
      <c r="XBZ320" s="8"/>
      <c r="XCA320" s="8"/>
      <c r="XCB320" s="8"/>
      <c r="XCC320" s="8"/>
      <c r="XCD320" s="8"/>
      <c r="XCE320" s="8"/>
      <c r="XCF320" s="8"/>
      <c r="XCG320" s="8"/>
      <c r="XCH320" s="8"/>
      <c r="XCI320" s="8"/>
      <c r="XCJ320" s="8"/>
      <c r="XCK320" s="8"/>
      <c r="XCL320" s="8"/>
      <c r="XCM320" s="8"/>
      <c r="XCN320" s="8"/>
      <c r="XCO320" s="8"/>
      <c r="XCP320" s="8"/>
      <c r="XCQ320" s="8"/>
      <c r="XCR320" s="8"/>
      <c r="XCS320" s="8"/>
      <c r="XCT320" s="8"/>
      <c r="XCU320" s="8"/>
      <c r="XCV320" s="8"/>
      <c r="XCW320" s="8"/>
      <c r="XCX320" s="8"/>
      <c r="XCY320" s="8"/>
      <c r="XCZ320" s="8"/>
      <c r="XDA320" s="8"/>
      <c r="XDB320" s="8"/>
      <c r="XDC320" s="8"/>
      <c r="XDD320" s="8"/>
      <c r="XDE320" s="8"/>
      <c r="XDF320" s="8"/>
      <c r="XDG320" s="8"/>
      <c r="XDH320" s="8"/>
      <c r="XDI320" s="8"/>
      <c r="XDJ320" s="8"/>
      <c r="XDK320" s="8"/>
      <c r="XDL320" s="8"/>
      <c r="XDM320" s="8"/>
      <c r="XDN320" s="8"/>
      <c r="XDO320" s="8"/>
      <c r="XDP320" s="8"/>
      <c r="XDQ320" s="8"/>
      <c r="XDR320" s="8"/>
      <c r="XDS320" s="8"/>
      <c r="XDT320" s="8"/>
      <c r="XDU320" s="8"/>
      <c r="XDV320" s="8"/>
      <c r="XDW320" s="8"/>
      <c r="XDX320" s="8"/>
      <c r="XDY320" s="8"/>
      <c r="XDZ320" s="8"/>
      <c r="XEA320" s="8"/>
      <c r="XEB320" s="8"/>
      <c r="XEC320" s="8"/>
      <c r="XED320" s="8"/>
      <c r="XEE320" s="8"/>
      <c r="XEF320" s="8"/>
      <c r="XEG320" s="8"/>
      <c r="XEH320" s="8"/>
      <c r="XEI320" s="8"/>
      <c r="XEJ320" s="8"/>
      <c r="XEK320" s="8"/>
      <c r="XEL320" s="8"/>
      <c r="XEM320" s="8"/>
      <c r="XEN320" s="8"/>
      <c r="XEO320" s="8"/>
      <c r="XEP320" s="8"/>
      <c r="XEQ320" s="8"/>
      <c r="XER320" s="8"/>
      <c r="XES320" s="8"/>
      <c r="XET320" s="8"/>
      <c r="XEU320" s="8"/>
      <c r="XEV320" s="8"/>
      <c r="XEW320" s="8"/>
      <c r="XEX320" s="8"/>
      <c r="XEY320" s="8"/>
      <c r="XEZ320" s="8"/>
      <c r="XFA320" s="8"/>
    </row>
    <row r="321" spans="1:39" s="35" customFormat="1" ht="26.25" customHeight="1">
      <c r="A321" s="53"/>
      <c r="B321" s="28" t="s">
        <v>3</v>
      </c>
      <c r="C321" s="52" t="s">
        <v>163</v>
      </c>
      <c r="D321" s="52" t="s">
        <v>72</v>
      </c>
      <c r="E321" s="52" t="s">
        <v>7</v>
      </c>
      <c r="F321" s="52" t="s">
        <v>8</v>
      </c>
      <c r="G321" s="52" t="s">
        <v>689</v>
      </c>
      <c r="H321" s="47">
        <v>312359892</v>
      </c>
      <c r="I321" s="137" t="s">
        <v>86</v>
      </c>
      <c r="J321" s="29" t="s">
        <v>429</v>
      </c>
      <c r="K321" s="71" t="s">
        <v>690</v>
      </c>
      <c r="L321" s="140">
        <v>80131500</v>
      </c>
      <c r="M321" s="52" t="str">
        <f>+G321</f>
        <v>Entregar a título de arrendamiento a la Universidad Pedagógica Nacional para su uso y goce el inmueble ubicado en la AV carrera 14 No 65-27  con Matriculas Inmobiliarias 50C-276773.</v>
      </c>
      <c r="N321" s="31">
        <v>1</v>
      </c>
      <c r="O321" s="31">
        <v>1</v>
      </c>
      <c r="P321" s="73">
        <v>11</v>
      </c>
      <c r="Q321" s="74" t="s">
        <v>79</v>
      </c>
      <c r="R321" s="74" t="s">
        <v>80</v>
      </c>
      <c r="S321" s="52" t="s">
        <v>5</v>
      </c>
      <c r="T321" s="75">
        <f t="shared" si="40"/>
        <v>312359892</v>
      </c>
      <c r="U321" s="76">
        <f t="shared" si="41"/>
        <v>312359892</v>
      </c>
      <c r="V321" s="31" t="s">
        <v>76</v>
      </c>
      <c r="W321" s="31" t="s">
        <v>81</v>
      </c>
      <c r="X321" s="77" t="s">
        <v>82</v>
      </c>
      <c r="Y321" s="32" t="s">
        <v>83</v>
      </c>
      <c r="Z321" s="33" t="s">
        <v>3</v>
      </c>
      <c r="AA321" s="30" t="s">
        <v>84</v>
      </c>
      <c r="AB321" s="78" t="s">
        <v>85</v>
      </c>
      <c r="AC321" s="31" t="s">
        <v>76</v>
      </c>
      <c r="AD321" s="31" t="s">
        <v>86</v>
      </c>
      <c r="AE321" s="79" t="s">
        <v>87</v>
      </c>
      <c r="AF321" s="79" t="s">
        <v>88</v>
      </c>
      <c r="AG321" s="79" t="s">
        <v>89</v>
      </c>
      <c r="AH321" s="79" t="s">
        <v>90</v>
      </c>
      <c r="AI321" s="79" t="s">
        <v>90</v>
      </c>
      <c r="AJ321" s="79" t="s">
        <v>90</v>
      </c>
      <c r="AK321" s="80"/>
      <c r="AL321" s="80"/>
      <c r="AM321" s="80"/>
    </row>
    <row r="322" spans="1:39" s="35" customFormat="1" ht="207">
      <c r="A322" s="53"/>
      <c r="B322" s="28" t="s">
        <v>3</v>
      </c>
      <c r="C322" s="52" t="s">
        <v>151</v>
      </c>
      <c r="D322" s="52" t="s">
        <v>128</v>
      </c>
      <c r="E322" s="52" t="s">
        <v>9</v>
      </c>
      <c r="F322" s="52" t="s">
        <v>697</v>
      </c>
      <c r="G322" s="52" t="s">
        <v>711</v>
      </c>
      <c r="H322" s="47">
        <v>2494206905</v>
      </c>
      <c r="I322" s="52" t="s">
        <v>86</v>
      </c>
      <c r="J322" s="29" t="s">
        <v>76</v>
      </c>
      <c r="K322" s="71" t="s">
        <v>696</v>
      </c>
      <c r="L322" s="72" t="s">
        <v>699</v>
      </c>
      <c r="M322" s="118" t="s">
        <v>711</v>
      </c>
      <c r="N322" s="31">
        <v>1</v>
      </c>
      <c r="O322" s="31">
        <v>1</v>
      </c>
      <c r="P322" s="73">
        <v>11</v>
      </c>
      <c r="Q322" s="74" t="s">
        <v>79</v>
      </c>
      <c r="R322" s="74" t="s">
        <v>80</v>
      </c>
      <c r="S322" s="81" t="s">
        <v>1</v>
      </c>
      <c r="T322" s="75">
        <f t="shared" si="40"/>
        <v>2494206905</v>
      </c>
      <c r="U322" s="82">
        <f t="shared" si="41"/>
        <v>2494206905</v>
      </c>
      <c r="V322" s="31" t="s">
        <v>76</v>
      </c>
      <c r="W322" s="31" t="s">
        <v>81</v>
      </c>
      <c r="X322" s="77" t="s">
        <v>82</v>
      </c>
      <c r="Y322" s="32" t="s">
        <v>83</v>
      </c>
      <c r="Z322" s="33" t="s">
        <v>3</v>
      </c>
      <c r="AA322" s="30" t="s">
        <v>84</v>
      </c>
      <c r="AB322" s="78" t="s">
        <v>85</v>
      </c>
      <c r="AC322" s="31" t="s">
        <v>76</v>
      </c>
      <c r="AD322" s="31" t="s">
        <v>86</v>
      </c>
      <c r="AE322" s="79" t="s">
        <v>87</v>
      </c>
      <c r="AF322" s="79" t="s">
        <v>88</v>
      </c>
      <c r="AG322" s="79" t="s">
        <v>89</v>
      </c>
      <c r="AH322" s="79" t="s">
        <v>90</v>
      </c>
      <c r="AI322" s="79" t="s">
        <v>90</v>
      </c>
      <c r="AJ322" s="79" t="s">
        <v>90</v>
      </c>
      <c r="AK322" s="80"/>
      <c r="AL322" s="80"/>
      <c r="AM322" s="80"/>
    </row>
    <row r="323" spans="1:39" s="35" customFormat="1">
      <c r="A323" s="53"/>
      <c r="B323" s="28" t="s">
        <v>3</v>
      </c>
      <c r="C323" s="52" t="s">
        <v>151</v>
      </c>
      <c r="D323" s="52" t="s">
        <v>128</v>
      </c>
      <c r="E323" s="52" t="s">
        <v>4</v>
      </c>
      <c r="F323" s="52" t="s">
        <v>6</v>
      </c>
      <c r="G323" s="52" t="s">
        <v>454</v>
      </c>
      <c r="H323" s="47">
        <v>33000000</v>
      </c>
      <c r="I323" s="52" t="s">
        <v>86</v>
      </c>
      <c r="J323" s="29" t="s">
        <v>76</v>
      </c>
      <c r="K323" s="71" t="s">
        <v>703</v>
      </c>
      <c r="L323" s="72" t="s">
        <v>456</v>
      </c>
      <c r="M323" s="52" t="str">
        <f>G323</f>
        <v>Prestar el servicio de transporte de alimentos, para los restaurantes y cafeterías de la Universidad Pedagógica Nacional.</v>
      </c>
      <c r="N323" s="31">
        <v>1</v>
      </c>
      <c r="O323" s="31">
        <v>1</v>
      </c>
      <c r="P323" s="73">
        <v>11</v>
      </c>
      <c r="Q323" s="74" t="s">
        <v>79</v>
      </c>
      <c r="R323" s="74" t="s">
        <v>80</v>
      </c>
      <c r="S323" s="52" t="s">
        <v>5</v>
      </c>
      <c r="T323" s="75">
        <f t="shared" si="40"/>
        <v>33000000</v>
      </c>
      <c r="U323" s="76">
        <f t="shared" si="41"/>
        <v>33000000</v>
      </c>
      <c r="V323" s="31" t="s">
        <v>76</v>
      </c>
      <c r="W323" s="31" t="s">
        <v>81</v>
      </c>
      <c r="X323" s="77" t="s">
        <v>82</v>
      </c>
      <c r="Y323" s="32" t="s">
        <v>83</v>
      </c>
      <c r="Z323" s="33" t="s">
        <v>3</v>
      </c>
      <c r="AA323" s="30" t="s">
        <v>84</v>
      </c>
      <c r="AB323" s="78" t="s">
        <v>85</v>
      </c>
      <c r="AC323" s="31" t="s">
        <v>76</v>
      </c>
      <c r="AD323" s="31" t="s">
        <v>86</v>
      </c>
      <c r="AE323" s="79" t="s">
        <v>87</v>
      </c>
      <c r="AF323" s="79" t="s">
        <v>88</v>
      </c>
      <c r="AG323" s="79" t="s">
        <v>89</v>
      </c>
      <c r="AH323" s="79" t="s">
        <v>90</v>
      </c>
      <c r="AI323" s="79" t="s">
        <v>90</v>
      </c>
      <c r="AJ323" s="79" t="s">
        <v>90</v>
      </c>
      <c r="AK323" s="80"/>
      <c r="AL323" s="80"/>
      <c r="AM323" s="80"/>
    </row>
    <row r="324" spans="1:39" s="35" customFormat="1" ht="42.75" customHeight="1">
      <c r="A324" s="53"/>
      <c r="B324" s="28" t="s">
        <v>3</v>
      </c>
      <c r="C324" s="52" t="s">
        <v>139</v>
      </c>
      <c r="D324" s="52" t="s">
        <v>128</v>
      </c>
      <c r="E324" s="52" t="s">
        <v>125</v>
      </c>
      <c r="F324" s="52" t="s">
        <v>126</v>
      </c>
      <c r="G324" s="52" t="s">
        <v>704</v>
      </c>
      <c r="H324" s="47">
        <v>55216000</v>
      </c>
      <c r="I324" s="52" t="s">
        <v>86</v>
      </c>
      <c r="J324" s="29" t="s">
        <v>76</v>
      </c>
      <c r="K324" s="71" t="s">
        <v>705</v>
      </c>
      <c r="L324" s="72">
        <v>49121500</v>
      </c>
      <c r="M324" s="205" t="s">
        <v>704</v>
      </c>
      <c r="N324" s="31">
        <v>1</v>
      </c>
      <c r="O324" s="31">
        <v>1</v>
      </c>
      <c r="P324" s="73">
        <v>11</v>
      </c>
      <c r="Q324" s="74" t="s">
        <v>79</v>
      </c>
      <c r="R324" s="74" t="s">
        <v>80</v>
      </c>
      <c r="S324" s="81" t="s">
        <v>5</v>
      </c>
      <c r="T324" s="75">
        <f t="shared" si="40"/>
        <v>55216000</v>
      </c>
      <c r="U324" s="76">
        <f t="shared" si="41"/>
        <v>55216000</v>
      </c>
      <c r="V324" s="31" t="s">
        <v>76</v>
      </c>
      <c r="W324" s="31" t="s">
        <v>81</v>
      </c>
      <c r="X324" s="77" t="s">
        <v>82</v>
      </c>
      <c r="Y324" s="32" t="s">
        <v>83</v>
      </c>
      <c r="Z324" s="33" t="s">
        <v>3</v>
      </c>
      <c r="AA324" s="30" t="s">
        <v>84</v>
      </c>
      <c r="AB324" s="78" t="s">
        <v>85</v>
      </c>
      <c r="AC324" s="31" t="s">
        <v>76</v>
      </c>
      <c r="AD324" s="31" t="s">
        <v>86</v>
      </c>
      <c r="AE324" s="79" t="s">
        <v>87</v>
      </c>
      <c r="AF324" s="79" t="s">
        <v>88</v>
      </c>
      <c r="AG324" s="79" t="s">
        <v>89</v>
      </c>
      <c r="AH324" s="79" t="s">
        <v>90</v>
      </c>
      <c r="AI324" s="79" t="s">
        <v>90</v>
      </c>
      <c r="AJ324" s="79" t="s">
        <v>90</v>
      </c>
      <c r="AK324" s="80"/>
      <c r="AL324" s="80"/>
      <c r="AM324" s="80"/>
    </row>
    <row r="325" spans="1:39" s="35" customFormat="1" ht="40.5" customHeight="1">
      <c r="A325" s="53"/>
      <c r="B325" s="28" t="s">
        <v>3</v>
      </c>
      <c r="C325" s="52" t="s">
        <v>139</v>
      </c>
      <c r="D325" s="52" t="s">
        <v>128</v>
      </c>
      <c r="E325" s="52" t="s">
        <v>117</v>
      </c>
      <c r="F325" s="52" t="s">
        <v>118</v>
      </c>
      <c r="G325" s="52" t="s">
        <v>704</v>
      </c>
      <c r="H325" s="47">
        <v>9520000</v>
      </c>
      <c r="I325" s="52" t="s">
        <v>86</v>
      </c>
      <c r="J325" s="29" t="s">
        <v>76</v>
      </c>
      <c r="K325" s="71" t="s">
        <v>705</v>
      </c>
      <c r="L325" s="72">
        <v>56101500</v>
      </c>
      <c r="M325" s="206"/>
      <c r="N325" s="31">
        <v>1</v>
      </c>
      <c r="O325" s="31">
        <v>1</v>
      </c>
      <c r="P325" s="73">
        <v>11</v>
      </c>
      <c r="Q325" s="74" t="s">
        <v>79</v>
      </c>
      <c r="R325" s="74" t="s">
        <v>80</v>
      </c>
      <c r="S325" s="81" t="s">
        <v>5</v>
      </c>
      <c r="T325" s="75">
        <f t="shared" si="40"/>
        <v>9520000</v>
      </c>
      <c r="U325" s="76">
        <f t="shared" si="41"/>
        <v>9520000</v>
      </c>
      <c r="V325" s="31" t="s">
        <v>76</v>
      </c>
      <c r="W325" s="31" t="s">
        <v>81</v>
      </c>
      <c r="X325" s="77" t="s">
        <v>82</v>
      </c>
      <c r="Y325" s="32" t="s">
        <v>83</v>
      </c>
      <c r="Z325" s="33" t="s">
        <v>3</v>
      </c>
      <c r="AA325" s="30" t="s">
        <v>84</v>
      </c>
      <c r="AB325" s="78" t="s">
        <v>85</v>
      </c>
      <c r="AC325" s="31" t="s">
        <v>76</v>
      </c>
      <c r="AD325" s="31" t="s">
        <v>86</v>
      </c>
      <c r="AE325" s="79" t="s">
        <v>87</v>
      </c>
      <c r="AF325" s="79" t="s">
        <v>88</v>
      </c>
      <c r="AG325" s="79" t="s">
        <v>89</v>
      </c>
      <c r="AH325" s="79" t="s">
        <v>90</v>
      </c>
      <c r="AI325" s="79" t="s">
        <v>90</v>
      </c>
      <c r="AJ325" s="79" t="s">
        <v>90</v>
      </c>
      <c r="AK325" s="80"/>
      <c r="AL325" s="80"/>
      <c r="AM325" s="80"/>
    </row>
    <row r="326" spans="1:39" s="35" customFormat="1" ht="47.25" customHeight="1">
      <c r="A326" s="53"/>
      <c r="B326" s="28" t="s">
        <v>3</v>
      </c>
      <c r="C326" s="52" t="s">
        <v>139</v>
      </c>
      <c r="D326" s="52" t="s">
        <v>128</v>
      </c>
      <c r="E326" s="52" t="s">
        <v>26</v>
      </c>
      <c r="F326" s="52" t="s">
        <v>18</v>
      </c>
      <c r="G326" s="52" t="s">
        <v>704</v>
      </c>
      <c r="H326" s="47">
        <v>14280000</v>
      </c>
      <c r="I326" s="52" t="s">
        <v>86</v>
      </c>
      <c r="J326" s="29" t="s">
        <v>76</v>
      </c>
      <c r="K326" s="71" t="s">
        <v>705</v>
      </c>
      <c r="L326" s="72">
        <v>56112100</v>
      </c>
      <c r="M326" s="207"/>
      <c r="N326" s="31">
        <v>1</v>
      </c>
      <c r="O326" s="31">
        <v>1</v>
      </c>
      <c r="P326" s="73">
        <v>11</v>
      </c>
      <c r="Q326" s="74" t="s">
        <v>79</v>
      </c>
      <c r="R326" s="74" t="s">
        <v>80</v>
      </c>
      <c r="S326" s="81" t="s">
        <v>5</v>
      </c>
      <c r="T326" s="75">
        <f t="shared" si="40"/>
        <v>14280000</v>
      </c>
      <c r="U326" s="76">
        <f t="shared" si="41"/>
        <v>14280000</v>
      </c>
      <c r="V326" s="31" t="s">
        <v>76</v>
      </c>
      <c r="W326" s="31" t="s">
        <v>81</v>
      </c>
      <c r="X326" s="77" t="s">
        <v>82</v>
      </c>
      <c r="Y326" s="32" t="s">
        <v>83</v>
      </c>
      <c r="Z326" s="33" t="s">
        <v>3</v>
      </c>
      <c r="AA326" s="30" t="s">
        <v>84</v>
      </c>
      <c r="AB326" s="78" t="s">
        <v>85</v>
      </c>
      <c r="AC326" s="31" t="s">
        <v>76</v>
      </c>
      <c r="AD326" s="31" t="s">
        <v>86</v>
      </c>
      <c r="AE326" s="79" t="s">
        <v>87</v>
      </c>
      <c r="AF326" s="79" t="s">
        <v>88</v>
      </c>
      <c r="AG326" s="79" t="s">
        <v>89</v>
      </c>
      <c r="AH326" s="79" t="s">
        <v>90</v>
      </c>
      <c r="AI326" s="79" t="s">
        <v>90</v>
      </c>
      <c r="AJ326" s="79" t="s">
        <v>90</v>
      </c>
      <c r="AK326" s="80"/>
      <c r="AL326" s="80"/>
      <c r="AM326" s="80"/>
    </row>
    <row r="327" spans="1:39" s="35" customFormat="1" ht="47.25" customHeight="1">
      <c r="A327" s="53"/>
      <c r="B327" s="28" t="s">
        <v>3</v>
      </c>
      <c r="C327" s="52" t="s">
        <v>142</v>
      </c>
      <c r="D327" s="52" t="s">
        <v>72</v>
      </c>
      <c r="E327" s="52" t="s">
        <v>101</v>
      </c>
      <c r="F327" s="52" t="s">
        <v>102</v>
      </c>
      <c r="G327" s="52" t="s">
        <v>710</v>
      </c>
      <c r="H327" s="47">
        <v>43000000</v>
      </c>
      <c r="I327" s="52" t="s">
        <v>86</v>
      </c>
      <c r="J327" s="29" t="s">
        <v>76</v>
      </c>
      <c r="K327" s="71" t="s">
        <v>708</v>
      </c>
      <c r="L327" s="72" t="s">
        <v>709</v>
      </c>
      <c r="M327" s="52" t="str">
        <f>G327</f>
        <v>Adquirir equipos de sistema de alimentación ininterrumpida (UPS) para la protección y respaldo eléctrico de los equipos tecnológicos de la Universidad Pedagógica Nacional.</v>
      </c>
      <c r="N327" s="31">
        <v>1</v>
      </c>
      <c r="O327" s="31">
        <v>1</v>
      </c>
      <c r="P327" s="73">
        <v>11</v>
      </c>
      <c r="Q327" s="74" t="s">
        <v>79</v>
      </c>
      <c r="R327" s="74" t="s">
        <v>80</v>
      </c>
      <c r="S327" s="81" t="s">
        <v>5</v>
      </c>
      <c r="T327" s="75">
        <f t="shared" si="40"/>
        <v>43000000</v>
      </c>
      <c r="U327" s="76">
        <f t="shared" si="41"/>
        <v>43000000</v>
      </c>
      <c r="V327" s="31" t="s">
        <v>76</v>
      </c>
      <c r="W327" s="31" t="s">
        <v>81</v>
      </c>
      <c r="X327" s="77" t="s">
        <v>82</v>
      </c>
      <c r="Y327" s="32" t="s">
        <v>83</v>
      </c>
      <c r="Z327" s="33" t="s">
        <v>3</v>
      </c>
      <c r="AA327" s="30" t="s">
        <v>84</v>
      </c>
      <c r="AB327" s="78" t="s">
        <v>85</v>
      </c>
      <c r="AC327" s="31" t="s">
        <v>76</v>
      </c>
      <c r="AD327" s="31" t="s">
        <v>86</v>
      </c>
      <c r="AE327" s="79" t="s">
        <v>87</v>
      </c>
      <c r="AF327" s="79" t="s">
        <v>88</v>
      </c>
      <c r="AG327" s="79" t="s">
        <v>89</v>
      </c>
      <c r="AH327" s="79" t="s">
        <v>90</v>
      </c>
      <c r="AI327" s="79" t="s">
        <v>90</v>
      </c>
      <c r="AJ327" s="79" t="s">
        <v>90</v>
      </c>
      <c r="AK327" s="80"/>
      <c r="AL327" s="80"/>
      <c r="AM327" s="80"/>
    </row>
    <row r="328" spans="1:39" s="35" customFormat="1" ht="47.25" customHeight="1">
      <c r="A328" s="53"/>
      <c r="B328" s="28" t="s">
        <v>3</v>
      </c>
      <c r="C328" s="52" t="s">
        <v>142</v>
      </c>
      <c r="D328" s="52" t="s">
        <v>72</v>
      </c>
      <c r="E328" s="52" t="s">
        <v>9</v>
      </c>
      <c r="F328" s="52" t="s">
        <v>697</v>
      </c>
      <c r="G328" s="52" t="s">
        <v>713</v>
      </c>
      <c r="H328" s="47">
        <v>118568029</v>
      </c>
      <c r="I328" s="52" t="s">
        <v>86</v>
      </c>
      <c r="J328" s="29" t="s">
        <v>429</v>
      </c>
      <c r="K328" s="71" t="s">
        <v>712</v>
      </c>
      <c r="L328" s="72">
        <v>72102900</v>
      </c>
      <c r="M328" s="52" t="str">
        <f>G328</f>
        <v>Prestar los servicios para la demarcación y mantenimiento de las canchas deportivas de las Instalaciones de Valmaría -UPN.</v>
      </c>
      <c r="N328" s="31">
        <v>1</v>
      </c>
      <c r="O328" s="31">
        <v>1</v>
      </c>
      <c r="P328" s="73">
        <v>11</v>
      </c>
      <c r="Q328" s="74" t="s">
        <v>79</v>
      </c>
      <c r="R328" s="74" t="s">
        <v>80</v>
      </c>
      <c r="S328" s="81" t="s">
        <v>5</v>
      </c>
      <c r="T328" s="75">
        <f t="shared" si="40"/>
        <v>118568029</v>
      </c>
      <c r="U328" s="76">
        <f t="shared" si="41"/>
        <v>118568029</v>
      </c>
      <c r="V328" s="31" t="s">
        <v>76</v>
      </c>
      <c r="W328" s="31" t="s">
        <v>81</v>
      </c>
      <c r="X328" s="77" t="s">
        <v>82</v>
      </c>
      <c r="Y328" s="32" t="s">
        <v>83</v>
      </c>
      <c r="Z328" s="33" t="s">
        <v>3</v>
      </c>
      <c r="AA328" s="30" t="s">
        <v>84</v>
      </c>
      <c r="AB328" s="78" t="s">
        <v>85</v>
      </c>
      <c r="AC328" s="31" t="s">
        <v>76</v>
      </c>
      <c r="AD328" s="31" t="s">
        <v>86</v>
      </c>
      <c r="AE328" s="79" t="s">
        <v>87</v>
      </c>
      <c r="AF328" s="79" t="s">
        <v>88</v>
      </c>
      <c r="AG328" s="79" t="s">
        <v>89</v>
      </c>
      <c r="AH328" s="79" t="s">
        <v>90</v>
      </c>
      <c r="AI328" s="79" t="s">
        <v>90</v>
      </c>
      <c r="AJ328" s="79" t="s">
        <v>90</v>
      </c>
      <c r="AK328" s="80"/>
      <c r="AL328" s="80"/>
      <c r="AM328" s="80"/>
    </row>
    <row r="329" spans="1:39" s="35" customFormat="1">
      <c r="A329" s="53"/>
      <c r="B329" s="28" t="s">
        <v>3</v>
      </c>
      <c r="C329" s="52" t="s">
        <v>151</v>
      </c>
      <c r="D329" s="52" t="s">
        <v>128</v>
      </c>
      <c r="E329" s="52" t="s">
        <v>7</v>
      </c>
      <c r="F329" s="52" t="s">
        <v>25</v>
      </c>
      <c r="G329" s="52" t="s">
        <v>701</v>
      </c>
      <c r="H329" s="47">
        <v>95000000</v>
      </c>
      <c r="I329" s="52" t="s">
        <v>86</v>
      </c>
      <c r="J329" s="29" t="s">
        <v>429</v>
      </c>
      <c r="K329" s="71" t="s">
        <v>715</v>
      </c>
      <c r="L329" s="72" t="s">
        <v>702</v>
      </c>
      <c r="M329" s="52" t="str">
        <f>G329</f>
        <v>Amparar el canon de arrendamiento del Contrato Arriendo del centro de producción de alimentos ubicado en la Calle 94 C # 57A-11, Barrio Rionegro</v>
      </c>
      <c r="N329" s="31">
        <v>1</v>
      </c>
      <c r="O329" s="31">
        <v>1</v>
      </c>
      <c r="P329" s="73">
        <v>11</v>
      </c>
      <c r="Q329" s="74" t="s">
        <v>79</v>
      </c>
      <c r="R329" s="74" t="s">
        <v>80</v>
      </c>
      <c r="S329" s="52" t="s">
        <v>5</v>
      </c>
      <c r="T329" s="75">
        <f t="shared" si="40"/>
        <v>95000000</v>
      </c>
      <c r="U329" s="76">
        <f t="shared" si="41"/>
        <v>95000000</v>
      </c>
      <c r="V329" s="31" t="s">
        <v>76</v>
      </c>
      <c r="W329" s="31" t="s">
        <v>81</v>
      </c>
      <c r="X329" s="77" t="s">
        <v>82</v>
      </c>
      <c r="Y329" s="32" t="s">
        <v>83</v>
      </c>
      <c r="Z329" s="33" t="s">
        <v>3</v>
      </c>
      <c r="AA329" s="30" t="s">
        <v>84</v>
      </c>
      <c r="AB329" s="78" t="s">
        <v>85</v>
      </c>
      <c r="AC329" s="31" t="s">
        <v>76</v>
      </c>
      <c r="AD329" s="31" t="s">
        <v>86</v>
      </c>
      <c r="AE329" s="79" t="s">
        <v>87</v>
      </c>
      <c r="AF329" s="79" t="s">
        <v>88</v>
      </c>
      <c r="AG329" s="79" t="s">
        <v>89</v>
      </c>
      <c r="AH329" s="79" t="s">
        <v>90</v>
      </c>
      <c r="AI329" s="79" t="s">
        <v>90</v>
      </c>
      <c r="AJ329" s="79" t="s">
        <v>90</v>
      </c>
      <c r="AK329" s="80"/>
      <c r="AL329" s="80"/>
      <c r="AM329" s="80"/>
    </row>
    <row r="330" spans="1:39" s="35" customFormat="1" ht="30.75" customHeight="1">
      <c r="A330" s="53"/>
      <c r="B330" s="28" t="s">
        <v>3</v>
      </c>
      <c r="C330" s="52" t="s">
        <v>142</v>
      </c>
      <c r="D330" s="52" t="s">
        <v>72</v>
      </c>
      <c r="E330" s="52" t="s">
        <v>11</v>
      </c>
      <c r="F330" s="52" t="s">
        <v>12</v>
      </c>
      <c r="G330" s="52" t="s">
        <v>735</v>
      </c>
      <c r="H330" s="47">
        <v>5252715</v>
      </c>
      <c r="I330" s="52" t="s">
        <v>429</v>
      </c>
      <c r="J330" s="29" t="s">
        <v>76</v>
      </c>
      <c r="K330" s="71" t="s">
        <v>212</v>
      </c>
      <c r="L330" s="72" t="s">
        <v>702</v>
      </c>
      <c r="M330" s="52" t="str">
        <f>G330</f>
        <v>Transferencia Fondo de Desarrollo de la Educación superior FODESEP - Artículo 91 Ley 30 de 1992</v>
      </c>
      <c r="N330" s="31">
        <v>1</v>
      </c>
      <c r="O330" s="31">
        <v>1</v>
      </c>
      <c r="P330" s="73">
        <v>11</v>
      </c>
      <c r="Q330" s="74" t="s">
        <v>79</v>
      </c>
      <c r="R330" s="74" t="s">
        <v>80</v>
      </c>
      <c r="S330" s="123" t="s">
        <v>736</v>
      </c>
      <c r="T330" s="75">
        <f t="shared" ref="T330:T339" si="42">H330</f>
        <v>5252715</v>
      </c>
      <c r="U330" s="76">
        <f t="shared" ref="U330:U339" si="43">T330</f>
        <v>5252715</v>
      </c>
      <c r="V330" s="31" t="s">
        <v>76</v>
      </c>
      <c r="W330" s="31" t="s">
        <v>81</v>
      </c>
      <c r="X330" s="77" t="s">
        <v>82</v>
      </c>
      <c r="Y330" s="32" t="s">
        <v>83</v>
      </c>
      <c r="Z330" s="33" t="s">
        <v>3</v>
      </c>
      <c r="AA330" s="30" t="s">
        <v>84</v>
      </c>
      <c r="AB330" s="78" t="s">
        <v>85</v>
      </c>
      <c r="AC330" s="31" t="s">
        <v>76</v>
      </c>
      <c r="AD330" s="31" t="s">
        <v>86</v>
      </c>
      <c r="AE330" s="79" t="s">
        <v>87</v>
      </c>
      <c r="AF330" s="79" t="s">
        <v>88</v>
      </c>
      <c r="AG330" s="79" t="s">
        <v>89</v>
      </c>
      <c r="AH330" s="79" t="s">
        <v>90</v>
      </c>
      <c r="AI330" s="79" t="s">
        <v>90</v>
      </c>
      <c r="AJ330" s="79" t="s">
        <v>90</v>
      </c>
      <c r="AK330" s="80"/>
      <c r="AL330" s="80"/>
      <c r="AM330" s="80"/>
    </row>
    <row r="331" spans="1:39" s="35" customFormat="1" ht="30.75" customHeight="1">
      <c r="A331" s="53"/>
      <c r="B331" s="28" t="s">
        <v>3</v>
      </c>
      <c r="C331" s="52" t="s">
        <v>142</v>
      </c>
      <c r="D331" s="52" t="s">
        <v>72</v>
      </c>
      <c r="E331" s="52" t="s">
        <v>723</v>
      </c>
      <c r="F331" s="52" t="s">
        <v>724</v>
      </c>
      <c r="G331" s="52" t="s">
        <v>733</v>
      </c>
      <c r="H331" s="47">
        <v>2400000</v>
      </c>
      <c r="I331" s="52" t="s">
        <v>429</v>
      </c>
      <c r="J331" s="29" t="s">
        <v>76</v>
      </c>
      <c r="K331" s="71" t="s">
        <v>732</v>
      </c>
      <c r="L331" s="72" t="s">
        <v>702</v>
      </c>
      <c r="M331" s="52" t="str">
        <f t="shared" ref="M331:M339" si="44">G331</f>
        <v>POA 1331 - CAJA MENOR IPN</v>
      </c>
      <c r="N331" s="31">
        <v>1</v>
      </c>
      <c r="O331" s="31">
        <v>1</v>
      </c>
      <c r="P331" s="73">
        <v>11</v>
      </c>
      <c r="Q331" s="74" t="s">
        <v>79</v>
      </c>
      <c r="R331" s="74" t="s">
        <v>80</v>
      </c>
      <c r="S331" s="52" t="s">
        <v>1</v>
      </c>
      <c r="T331" s="75">
        <f t="shared" si="42"/>
        <v>2400000</v>
      </c>
      <c r="U331" s="76">
        <f t="shared" si="43"/>
        <v>2400000</v>
      </c>
      <c r="V331" s="31" t="s">
        <v>76</v>
      </c>
      <c r="W331" s="31" t="s">
        <v>81</v>
      </c>
      <c r="X331" s="77" t="s">
        <v>82</v>
      </c>
      <c r="Y331" s="32" t="s">
        <v>83</v>
      </c>
      <c r="Z331" s="33" t="s">
        <v>3</v>
      </c>
      <c r="AA331" s="30" t="s">
        <v>84</v>
      </c>
      <c r="AB331" s="78" t="s">
        <v>85</v>
      </c>
      <c r="AC331" s="31" t="s">
        <v>76</v>
      </c>
      <c r="AD331" s="31" t="s">
        <v>86</v>
      </c>
      <c r="AE331" s="79" t="s">
        <v>87</v>
      </c>
      <c r="AF331" s="79" t="s">
        <v>88</v>
      </c>
      <c r="AG331" s="79" t="s">
        <v>89</v>
      </c>
      <c r="AH331" s="79" t="s">
        <v>90</v>
      </c>
      <c r="AI331" s="79" t="s">
        <v>90</v>
      </c>
      <c r="AJ331" s="79" t="s">
        <v>90</v>
      </c>
      <c r="AK331" s="80"/>
      <c r="AL331" s="80"/>
      <c r="AM331" s="80"/>
    </row>
    <row r="332" spans="1:39" s="35" customFormat="1" ht="30.75" customHeight="1">
      <c r="A332" s="53"/>
      <c r="B332" s="28" t="s">
        <v>3</v>
      </c>
      <c r="C332" s="52" t="s">
        <v>142</v>
      </c>
      <c r="D332" s="52" t="s">
        <v>72</v>
      </c>
      <c r="E332" s="52" t="s">
        <v>99</v>
      </c>
      <c r="F332" s="52" t="s">
        <v>725</v>
      </c>
      <c r="G332" s="52" t="s">
        <v>733</v>
      </c>
      <c r="H332" s="47">
        <v>1800000</v>
      </c>
      <c r="I332" s="52" t="s">
        <v>429</v>
      </c>
      <c r="J332" s="29" t="s">
        <v>76</v>
      </c>
      <c r="K332" s="71" t="s">
        <v>732</v>
      </c>
      <c r="L332" s="72" t="s">
        <v>702</v>
      </c>
      <c r="M332" s="52" t="str">
        <f t="shared" si="44"/>
        <v>POA 1331 - CAJA MENOR IPN</v>
      </c>
      <c r="N332" s="31">
        <v>1</v>
      </c>
      <c r="O332" s="31">
        <v>1</v>
      </c>
      <c r="P332" s="73">
        <v>11</v>
      </c>
      <c r="Q332" s="74" t="s">
        <v>79</v>
      </c>
      <c r="R332" s="74" t="s">
        <v>80</v>
      </c>
      <c r="S332" s="52" t="s">
        <v>1</v>
      </c>
      <c r="T332" s="75">
        <f t="shared" si="42"/>
        <v>1800000</v>
      </c>
      <c r="U332" s="76">
        <f t="shared" si="43"/>
        <v>1800000</v>
      </c>
      <c r="V332" s="31" t="s">
        <v>76</v>
      </c>
      <c r="W332" s="31" t="s">
        <v>81</v>
      </c>
      <c r="X332" s="77" t="s">
        <v>82</v>
      </c>
      <c r="Y332" s="32" t="s">
        <v>83</v>
      </c>
      <c r="Z332" s="33" t="s">
        <v>3</v>
      </c>
      <c r="AA332" s="30" t="s">
        <v>84</v>
      </c>
      <c r="AB332" s="78" t="s">
        <v>85</v>
      </c>
      <c r="AC332" s="31" t="s">
        <v>76</v>
      </c>
      <c r="AD332" s="31" t="s">
        <v>86</v>
      </c>
      <c r="AE332" s="79" t="s">
        <v>87</v>
      </c>
      <c r="AF332" s="79" t="s">
        <v>88</v>
      </c>
      <c r="AG332" s="79" t="s">
        <v>89</v>
      </c>
      <c r="AH332" s="79" t="s">
        <v>90</v>
      </c>
      <c r="AI332" s="79" t="s">
        <v>90</v>
      </c>
      <c r="AJ332" s="79" t="s">
        <v>90</v>
      </c>
      <c r="AK332" s="80"/>
      <c r="AL332" s="80"/>
      <c r="AM332" s="80"/>
    </row>
    <row r="333" spans="1:39" s="35" customFormat="1" ht="30.75" customHeight="1">
      <c r="A333" s="53"/>
      <c r="B333" s="28" t="s">
        <v>3</v>
      </c>
      <c r="C333" s="52" t="s">
        <v>142</v>
      </c>
      <c r="D333" s="52" t="s">
        <v>72</v>
      </c>
      <c r="E333" s="52" t="s">
        <v>123</v>
      </c>
      <c r="F333" s="52" t="s">
        <v>726</v>
      </c>
      <c r="G333" s="52" t="s">
        <v>733</v>
      </c>
      <c r="H333" s="47">
        <v>900000</v>
      </c>
      <c r="I333" s="52" t="s">
        <v>429</v>
      </c>
      <c r="J333" s="29" t="s">
        <v>76</v>
      </c>
      <c r="K333" s="71" t="s">
        <v>732</v>
      </c>
      <c r="L333" s="72" t="s">
        <v>702</v>
      </c>
      <c r="M333" s="52" t="str">
        <f t="shared" si="44"/>
        <v>POA 1331 - CAJA MENOR IPN</v>
      </c>
      <c r="N333" s="31">
        <v>1</v>
      </c>
      <c r="O333" s="31">
        <v>1</v>
      </c>
      <c r="P333" s="73">
        <v>11</v>
      </c>
      <c r="Q333" s="74" t="s">
        <v>79</v>
      </c>
      <c r="R333" s="74" t="s">
        <v>80</v>
      </c>
      <c r="S333" s="52" t="s">
        <v>1</v>
      </c>
      <c r="T333" s="75">
        <f t="shared" si="42"/>
        <v>900000</v>
      </c>
      <c r="U333" s="76">
        <f t="shared" si="43"/>
        <v>900000</v>
      </c>
      <c r="V333" s="31" t="s">
        <v>76</v>
      </c>
      <c r="W333" s="31" t="s">
        <v>81</v>
      </c>
      <c r="X333" s="77" t="s">
        <v>82</v>
      </c>
      <c r="Y333" s="32" t="s">
        <v>83</v>
      </c>
      <c r="Z333" s="33" t="s">
        <v>3</v>
      </c>
      <c r="AA333" s="30" t="s">
        <v>84</v>
      </c>
      <c r="AB333" s="78" t="s">
        <v>85</v>
      </c>
      <c r="AC333" s="31" t="s">
        <v>76</v>
      </c>
      <c r="AD333" s="31" t="s">
        <v>86</v>
      </c>
      <c r="AE333" s="79" t="s">
        <v>87</v>
      </c>
      <c r="AF333" s="79" t="s">
        <v>88</v>
      </c>
      <c r="AG333" s="79" t="s">
        <v>89</v>
      </c>
      <c r="AH333" s="79" t="s">
        <v>90</v>
      </c>
      <c r="AI333" s="79" t="s">
        <v>90</v>
      </c>
      <c r="AJ333" s="79" t="s">
        <v>90</v>
      </c>
      <c r="AK333" s="80"/>
      <c r="AL333" s="80"/>
      <c r="AM333" s="80"/>
    </row>
    <row r="334" spans="1:39" s="35" customFormat="1" ht="30.75" customHeight="1">
      <c r="A334" s="53"/>
      <c r="B334" s="28" t="s">
        <v>3</v>
      </c>
      <c r="C334" s="52" t="s">
        <v>142</v>
      </c>
      <c r="D334" s="52" t="s">
        <v>72</v>
      </c>
      <c r="E334" s="52" t="s">
        <v>125</v>
      </c>
      <c r="F334" s="52" t="s">
        <v>727</v>
      </c>
      <c r="G334" s="52" t="s">
        <v>733</v>
      </c>
      <c r="H334" s="47">
        <v>7500000</v>
      </c>
      <c r="I334" s="52" t="s">
        <v>429</v>
      </c>
      <c r="J334" s="29" t="s">
        <v>76</v>
      </c>
      <c r="K334" s="71" t="s">
        <v>732</v>
      </c>
      <c r="L334" s="72" t="s">
        <v>702</v>
      </c>
      <c r="M334" s="52" t="str">
        <f t="shared" si="44"/>
        <v>POA 1331 - CAJA MENOR IPN</v>
      </c>
      <c r="N334" s="31">
        <v>1</v>
      </c>
      <c r="O334" s="31">
        <v>1</v>
      </c>
      <c r="P334" s="73">
        <v>11</v>
      </c>
      <c r="Q334" s="74" t="s">
        <v>79</v>
      </c>
      <c r="R334" s="74" t="s">
        <v>80</v>
      </c>
      <c r="S334" s="52" t="s">
        <v>1</v>
      </c>
      <c r="T334" s="75">
        <f t="shared" si="42"/>
        <v>7500000</v>
      </c>
      <c r="U334" s="76">
        <f t="shared" si="43"/>
        <v>7500000</v>
      </c>
      <c r="V334" s="31" t="s">
        <v>76</v>
      </c>
      <c r="W334" s="31" t="s">
        <v>81</v>
      </c>
      <c r="X334" s="77" t="s">
        <v>82</v>
      </c>
      <c r="Y334" s="32" t="s">
        <v>83</v>
      </c>
      <c r="Z334" s="33" t="s">
        <v>3</v>
      </c>
      <c r="AA334" s="30" t="s">
        <v>84</v>
      </c>
      <c r="AB334" s="78" t="s">
        <v>85</v>
      </c>
      <c r="AC334" s="31" t="s">
        <v>76</v>
      </c>
      <c r="AD334" s="31" t="s">
        <v>86</v>
      </c>
      <c r="AE334" s="79" t="s">
        <v>87</v>
      </c>
      <c r="AF334" s="79" t="s">
        <v>88</v>
      </c>
      <c r="AG334" s="79" t="s">
        <v>89</v>
      </c>
      <c r="AH334" s="79" t="s">
        <v>90</v>
      </c>
      <c r="AI334" s="79" t="s">
        <v>90</v>
      </c>
      <c r="AJ334" s="79" t="s">
        <v>90</v>
      </c>
      <c r="AK334" s="80"/>
      <c r="AL334" s="80"/>
      <c r="AM334" s="80"/>
    </row>
    <row r="335" spans="1:39" s="35" customFormat="1" ht="30.75" customHeight="1">
      <c r="A335" s="53"/>
      <c r="B335" s="28" t="s">
        <v>3</v>
      </c>
      <c r="C335" s="52" t="s">
        <v>142</v>
      </c>
      <c r="D335" s="52" t="s">
        <v>72</v>
      </c>
      <c r="E335" s="52" t="s">
        <v>26</v>
      </c>
      <c r="F335" s="52" t="s">
        <v>728</v>
      </c>
      <c r="G335" s="52" t="s">
        <v>733</v>
      </c>
      <c r="H335" s="47">
        <v>13500000</v>
      </c>
      <c r="I335" s="52" t="s">
        <v>429</v>
      </c>
      <c r="J335" s="29" t="s">
        <v>76</v>
      </c>
      <c r="K335" s="71" t="s">
        <v>732</v>
      </c>
      <c r="L335" s="72" t="s">
        <v>702</v>
      </c>
      <c r="M335" s="52" t="str">
        <f t="shared" si="44"/>
        <v>POA 1331 - CAJA MENOR IPN</v>
      </c>
      <c r="N335" s="31">
        <v>1</v>
      </c>
      <c r="O335" s="31">
        <v>1</v>
      </c>
      <c r="P335" s="73">
        <v>11</v>
      </c>
      <c r="Q335" s="74" t="s">
        <v>79</v>
      </c>
      <c r="R335" s="74" t="s">
        <v>80</v>
      </c>
      <c r="S335" s="52" t="s">
        <v>1</v>
      </c>
      <c r="T335" s="75">
        <f t="shared" si="42"/>
        <v>13500000</v>
      </c>
      <c r="U335" s="76">
        <f t="shared" si="43"/>
        <v>13500000</v>
      </c>
      <c r="V335" s="31" t="s">
        <v>76</v>
      </c>
      <c r="W335" s="31" t="s">
        <v>81</v>
      </c>
      <c r="X335" s="77" t="s">
        <v>82</v>
      </c>
      <c r="Y335" s="32" t="s">
        <v>83</v>
      </c>
      <c r="Z335" s="33" t="s">
        <v>3</v>
      </c>
      <c r="AA335" s="30" t="s">
        <v>84</v>
      </c>
      <c r="AB335" s="78" t="s">
        <v>85</v>
      </c>
      <c r="AC335" s="31" t="s">
        <v>76</v>
      </c>
      <c r="AD335" s="31" t="s">
        <v>86</v>
      </c>
      <c r="AE335" s="79" t="s">
        <v>87</v>
      </c>
      <c r="AF335" s="79" t="s">
        <v>88</v>
      </c>
      <c r="AG335" s="79" t="s">
        <v>89</v>
      </c>
      <c r="AH335" s="79" t="s">
        <v>90</v>
      </c>
      <c r="AI335" s="79" t="s">
        <v>90</v>
      </c>
      <c r="AJ335" s="79" t="s">
        <v>90</v>
      </c>
      <c r="AK335" s="80"/>
      <c r="AL335" s="80"/>
      <c r="AM335" s="80"/>
    </row>
    <row r="336" spans="1:39" s="35" customFormat="1" ht="30.75" customHeight="1">
      <c r="A336" s="53"/>
      <c r="B336" s="28" t="s">
        <v>3</v>
      </c>
      <c r="C336" s="52" t="s">
        <v>142</v>
      </c>
      <c r="D336" s="52" t="s">
        <v>72</v>
      </c>
      <c r="E336" s="52" t="s">
        <v>129</v>
      </c>
      <c r="F336" s="52" t="s">
        <v>729</v>
      </c>
      <c r="G336" s="52" t="s">
        <v>733</v>
      </c>
      <c r="H336" s="47">
        <v>13500000</v>
      </c>
      <c r="I336" s="52" t="s">
        <v>429</v>
      </c>
      <c r="J336" s="29" t="s">
        <v>76</v>
      </c>
      <c r="K336" s="71" t="s">
        <v>732</v>
      </c>
      <c r="L336" s="72" t="s">
        <v>702</v>
      </c>
      <c r="M336" s="52" t="str">
        <f t="shared" si="44"/>
        <v>POA 1331 - CAJA MENOR IPN</v>
      </c>
      <c r="N336" s="31">
        <v>1</v>
      </c>
      <c r="O336" s="31">
        <v>1</v>
      </c>
      <c r="P336" s="73">
        <v>11</v>
      </c>
      <c r="Q336" s="74" t="s">
        <v>79</v>
      </c>
      <c r="R336" s="74" t="s">
        <v>80</v>
      </c>
      <c r="S336" s="52" t="s">
        <v>1</v>
      </c>
      <c r="T336" s="75">
        <f t="shared" si="42"/>
        <v>13500000</v>
      </c>
      <c r="U336" s="76">
        <f t="shared" si="43"/>
        <v>13500000</v>
      </c>
      <c r="V336" s="31" t="s">
        <v>76</v>
      </c>
      <c r="W336" s="31" t="s">
        <v>81</v>
      </c>
      <c r="X336" s="77" t="s">
        <v>82</v>
      </c>
      <c r="Y336" s="32" t="s">
        <v>83</v>
      </c>
      <c r="Z336" s="33" t="s">
        <v>3</v>
      </c>
      <c r="AA336" s="30" t="s">
        <v>84</v>
      </c>
      <c r="AB336" s="78" t="s">
        <v>85</v>
      </c>
      <c r="AC336" s="31" t="s">
        <v>76</v>
      </c>
      <c r="AD336" s="31" t="s">
        <v>86</v>
      </c>
      <c r="AE336" s="79" t="s">
        <v>87</v>
      </c>
      <c r="AF336" s="79" t="s">
        <v>88</v>
      </c>
      <c r="AG336" s="79" t="s">
        <v>89</v>
      </c>
      <c r="AH336" s="79" t="s">
        <v>90</v>
      </c>
      <c r="AI336" s="79" t="s">
        <v>90</v>
      </c>
      <c r="AJ336" s="79" t="s">
        <v>90</v>
      </c>
      <c r="AK336" s="80"/>
      <c r="AL336" s="80"/>
      <c r="AM336" s="80"/>
    </row>
    <row r="337" spans="1:16381" s="35" customFormat="1" ht="30.75" customHeight="1">
      <c r="A337" s="53"/>
      <c r="B337" s="28" t="s">
        <v>3</v>
      </c>
      <c r="C337" s="52" t="s">
        <v>142</v>
      </c>
      <c r="D337" s="52" t="s">
        <v>72</v>
      </c>
      <c r="E337" s="52" t="s">
        <v>4</v>
      </c>
      <c r="F337" s="52" t="s">
        <v>730</v>
      </c>
      <c r="G337" s="52" t="s">
        <v>733</v>
      </c>
      <c r="H337" s="47">
        <v>12000000</v>
      </c>
      <c r="I337" s="52" t="s">
        <v>429</v>
      </c>
      <c r="J337" s="29" t="s">
        <v>76</v>
      </c>
      <c r="K337" s="71" t="s">
        <v>732</v>
      </c>
      <c r="L337" s="72" t="s">
        <v>702</v>
      </c>
      <c r="M337" s="52" t="str">
        <f t="shared" si="44"/>
        <v>POA 1331 - CAJA MENOR IPN</v>
      </c>
      <c r="N337" s="31">
        <v>1</v>
      </c>
      <c r="O337" s="31">
        <v>1</v>
      </c>
      <c r="P337" s="73">
        <v>11</v>
      </c>
      <c r="Q337" s="74" t="s">
        <v>79</v>
      </c>
      <c r="R337" s="74" t="s">
        <v>80</v>
      </c>
      <c r="S337" s="52" t="s">
        <v>1</v>
      </c>
      <c r="T337" s="75">
        <f t="shared" si="42"/>
        <v>12000000</v>
      </c>
      <c r="U337" s="76">
        <f t="shared" si="43"/>
        <v>12000000</v>
      </c>
      <c r="V337" s="31" t="s">
        <v>76</v>
      </c>
      <c r="W337" s="31" t="s">
        <v>81</v>
      </c>
      <c r="X337" s="77" t="s">
        <v>82</v>
      </c>
      <c r="Y337" s="32" t="s">
        <v>83</v>
      </c>
      <c r="Z337" s="33" t="s">
        <v>3</v>
      </c>
      <c r="AA337" s="30" t="s">
        <v>84</v>
      </c>
      <c r="AB337" s="78" t="s">
        <v>85</v>
      </c>
      <c r="AC337" s="31" t="s">
        <v>76</v>
      </c>
      <c r="AD337" s="31" t="s">
        <v>86</v>
      </c>
      <c r="AE337" s="79" t="s">
        <v>87</v>
      </c>
      <c r="AF337" s="79" t="s">
        <v>88</v>
      </c>
      <c r="AG337" s="79" t="s">
        <v>89</v>
      </c>
      <c r="AH337" s="79" t="s">
        <v>90</v>
      </c>
      <c r="AI337" s="79" t="s">
        <v>90</v>
      </c>
      <c r="AJ337" s="79" t="s">
        <v>90</v>
      </c>
      <c r="AK337" s="80"/>
      <c r="AL337" s="80"/>
      <c r="AM337" s="80"/>
    </row>
    <row r="338" spans="1:16381" s="35" customFormat="1" ht="30.75" customHeight="1">
      <c r="A338" s="53"/>
      <c r="B338" s="28" t="s">
        <v>3</v>
      </c>
      <c r="C338" s="52" t="s">
        <v>142</v>
      </c>
      <c r="D338" s="52" t="s">
        <v>72</v>
      </c>
      <c r="E338" s="52" t="s">
        <v>9</v>
      </c>
      <c r="F338" s="52" t="s">
        <v>731</v>
      </c>
      <c r="G338" s="52" t="s">
        <v>733</v>
      </c>
      <c r="H338" s="47">
        <v>16500000</v>
      </c>
      <c r="I338" s="52" t="s">
        <v>429</v>
      </c>
      <c r="J338" s="29" t="s">
        <v>76</v>
      </c>
      <c r="K338" s="71" t="s">
        <v>732</v>
      </c>
      <c r="L338" s="72" t="s">
        <v>702</v>
      </c>
      <c r="M338" s="52" t="str">
        <f t="shared" si="44"/>
        <v>POA 1331 - CAJA MENOR IPN</v>
      </c>
      <c r="N338" s="31">
        <v>1</v>
      </c>
      <c r="O338" s="31">
        <v>1</v>
      </c>
      <c r="P338" s="73">
        <v>11</v>
      </c>
      <c r="Q338" s="74" t="s">
        <v>79</v>
      </c>
      <c r="R338" s="74" t="s">
        <v>80</v>
      </c>
      <c r="S338" s="52" t="s">
        <v>1</v>
      </c>
      <c r="T338" s="75">
        <f t="shared" si="42"/>
        <v>16500000</v>
      </c>
      <c r="U338" s="76">
        <f t="shared" si="43"/>
        <v>16500000</v>
      </c>
      <c r="V338" s="31" t="s">
        <v>76</v>
      </c>
      <c r="W338" s="31" t="s">
        <v>81</v>
      </c>
      <c r="X338" s="77" t="s">
        <v>82</v>
      </c>
      <c r="Y338" s="32" t="s">
        <v>83</v>
      </c>
      <c r="Z338" s="33" t="s">
        <v>3</v>
      </c>
      <c r="AA338" s="30" t="s">
        <v>84</v>
      </c>
      <c r="AB338" s="78" t="s">
        <v>85</v>
      </c>
      <c r="AC338" s="31" t="s">
        <v>76</v>
      </c>
      <c r="AD338" s="31" t="s">
        <v>86</v>
      </c>
      <c r="AE338" s="79" t="s">
        <v>87</v>
      </c>
      <c r="AF338" s="79" t="s">
        <v>88</v>
      </c>
      <c r="AG338" s="79" t="s">
        <v>89</v>
      </c>
      <c r="AH338" s="79" t="s">
        <v>90</v>
      </c>
      <c r="AI338" s="79" t="s">
        <v>90</v>
      </c>
      <c r="AJ338" s="79" t="s">
        <v>90</v>
      </c>
      <c r="AK338" s="80"/>
      <c r="AL338" s="80"/>
      <c r="AM338" s="80"/>
    </row>
    <row r="339" spans="1:16381" s="35" customFormat="1" ht="30.75" customHeight="1">
      <c r="A339" s="53"/>
      <c r="B339" s="28" t="s">
        <v>3</v>
      </c>
      <c r="C339" s="52" t="s">
        <v>142</v>
      </c>
      <c r="D339" s="52" t="s">
        <v>72</v>
      </c>
      <c r="E339" s="52" t="s">
        <v>734</v>
      </c>
      <c r="F339" s="52" t="s">
        <v>201</v>
      </c>
      <c r="G339" s="52" t="s">
        <v>733</v>
      </c>
      <c r="H339" s="47">
        <v>900000</v>
      </c>
      <c r="I339" s="52" t="s">
        <v>429</v>
      </c>
      <c r="J339" s="29" t="s">
        <v>76</v>
      </c>
      <c r="K339" s="71" t="s">
        <v>732</v>
      </c>
      <c r="L339" s="72" t="s">
        <v>702</v>
      </c>
      <c r="M339" s="52" t="str">
        <f t="shared" si="44"/>
        <v>POA 1331 - CAJA MENOR IPN</v>
      </c>
      <c r="N339" s="31">
        <v>1</v>
      </c>
      <c r="O339" s="31">
        <v>1</v>
      </c>
      <c r="P339" s="73">
        <v>11</v>
      </c>
      <c r="Q339" s="74" t="s">
        <v>79</v>
      </c>
      <c r="R339" s="74" t="s">
        <v>80</v>
      </c>
      <c r="S339" s="52" t="s">
        <v>1</v>
      </c>
      <c r="T339" s="75">
        <f t="shared" si="42"/>
        <v>900000</v>
      </c>
      <c r="U339" s="76">
        <f t="shared" si="43"/>
        <v>900000</v>
      </c>
      <c r="V339" s="31" t="s">
        <v>76</v>
      </c>
      <c r="W339" s="31" t="s">
        <v>81</v>
      </c>
      <c r="X339" s="77" t="s">
        <v>82</v>
      </c>
      <c r="Y339" s="32" t="s">
        <v>83</v>
      </c>
      <c r="Z339" s="33" t="s">
        <v>3</v>
      </c>
      <c r="AA339" s="30" t="s">
        <v>84</v>
      </c>
      <c r="AB339" s="78" t="s">
        <v>85</v>
      </c>
      <c r="AC339" s="31" t="s">
        <v>76</v>
      </c>
      <c r="AD339" s="31" t="s">
        <v>86</v>
      </c>
      <c r="AE339" s="79" t="s">
        <v>87</v>
      </c>
      <c r="AF339" s="79" t="s">
        <v>88</v>
      </c>
      <c r="AG339" s="79" t="s">
        <v>89</v>
      </c>
      <c r="AH339" s="79" t="s">
        <v>90</v>
      </c>
      <c r="AI339" s="79" t="s">
        <v>90</v>
      </c>
      <c r="AJ339" s="79" t="s">
        <v>90</v>
      </c>
      <c r="AK339" s="80"/>
      <c r="AL339" s="80"/>
      <c r="AM339" s="80"/>
    </row>
    <row r="340" spans="1:16381" s="35" customFormat="1" ht="44.25" customHeight="1">
      <c r="A340" s="53"/>
      <c r="B340" s="28" t="s">
        <v>3</v>
      </c>
      <c r="C340" s="52" t="s">
        <v>142</v>
      </c>
      <c r="D340" s="52" t="s">
        <v>72</v>
      </c>
      <c r="E340" s="52" t="s">
        <v>26</v>
      </c>
      <c r="F340" s="52" t="s">
        <v>18</v>
      </c>
      <c r="G340" s="52" t="s">
        <v>737</v>
      </c>
      <c r="H340" s="47">
        <v>19539800</v>
      </c>
      <c r="I340" s="52" t="s">
        <v>429</v>
      </c>
      <c r="J340" s="29" t="s">
        <v>76</v>
      </c>
      <c r="K340" s="71" t="s">
        <v>173</v>
      </c>
      <c r="L340" s="72" t="s">
        <v>702</v>
      </c>
      <c r="M340" s="205" t="str">
        <f>G340</f>
        <v>Amparar la adquisición de tableros, pupitres y puestos de trabajo para docentes y estudiantes, para ser asignados al inmueble ubicado en la Avenida Carrera 14 No. 65-27, en el marco del Plan Integral de Cobertura, con el fin de garantizar el acceso, la permanencia y el adecuado desarrollo de las actividades académicas en la Universidad Pedagógica Nacional.</v>
      </c>
      <c r="N340" s="31">
        <v>1</v>
      </c>
      <c r="O340" s="31">
        <v>1</v>
      </c>
      <c r="P340" s="73">
        <v>11</v>
      </c>
      <c r="Q340" s="74" t="s">
        <v>79</v>
      </c>
      <c r="R340" s="74" t="s">
        <v>80</v>
      </c>
      <c r="S340" s="52" t="s">
        <v>5</v>
      </c>
      <c r="T340" s="75">
        <f>H340</f>
        <v>19539800</v>
      </c>
      <c r="U340" s="76">
        <f>T340</f>
        <v>19539800</v>
      </c>
      <c r="V340" s="31" t="s">
        <v>76</v>
      </c>
      <c r="W340" s="31" t="s">
        <v>81</v>
      </c>
      <c r="X340" s="77" t="s">
        <v>82</v>
      </c>
      <c r="Y340" s="32" t="s">
        <v>83</v>
      </c>
      <c r="Z340" s="33" t="s">
        <v>3</v>
      </c>
      <c r="AA340" s="30" t="s">
        <v>84</v>
      </c>
      <c r="AB340" s="78" t="s">
        <v>85</v>
      </c>
      <c r="AC340" s="31" t="s">
        <v>76</v>
      </c>
      <c r="AD340" s="31" t="s">
        <v>86</v>
      </c>
      <c r="AE340" s="79" t="s">
        <v>87</v>
      </c>
      <c r="AF340" s="79" t="s">
        <v>88</v>
      </c>
      <c r="AG340" s="79" t="s">
        <v>89</v>
      </c>
      <c r="AH340" s="79" t="s">
        <v>90</v>
      </c>
      <c r="AI340" s="79" t="s">
        <v>90</v>
      </c>
      <c r="AJ340" s="79" t="s">
        <v>90</v>
      </c>
      <c r="AK340" s="80"/>
      <c r="AL340" s="80"/>
      <c r="AM340" s="80"/>
    </row>
    <row r="341" spans="1:16381" s="35" customFormat="1" ht="41.25" customHeight="1">
      <c r="A341" s="53"/>
      <c r="B341" s="28" t="s">
        <v>3</v>
      </c>
      <c r="C341" s="52" t="s">
        <v>142</v>
      </c>
      <c r="D341" s="52" t="s">
        <v>72</v>
      </c>
      <c r="E341" s="52" t="s">
        <v>738</v>
      </c>
      <c r="F341" s="52" t="s">
        <v>118</v>
      </c>
      <c r="G341" s="52" t="s">
        <v>737</v>
      </c>
      <c r="H341" s="47">
        <v>20468000</v>
      </c>
      <c r="I341" s="52" t="s">
        <v>429</v>
      </c>
      <c r="J341" s="29" t="s">
        <v>76</v>
      </c>
      <c r="K341" s="71" t="s">
        <v>173</v>
      </c>
      <c r="L341" s="72" t="s">
        <v>702</v>
      </c>
      <c r="M341" s="207"/>
      <c r="N341" s="31">
        <v>1</v>
      </c>
      <c r="O341" s="31">
        <v>1</v>
      </c>
      <c r="P341" s="73">
        <v>11</v>
      </c>
      <c r="Q341" s="74" t="s">
        <v>79</v>
      </c>
      <c r="R341" s="74" t="s">
        <v>80</v>
      </c>
      <c r="S341" s="52" t="s">
        <v>5</v>
      </c>
      <c r="T341" s="75">
        <f>H341</f>
        <v>20468000</v>
      </c>
      <c r="U341" s="76">
        <f>T341</f>
        <v>20468000</v>
      </c>
      <c r="V341" s="31" t="s">
        <v>76</v>
      </c>
      <c r="W341" s="31" t="s">
        <v>81</v>
      </c>
      <c r="X341" s="77" t="s">
        <v>82</v>
      </c>
      <c r="Y341" s="32" t="s">
        <v>83</v>
      </c>
      <c r="Z341" s="33" t="s">
        <v>3</v>
      </c>
      <c r="AA341" s="30" t="s">
        <v>84</v>
      </c>
      <c r="AB341" s="78" t="s">
        <v>85</v>
      </c>
      <c r="AC341" s="31" t="s">
        <v>76</v>
      </c>
      <c r="AD341" s="31" t="s">
        <v>86</v>
      </c>
      <c r="AE341" s="79" t="s">
        <v>87</v>
      </c>
      <c r="AF341" s="79" t="s">
        <v>88</v>
      </c>
      <c r="AG341" s="79" t="s">
        <v>89</v>
      </c>
      <c r="AH341" s="79" t="s">
        <v>90</v>
      </c>
      <c r="AI341" s="79" t="s">
        <v>90</v>
      </c>
      <c r="AJ341" s="79" t="s">
        <v>90</v>
      </c>
      <c r="AK341" s="80"/>
      <c r="AL341" s="80"/>
      <c r="AM341" s="80"/>
    </row>
    <row r="342" spans="1:16381" s="8" customFormat="1" ht="30.75" customHeight="1">
      <c r="A342" s="53"/>
      <c r="B342" s="28" t="s">
        <v>3</v>
      </c>
      <c r="C342" s="52" t="s">
        <v>209</v>
      </c>
      <c r="D342" s="52" t="s">
        <v>210</v>
      </c>
      <c r="E342" s="52" t="s">
        <v>7</v>
      </c>
      <c r="F342" s="52" t="s">
        <v>8</v>
      </c>
      <c r="G342" s="52" t="s">
        <v>739</v>
      </c>
      <c r="H342" s="47">
        <v>6509300</v>
      </c>
      <c r="I342" s="52" t="s">
        <v>76</v>
      </c>
      <c r="J342" s="29" t="s">
        <v>76</v>
      </c>
      <c r="K342" s="71" t="s">
        <v>173</v>
      </c>
      <c r="L342" s="72" t="s">
        <v>78</v>
      </c>
      <c r="M342" s="52" t="str">
        <f>G342</f>
        <v>Amparar el pago de los gastos de alquiler de equipos para el adecuado y correcto desarrollo de las Ceremonias de grados ordinarios 2025-2 que tendrán lugar en Compensar Av. 68.</v>
      </c>
      <c r="N342" s="31">
        <v>1</v>
      </c>
      <c r="O342" s="31">
        <v>1</v>
      </c>
      <c r="P342" s="73">
        <v>11</v>
      </c>
      <c r="Q342" s="74" t="s">
        <v>79</v>
      </c>
      <c r="R342" s="74" t="s">
        <v>80</v>
      </c>
      <c r="S342" s="81" t="s">
        <v>5</v>
      </c>
      <c r="T342" s="75">
        <v>976898871</v>
      </c>
      <c r="U342" s="76">
        <v>976898871</v>
      </c>
      <c r="V342" s="31" t="s">
        <v>76</v>
      </c>
      <c r="W342" s="31" t="s">
        <v>81</v>
      </c>
      <c r="X342" s="77" t="s">
        <v>82</v>
      </c>
      <c r="Y342" s="32" t="s">
        <v>83</v>
      </c>
      <c r="Z342" s="33" t="s">
        <v>3</v>
      </c>
      <c r="AA342" s="30" t="s">
        <v>84</v>
      </c>
      <c r="AB342" s="78" t="s">
        <v>85</v>
      </c>
      <c r="AC342" s="31" t="s">
        <v>76</v>
      </c>
      <c r="AD342" s="31" t="s">
        <v>86</v>
      </c>
      <c r="AE342" s="79" t="s">
        <v>87</v>
      </c>
      <c r="AF342" s="79" t="s">
        <v>88</v>
      </c>
      <c r="AG342" s="79" t="s">
        <v>89</v>
      </c>
      <c r="AH342" s="79" t="s">
        <v>90</v>
      </c>
      <c r="AI342" s="79" t="s">
        <v>90</v>
      </c>
      <c r="AJ342" s="79" t="s">
        <v>90</v>
      </c>
      <c r="AK342" s="35"/>
      <c r="AL342" s="35"/>
      <c r="AM342" s="35"/>
      <c r="AN342" s="35"/>
      <c r="AO342" s="35"/>
      <c r="AP342" s="35"/>
      <c r="AQ342" s="35"/>
      <c r="AR342" s="35"/>
      <c r="AS342" s="35"/>
      <c r="AT342" s="35"/>
      <c r="AU342" s="35"/>
      <c r="AV342" s="35"/>
      <c r="AW342" s="35"/>
      <c r="AX342" s="35"/>
      <c r="AY342" s="35"/>
      <c r="AZ342" s="35"/>
      <c r="BA342" s="35"/>
      <c r="BB342" s="35"/>
      <c r="BC342" s="35"/>
      <c r="BD342" s="35"/>
      <c r="BE342" s="35"/>
      <c r="BF342" s="35"/>
      <c r="BG342" s="35"/>
      <c r="BH342" s="35"/>
      <c r="BI342" s="35"/>
      <c r="BJ342" s="35"/>
      <c r="BK342" s="35"/>
      <c r="BL342" s="35"/>
      <c r="BM342" s="35"/>
      <c r="BN342" s="35"/>
      <c r="BO342" s="35"/>
      <c r="BP342" s="35"/>
      <c r="BQ342" s="35"/>
      <c r="BR342" s="35"/>
      <c r="BS342" s="35"/>
      <c r="BT342" s="35"/>
      <c r="BU342" s="35"/>
      <c r="BV342" s="35"/>
      <c r="BW342" s="35"/>
      <c r="BX342" s="35"/>
      <c r="BY342" s="35"/>
      <c r="BZ342" s="35"/>
      <c r="CA342" s="35"/>
      <c r="CB342" s="35"/>
      <c r="CC342" s="35"/>
      <c r="CD342" s="35"/>
      <c r="CE342" s="35"/>
      <c r="CF342" s="35"/>
      <c r="CG342" s="35"/>
      <c r="CH342" s="35"/>
      <c r="CI342" s="35"/>
      <c r="CJ342" s="35"/>
      <c r="CK342" s="35"/>
      <c r="CL342" s="35"/>
      <c r="CM342" s="35"/>
      <c r="CN342" s="35"/>
      <c r="CO342" s="35"/>
      <c r="CP342" s="35"/>
      <c r="CQ342" s="35"/>
      <c r="CR342" s="35"/>
      <c r="CS342" s="35"/>
      <c r="CT342" s="35"/>
      <c r="CU342" s="35"/>
      <c r="CV342" s="35"/>
      <c r="CW342" s="35"/>
      <c r="CX342" s="35"/>
      <c r="CY342" s="35"/>
      <c r="CZ342" s="35"/>
      <c r="DA342" s="35"/>
      <c r="DB342" s="35"/>
      <c r="DC342" s="35"/>
      <c r="DD342" s="35"/>
      <c r="DE342" s="35"/>
      <c r="DF342" s="35"/>
      <c r="DG342" s="35"/>
      <c r="DH342" s="35"/>
      <c r="DI342" s="35"/>
      <c r="DJ342" s="35"/>
      <c r="DK342" s="35"/>
      <c r="DL342" s="35"/>
      <c r="DM342" s="35"/>
      <c r="DN342" s="35"/>
      <c r="DO342" s="35"/>
      <c r="DP342" s="35"/>
      <c r="DQ342" s="35"/>
      <c r="DR342" s="35"/>
      <c r="DS342" s="35"/>
      <c r="DT342" s="35"/>
      <c r="DU342" s="35"/>
      <c r="DV342" s="35"/>
      <c r="DW342" s="35"/>
      <c r="DX342" s="35"/>
      <c r="DY342" s="35"/>
      <c r="DZ342" s="35"/>
      <c r="EA342" s="35"/>
      <c r="EB342" s="35"/>
      <c r="EC342" s="35"/>
      <c r="ED342" s="35"/>
      <c r="EE342" s="35"/>
      <c r="EF342" s="35"/>
      <c r="EG342" s="35"/>
      <c r="EH342" s="35"/>
      <c r="EI342" s="35"/>
      <c r="EJ342" s="35"/>
      <c r="EK342" s="35"/>
      <c r="EL342" s="35"/>
      <c r="EM342" s="35"/>
      <c r="EN342" s="35"/>
      <c r="EO342" s="35"/>
      <c r="EP342" s="35"/>
      <c r="EQ342" s="35"/>
      <c r="ER342" s="35"/>
      <c r="ES342" s="35"/>
      <c r="ET342" s="35"/>
      <c r="EU342" s="35"/>
      <c r="EV342" s="35"/>
      <c r="EW342" s="35"/>
      <c r="EX342" s="35"/>
      <c r="EY342" s="35"/>
      <c r="EZ342" s="35"/>
      <c r="FA342" s="35"/>
      <c r="FB342" s="35"/>
      <c r="FC342" s="35"/>
      <c r="FD342" s="35"/>
      <c r="FE342" s="35"/>
      <c r="FF342" s="35"/>
      <c r="FG342" s="35"/>
      <c r="FH342" s="35"/>
      <c r="FI342" s="35"/>
      <c r="FJ342" s="35"/>
      <c r="FK342" s="35"/>
      <c r="FL342" s="35"/>
      <c r="FM342" s="35"/>
      <c r="FN342" s="35"/>
      <c r="FO342" s="35"/>
      <c r="FP342" s="35"/>
      <c r="FQ342" s="35"/>
      <c r="FR342" s="35"/>
      <c r="FS342" s="35"/>
      <c r="FT342" s="35"/>
      <c r="FU342" s="35"/>
      <c r="FV342" s="35"/>
      <c r="FW342" s="35"/>
      <c r="FX342" s="35"/>
      <c r="FY342" s="35"/>
      <c r="FZ342" s="35"/>
      <c r="GA342" s="35"/>
      <c r="GB342" s="35"/>
      <c r="GC342" s="35"/>
      <c r="GD342" s="35"/>
      <c r="GE342" s="35"/>
      <c r="GF342" s="35"/>
      <c r="GG342" s="35"/>
      <c r="GH342" s="35"/>
      <c r="GI342" s="35"/>
      <c r="GJ342" s="35"/>
      <c r="GK342" s="35"/>
      <c r="GL342" s="35"/>
      <c r="GM342" s="35"/>
      <c r="GN342" s="35"/>
      <c r="GO342" s="35"/>
      <c r="GP342" s="35"/>
      <c r="GQ342" s="35"/>
      <c r="GR342" s="35"/>
      <c r="GS342" s="35"/>
      <c r="GT342" s="35"/>
      <c r="GU342" s="35"/>
      <c r="GV342" s="35"/>
      <c r="GW342" s="35"/>
      <c r="GX342" s="35"/>
      <c r="GY342" s="35"/>
      <c r="GZ342" s="35"/>
      <c r="HA342" s="35"/>
      <c r="HB342" s="35"/>
      <c r="HC342" s="35"/>
      <c r="HD342" s="35"/>
      <c r="HE342" s="35"/>
      <c r="HF342" s="35"/>
      <c r="HG342" s="35"/>
      <c r="HH342" s="35"/>
      <c r="HI342" s="35"/>
      <c r="HJ342" s="35"/>
      <c r="HK342" s="35"/>
      <c r="HL342" s="35"/>
      <c r="HM342" s="35"/>
      <c r="HN342" s="35"/>
      <c r="HO342" s="35"/>
      <c r="HP342" s="35"/>
      <c r="HQ342" s="35"/>
      <c r="HR342" s="35"/>
      <c r="HS342" s="35"/>
      <c r="HT342" s="35"/>
      <c r="HU342" s="35"/>
      <c r="HV342" s="35"/>
      <c r="HW342" s="35"/>
      <c r="HX342" s="35"/>
      <c r="HY342" s="35"/>
      <c r="HZ342" s="35"/>
      <c r="IA342" s="35"/>
      <c r="IB342" s="35"/>
      <c r="IC342" s="35"/>
      <c r="ID342" s="35"/>
      <c r="IE342" s="35"/>
      <c r="IF342" s="35"/>
      <c r="IG342" s="35"/>
      <c r="IH342" s="35"/>
      <c r="II342" s="35"/>
      <c r="IJ342" s="35"/>
      <c r="IK342" s="35"/>
      <c r="IL342" s="35"/>
      <c r="IM342" s="35"/>
      <c r="IN342" s="35"/>
      <c r="IO342" s="35"/>
      <c r="IP342" s="35"/>
      <c r="IQ342" s="35"/>
      <c r="IR342" s="35"/>
      <c r="IS342" s="35"/>
      <c r="IT342" s="35"/>
      <c r="IU342" s="35"/>
      <c r="IV342" s="35"/>
      <c r="IW342" s="35"/>
      <c r="IX342" s="35"/>
      <c r="IY342" s="35"/>
      <c r="IZ342" s="35"/>
      <c r="JA342" s="35"/>
      <c r="JB342" s="35"/>
      <c r="JC342" s="35"/>
      <c r="JD342" s="35"/>
      <c r="JE342" s="35"/>
      <c r="JF342" s="35"/>
      <c r="JG342" s="35"/>
      <c r="JH342" s="35"/>
      <c r="JI342" s="35"/>
      <c r="JJ342" s="35"/>
      <c r="JK342" s="35"/>
      <c r="JL342" s="35"/>
      <c r="JM342" s="35"/>
      <c r="JN342" s="35"/>
      <c r="JO342" s="35"/>
      <c r="JP342" s="35"/>
      <c r="JQ342" s="35"/>
      <c r="JR342" s="35"/>
      <c r="JS342" s="35"/>
      <c r="JT342" s="35"/>
      <c r="JU342" s="35"/>
      <c r="JV342" s="35"/>
      <c r="JW342" s="35"/>
      <c r="JX342" s="35"/>
      <c r="JY342" s="35"/>
      <c r="JZ342" s="35"/>
      <c r="KA342" s="35"/>
      <c r="KB342" s="35"/>
      <c r="KC342" s="35"/>
      <c r="KD342" s="35"/>
      <c r="KE342" s="35"/>
      <c r="KF342" s="35"/>
      <c r="KG342" s="35"/>
      <c r="KH342" s="35"/>
      <c r="KI342" s="35"/>
      <c r="KJ342" s="35"/>
      <c r="KK342" s="35"/>
      <c r="KL342" s="35"/>
      <c r="KM342" s="35"/>
      <c r="KN342" s="35"/>
      <c r="KO342" s="35"/>
      <c r="KP342" s="35"/>
      <c r="KQ342" s="35"/>
      <c r="KR342" s="35"/>
      <c r="KS342" s="35"/>
      <c r="KT342" s="35"/>
      <c r="KU342" s="35"/>
      <c r="KV342" s="35"/>
      <c r="KW342" s="35"/>
      <c r="KX342" s="35"/>
      <c r="KY342" s="35"/>
      <c r="KZ342" s="35"/>
      <c r="LA342" s="35"/>
      <c r="LB342" s="35"/>
      <c r="LC342" s="35"/>
      <c r="LD342" s="35"/>
      <c r="LE342" s="35"/>
      <c r="LF342" s="35"/>
      <c r="LG342" s="35"/>
      <c r="LH342" s="35"/>
      <c r="LI342" s="35"/>
      <c r="LJ342" s="35"/>
      <c r="LK342" s="35"/>
      <c r="LL342" s="35"/>
      <c r="LM342" s="35"/>
      <c r="LN342" s="35"/>
      <c r="LO342" s="35"/>
      <c r="LP342" s="35"/>
      <c r="LQ342" s="35"/>
      <c r="LR342" s="35"/>
      <c r="LS342" s="35"/>
      <c r="LT342" s="35"/>
      <c r="LU342" s="35"/>
      <c r="LV342" s="35"/>
      <c r="LW342" s="35"/>
      <c r="LX342" s="35"/>
      <c r="LY342" s="35"/>
      <c r="LZ342" s="35"/>
      <c r="MA342" s="35"/>
      <c r="MB342" s="35"/>
      <c r="MC342" s="35"/>
      <c r="MD342" s="35"/>
      <c r="ME342" s="35"/>
      <c r="MF342" s="35"/>
      <c r="MG342" s="35"/>
      <c r="MH342" s="35"/>
      <c r="MI342" s="35"/>
      <c r="MJ342" s="35"/>
      <c r="MK342" s="35"/>
      <c r="ML342" s="35"/>
      <c r="MM342" s="35"/>
      <c r="MN342" s="35"/>
      <c r="MO342" s="35"/>
      <c r="MP342" s="35"/>
      <c r="MQ342" s="35"/>
      <c r="MR342" s="35"/>
      <c r="MS342" s="35"/>
      <c r="MT342" s="35"/>
      <c r="MU342" s="35"/>
      <c r="MV342" s="35"/>
      <c r="MW342" s="35"/>
      <c r="MX342" s="35"/>
      <c r="MY342" s="35"/>
      <c r="MZ342" s="35"/>
      <c r="NA342" s="35"/>
      <c r="NB342" s="35"/>
      <c r="NC342" s="35"/>
      <c r="ND342" s="35"/>
      <c r="NE342" s="35"/>
      <c r="NF342" s="35"/>
      <c r="NG342" s="35"/>
      <c r="NH342" s="35"/>
      <c r="NI342" s="35"/>
      <c r="NJ342" s="35"/>
      <c r="NK342" s="35"/>
      <c r="NL342" s="35"/>
      <c r="NM342" s="35"/>
      <c r="NN342" s="35"/>
      <c r="NO342" s="35"/>
      <c r="NP342" s="35"/>
      <c r="NQ342" s="35"/>
      <c r="NR342" s="35"/>
      <c r="NS342" s="35"/>
      <c r="NT342" s="35"/>
      <c r="NU342" s="35"/>
      <c r="NV342" s="35"/>
      <c r="NW342" s="35"/>
      <c r="NX342" s="35"/>
      <c r="NY342" s="35"/>
      <c r="NZ342" s="35"/>
      <c r="OA342" s="35"/>
      <c r="OB342" s="35"/>
      <c r="OC342" s="35"/>
      <c r="OD342" s="35"/>
      <c r="OE342" s="35"/>
      <c r="OF342" s="35"/>
      <c r="OG342" s="35"/>
      <c r="OH342" s="35"/>
      <c r="OI342" s="35"/>
      <c r="OJ342" s="35"/>
      <c r="OK342" s="35"/>
      <c r="OL342" s="35"/>
      <c r="OM342" s="35"/>
      <c r="ON342" s="35"/>
      <c r="OO342" s="35"/>
      <c r="OP342" s="35"/>
      <c r="OQ342" s="35"/>
      <c r="OR342" s="35"/>
      <c r="OS342" s="35"/>
      <c r="OT342" s="35"/>
      <c r="OU342" s="35"/>
      <c r="OV342" s="35"/>
      <c r="OW342" s="35"/>
      <c r="OX342" s="35"/>
      <c r="OY342" s="35"/>
      <c r="OZ342" s="35"/>
      <c r="PA342" s="35"/>
      <c r="PB342" s="35"/>
      <c r="PC342" s="35"/>
      <c r="PD342" s="35"/>
      <c r="PE342" s="35"/>
      <c r="PF342" s="35"/>
      <c r="PG342" s="35"/>
      <c r="PH342" s="35"/>
      <c r="PI342" s="35"/>
      <c r="PJ342" s="35"/>
      <c r="PK342" s="35"/>
      <c r="PL342" s="35"/>
      <c r="PM342" s="35"/>
      <c r="PN342" s="35"/>
      <c r="PO342" s="35"/>
      <c r="PP342" s="35"/>
      <c r="PQ342" s="35"/>
      <c r="PR342" s="35"/>
      <c r="PS342" s="35"/>
      <c r="PT342" s="35"/>
      <c r="PU342" s="35"/>
      <c r="PV342" s="35"/>
      <c r="PW342" s="35"/>
      <c r="PX342" s="35"/>
      <c r="PY342" s="35"/>
      <c r="PZ342" s="35"/>
      <c r="QA342" s="35"/>
      <c r="QB342" s="35"/>
      <c r="QC342" s="35"/>
      <c r="QD342" s="35"/>
      <c r="QE342" s="35"/>
      <c r="QF342" s="35"/>
      <c r="QG342" s="35"/>
      <c r="QH342" s="35"/>
      <c r="QI342" s="35"/>
      <c r="QJ342" s="35"/>
      <c r="QK342" s="35"/>
      <c r="QL342" s="35"/>
      <c r="QM342" s="35"/>
      <c r="QN342" s="35"/>
      <c r="QO342" s="35"/>
      <c r="QP342" s="35"/>
      <c r="QQ342" s="35"/>
      <c r="QR342" s="35"/>
      <c r="QS342" s="35"/>
      <c r="QT342" s="35"/>
      <c r="QU342" s="35"/>
      <c r="QV342" s="35"/>
      <c r="QW342" s="35"/>
      <c r="QX342" s="35"/>
      <c r="QY342" s="35"/>
      <c r="QZ342" s="35"/>
      <c r="RA342" s="35"/>
      <c r="RB342" s="35"/>
      <c r="RC342" s="35"/>
      <c r="RD342" s="35"/>
      <c r="RE342" s="35"/>
      <c r="RF342" s="35"/>
      <c r="RG342" s="35"/>
      <c r="RH342" s="35"/>
      <c r="RI342" s="35"/>
      <c r="RJ342" s="35"/>
      <c r="RK342" s="35"/>
      <c r="RL342" s="35"/>
      <c r="RM342" s="35"/>
      <c r="RN342" s="35"/>
      <c r="RO342" s="35"/>
      <c r="RP342" s="35"/>
      <c r="RQ342" s="35"/>
      <c r="RR342" s="35"/>
      <c r="RS342" s="35"/>
      <c r="RT342" s="35"/>
      <c r="RU342" s="35"/>
      <c r="RV342" s="35"/>
      <c r="RW342" s="35"/>
      <c r="RX342" s="35"/>
      <c r="RY342" s="35"/>
      <c r="RZ342" s="35"/>
      <c r="SA342" s="35"/>
      <c r="SB342" s="35"/>
      <c r="SC342" s="35"/>
      <c r="SD342" s="35"/>
      <c r="SE342" s="35"/>
      <c r="SF342" s="35"/>
      <c r="SG342" s="35"/>
      <c r="SH342" s="35"/>
      <c r="SI342" s="35"/>
      <c r="SJ342" s="35"/>
      <c r="SK342" s="35"/>
      <c r="SL342" s="35"/>
      <c r="SM342" s="35"/>
      <c r="SN342" s="35"/>
      <c r="SO342" s="35"/>
      <c r="SP342" s="35"/>
      <c r="SQ342" s="35"/>
      <c r="SR342" s="35"/>
      <c r="SS342" s="35"/>
      <c r="ST342" s="35"/>
      <c r="SU342" s="35"/>
      <c r="SV342" s="35"/>
      <c r="SW342" s="35"/>
      <c r="SX342" s="35"/>
      <c r="SY342" s="35"/>
      <c r="SZ342" s="35"/>
      <c r="TA342" s="35"/>
      <c r="TB342" s="35"/>
      <c r="TC342" s="35"/>
      <c r="TD342" s="35"/>
      <c r="TE342" s="35"/>
      <c r="TF342" s="35"/>
      <c r="TG342" s="35"/>
      <c r="TH342" s="35"/>
      <c r="TI342" s="35"/>
      <c r="TJ342" s="35"/>
      <c r="TK342" s="35"/>
      <c r="TL342" s="35"/>
      <c r="TM342" s="35"/>
      <c r="TN342" s="35"/>
      <c r="TO342" s="35"/>
      <c r="TP342" s="35"/>
      <c r="TQ342" s="35"/>
      <c r="TR342" s="35"/>
      <c r="TS342" s="35"/>
      <c r="TT342" s="35"/>
      <c r="TU342" s="35"/>
      <c r="TV342" s="35"/>
      <c r="TW342" s="35"/>
      <c r="TX342" s="35"/>
      <c r="TY342" s="35"/>
      <c r="TZ342" s="35"/>
      <c r="UA342" s="35"/>
      <c r="UB342" s="35"/>
      <c r="UC342" s="35"/>
      <c r="UD342" s="35"/>
      <c r="UE342" s="35"/>
      <c r="UF342" s="35"/>
      <c r="UG342" s="35"/>
      <c r="UH342" s="35"/>
      <c r="UI342" s="35"/>
      <c r="UJ342" s="35"/>
      <c r="UK342" s="35"/>
      <c r="UL342" s="35"/>
      <c r="UM342" s="35"/>
      <c r="UN342" s="35"/>
      <c r="UO342" s="35"/>
      <c r="UP342" s="35"/>
      <c r="UQ342" s="35"/>
      <c r="UR342" s="35"/>
      <c r="US342" s="35"/>
      <c r="UT342" s="35"/>
      <c r="UU342" s="35"/>
      <c r="UV342" s="35"/>
      <c r="UW342" s="35"/>
      <c r="UX342" s="35"/>
      <c r="UY342" s="35"/>
      <c r="UZ342" s="35"/>
      <c r="VA342" s="35"/>
      <c r="VB342" s="35"/>
      <c r="VC342" s="35"/>
      <c r="VD342" s="35"/>
      <c r="VE342" s="35"/>
      <c r="VF342" s="35"/>
      <c r="VG342" s="35"/>
      <c r="VH342" s="35"/>
      <c r="VI342" s="35"/>
      <c r="VJ342" s="35"/>
      <c r="VK342" s="35"/>
      <c r="VL342" s="35"/>
      <c r="VM342" s="35"/>
      <c r="VN342" s="35"/>
      <c r="VO342" s="35"/>
      <c r="VP342" s="35"/>
      <c r="VQ342" s="35"/>
      <c r="VR342" s="35"/>
      <c r="VS342" s="35"/>
      <c r="VT342" s="35"/>
      <c r="VU342" s="35"/>
      <c r="VV342" s="35"/>
      <c r="VW342" s="35"/>
      <c r="VX342" s="35"/>
      <c r="VY342" s="35"/>
      <c r="VZ342" s="35"/>
      <c r="WA342" s="35"/>
      <c r="WB342" s="35"/>
      <c r="WC342" s="35"/>
      <c r="WD342" s="35"/>
      <c r="WE342" s="35"/>
      <c r="WF342" s="35"/>
      <c r="WG342" s="35"/>
      <c r="WH342" s="35"/>
      <c r="WI342" s="35"/>
      <c r="WJ342" s="35"/>
      <c r="WK342" s="35"/>
      <c r="WL342" s="35"/>
      <c r="WM342" s="35"/>
      <c r="WN342" s="35"/>
      <c r="WO342" s="35"/>
      <c r="WP342" s="35"/>
      <c r="WQ342" s="35"/>
      <c r="WR342" s="35"/>
      <c r="WS342" s="35"/>
      <c r="WT342" s="35"/>
      <c r="WU342" s="35"/>
      <c r="WV342" s="35"/>
      <c r="WW342" s="35"/>
      <c r="WX342" s="35"/>
      <c r="WY342" s="35"/>
      <c r="WZ342" s="35"/>
      <c r="XA342" s="35"/>
      <c r="XB342" s="35"/>
      <c r="XC342" s="35"/>
      <c r="XD342" s="35"/>
      <c r="XE342" s="35"/>
      <c r="XF342" s="35"/>
      <c r="XG342" s="35"/>
      <c r="XH342" s="35"/>
      <c r="XI342" s="35"/>
      <c r="XJ342" s="35"/>
      <c r="XK342" s="35"/>
      <c r="XL342" s="35"/>
      <c r="XM342" s="35"/>
      <c r="XN342" s="35"/>
      <c r="XO342" s="35"/>
      <c r="XP342" s="35"/>
      <c r="XQ342" s="35"/>
      <c r="XR342" s="35"/>
      <c r="XS342" s="35"/>
      <c r="XT342" s="35"/>
      <c r="XU342" s="35"/>
      <c r="XV342" s="35"/>
      <c r="XW342" s="35"/>
      <c r="XX342" s="35"/>
      <c r="XY342" s="35"/>
      <c r="XZ342" s="35"/>
      <c r="YA342" s="35"/>
      <c r="YB342" s="35"/>
      <c r="YC342" s="35"/>
      <c r="YD342" s="35"/>
      <c r="YE342" s="35"/>
      <c r="YF342" s="35"/>
      <c r="YG342" s="35"/>
      <c r="YH342" s="35"/>
      <c r="YI342" s="35"/>
      <c r="YJ342" s="35"/>
      <c r="YK342" s="35"/>
      <c r="YL342" s="35"/>
      <c r="YM342" s="35"/>
      <c r="YN342" s="35"/>
      <c r="YO342" s="35"/>
      <c r="YP342" s="35"/>
      <c r="YQ342" s="35"/>
      <c r="YR342" s="35"/>
      <c r="YS342" s="35"/>
      <c r="YT342" s="35"/>
      <c r="YU342" s="35"/>
      <c r="YV342" s="35"/>
      <c r="YW342" s="35"/>
      <c r="YX342" s="35"/>
      <c r="YY342" s="35"/>
      <c r="YZ342" s="35"/>
      <c r="ZA342" s="35"/>
      <c r="ZB342" s="35"/>
      <c r="ZC342" s="35"/>
      <c r="ZD342" s="35"/>
      <c r="ZE342" s="35"/>
      <c r="ZF342" s="35"/>
      <c r="ZG342" s="35"/>
      <c r="ZH342" s="35"/>
      <c r="ZI342" s="35"/>
      <c r="ZJ342" s="35"/>
      <c r="ZK342" s="35"/>
      <c r="ZL342" s="35"/>
      <c r="ZM342" s="35"/>
      <c r="ZN342" s="35"/>
      <c r="ZO342" s="35"/>
      <c r="ZP342" s="35"/>
      <c r="ZQ342" s="35"/>
      <c r="ZR342" s="35"/>
      <c r="ZS342" s="35"/>
      <c r="ZT342" s="35"/>
      <c r="ZU342" s="35"/>
      <c r="ZV342" s="35"/>
      <c r="ZW342" s="35"/>
      <c r="ZX342" s="35"/>
      <c r="ZY342" s="35"/>
      <c r="ZZ342" s="35"/>
      <c r="AAA342" s="35"/>
      <c r="AAB342" s="35"/>
      <c r="AAC342" s="35"/>
      <c r="AAD342" s="35"/>
      <c r="AAE342" s="35"/>
      <c r="AAF342" s="35"/>
      <c r="AAG342" s="35"/>
      <c r="AAH342" s="35"/>
      <c r="AAI342" s="35"/>
      <c r="AAJ342" s="35"/>
      <c r="AAK342" s="35"/>
      <c r="AAL342" s="35"/>
      <c r="AAM342" s="35"/>
      <c r="AAN342" s="35"/>
      <c r="AAO342" s="35"/>
      <c r="AAP342" s="35"/>
      <c r="AAQ342" s="35"/>
      <c r="AAR342" s="35"/>
      <c r="AAS342" s="35"/>
      <c r="AAT342" s="35"/>
      <c r="AAU342" s="35"/>
      <c r="AAV342" s="35"/>
      <c r="AAW342" s="35"/>
      <c r="AAX342" s="35"/>
      <c r="AAY342" s="35"/>
      <c r="AAZ342" s="35"/>
      <c r="ABA342" s="35"/>
      <c r="ABB342" s="35"/>
      <c r="ABC342" s="35"/>
      <c r="ABD342" s="35"/>
      <c r="ABE342" s="35"/>
      <c r="ABF342" s="35"/>
      <c r="ABG342" s="35"/>
      <c r="ABH342" s="35"/>
      <c r="ABI342" s="35"/>
      <c r="ABJ342" s="35"/>
      <c r="ABK342" s="35"/>
      <c r="ABL342" s="35"/>
      <c r="ABM342" s="35"/>
      <c r="ABN342" s="35"/>
      <c r="ABO342" s="35"/>
      <c r="ABP342" s="35"/>
      <c r="ABQ342" s="35"/>
      <c r="ABR342" s="35"/>
      <c r="ABS342" s="35"/>
      <c r="ABT342" s="35"/>
      <c r="ABU342" s="35"/>
      <c r="ABV342" s="35"/>
      <c r="ABW342" s="35"/>
      <c r="ABX342" s="35"/>
      <c r="ABY342" s="35"/>
      <c r="ABZ342" s="35"/>
      <c r="ACA342" s="35"/>
      <c r="ACB342" s="35"/>
      <c r="ACC342" s="35"/>
      <c r="ACD342" s="35"/>
      <c r="ACE342" s="35"/>
      <c r="ACF342" s="35"/>
      <c r="ACG342" s="35"/>
      <c r="ACH342" s="35"/>
      <c r="ACI342" s="35"/>
      <c r="ACJ342" s="35"/>
      <c r="ACK342" s="35"/>
      <c r="ACL342" s="35"/>
      <c r="ACM342" s="35"/>
      <c r="ACN342" s="35"/>
      <c r="ACO342" s="35"/>
      <c r="ACP342" s="35"/>
      <c r="ACQ342" s="35"/>
      <c r="ACR342" s="35"/>
      <c r="ACS342" s="35"/>
      <c r="ACT342" s="35"/>
      <c r="ACU342" s="35"/>
      <c r="ACV342" s="35"/>
      <c r="ACW342" s="35"/>
      <c r="ACX342" s="35"/>
      <c r="ACY342" s="35"/>
      <c r="ACZ342" s="35"/>
      <c r="ADA342" s="35"/>
      <c r="ADB342" s="35"/>
      <c r="ADC342" s="35"/>
      <c r="ADD342" s="35"/>
      <c r="ADE342" s="35"/>
      <c r="ADF342" s="35"/>
      <c r="ADG342" s="35"/>
      <c r="ADH342" s="35"/>
      <c r="ADI342" s="35"/>
      <c r="ADJ342" s="35"/>
      <c r="ADK342" s="35"/>
      <c r="ADL342" s="35"/>
      <c r="ADM342" s="35"/>
      <c r="ADN342" s="35"/>
      <c r="ADO342" s="35"/>
      <c r="ADP342" s="35"/>
      <c r="ADQ342" s="35"/>
      <c r="ADR342" s="35"/>
      <c r="ADS342" s="35"/>
      <c r="ADT342" s="35"/>
      <c r="ADU342" s="35"/>
      <c r="ADV342" s="35"/>
      <c r="ADW342" s="35"/>
      <c r="ADX342" s="35"/>
      <c r="ADY342" s="35"/>
      <c r="ADZ342" s="35"/>
      <c r="AEA342" s="35"/>
      <c r="AEB342" s="35"/>
      <c r="AEC342" s="35"/>
      <c r="AED342" s="35"/>
      <c r="AEE342" s="35"/>
      <c r="AEF342" s="35"/>
      <c r="AEG342" s="35"/>
      <c r="AEH342" s="35"/>
      <c r="AEI342" s="35"/>
      <c r="AEJ342" s="35"/>
      <c r="AEK342" s="35"/>
      <c r="AEL342" s="35"/>
      <c r="AEM342" s="35"/>
      <c r="AEN342" s="35"/>
      <c r="AEO342" s="35"/>
      <c r="AEP342" s="35"/>
      <c r="AEQ342" s="35"/>
      <c r="AER342" s="35"/>
      <c r="AES342" s="35"/>
      <c r="AET342" s="35"/>
      <c r="AEU342" s="35"/>
      <c r="AEV342" s="35"/>
      <c r="AEW342" s="35"/>
      <c r="AEX342" s="35"/>
      <c r="AEY342" s="35"/>
      <c r="AEZ342" s="35"/>
      <c r="AFA342" s="35"/>
      <c r="AFB342" s="35"/>
      <c r="AFC342" s="35"/>
      <c r="AFD342" s="35"/>
      <c r="AFE342" s="35"/>
      <c r="AFF342" s="35"/>
      <c r="AFG342" s="35"/>
      <c r="AFH342" s="35"/>
      <c r="AFI342" s="35"/>
      <c r="AFJ342" s="35"/>
      <c r="AFK342" s="35"/>
      <c r="AFL342" s="35"/>
      <c r="AFM342" s="35"/>
      <c r="AFN342" s="35"/>
      <c r="AFO342" s="35"/>
      <c r="AFP342" s="35"/>
      <c r="AFQ342" s="35"/>
      <c r="AFR342" s="35"/>
      <c r="AFS342" s="35"/>
      <c r="AFT342" s="35"/>
      <c r="AFU342" s="35"/>
      <c r="AFV342" s="35"/>
      <c r="AFW342" s="35"/>
      <c r="AFX342" s="35"/>
      <c r="AFY342" s="35"/>
      <c r="AFZ342" s="35"/>
      <c r="AGA342" s="35"/>
      <c r="AGB342" s="35"/>
      <c r="AGC342" s="35"/>
      <c r="AGD342" s="35"/>
      <c r="AGE342" s="35"/>
      <c r="AGF342" s="35"/>
      <c r="AGG342" s="35"/>
      <c r="AGH342" s="35"/>
      <c r="AGI342" s="35"/>
      <c r="AGJ342" s="35"/>
      <c r="AGK342" s="35"/>
      <c r="AGL342" s="35"/>
      <c r="AGM342" s="35"/>
      <c r="AGN342" s="35"/>
      <c r="AGO342" s="35"/>
      <c r="AGP342" s="35"/>
      <c r="AGQ342" s="35"/>
      <c r="AGR342" s="35"/>
      <c r="AGS342" s="35"/>
      <c r="AGT342" s="35"/>
      <c r="AGU342" s="35"/>
      <c r="AGV342" s="35"/>
      <c r="AGW342" s="35"/>
      <c r="AGX342" s="35"/>
      <c r="AGY342" s="35"/>
      <c r="AGZ342" s="35"/>
      <c r="AHA342" s="35"/>
      <c r="AHB342" s="35"/>
      <c r="AHC342" s="35"/>
      <c r="AHD342" s="35"/>
      <c r="AHE342" s="35"/>
      <c r="AHF342" s="35"/>
      <c r="AHG342" s="35"/>
      <c r="AHH342" s="35"/>
      <c r="AHI342" s="35"/>
      <c r="AHJ342" s="35"/>
      <c r="AHK342" s="35"/>
      <c r="AHL342" s="35"/>
      <c r="AHM342" s="35"/>
      <c r="AHN342" s="35"/>
      <c r="AHO342" s="35"/>
      <c r="AHP342" s="35"/>
      <c r="AHQ342" s="35"/>
      <c r="AHR342" s="35"/>
      <c r="AHS342" s="35"/>
      <c r="AHT342" s="35"/>
      <c r="AHU342" s="35"/>
      <c r="AHV342" s="35"/>
      <c r="AHW342" s="35"/>
      <c r="AHX342" s="35"/>
      <c r="AHY342" s="35"/>
      <c r="AHZ342" s="35"/>
      <c r="AIA342" s="35"/>
      <c r="AIB342" s="35"/>
      <c r="AIC342" s="35"/>
      <c r="AID342" s="35"/>
      <c r="AIE342" s="35"/>
      <c r="AIF342" s="35"/>
      <c r="AIG342" s="35"/>
      <c r="AIH342" s="35"/>
      <c r="AII342" s="35"/>
      <c r="AIJ342" s="35"/>
      <c r="AIK342" s="35"/>
      <c r="AIL342" s="35"/>
      <c r="AIM342" s="35"/>
      <c r="AIN342" s="35"/>
      <c r="AIO342" s="35"/>
      <c r="AIP342" s="35"/>
      <c r="AIQ342" s="35"/>
      <c r="AIR342" s="35"/>
      <c r="AIS342" s="35"/>
      <c r="AIT342" s="35"/>
      <c r="AIU342" s="35"/>
      <c r="AIV342" s="35"/>
      <c r="AIW342" s="35"/>
      <c r="AIX342" s="35"/>
      <c r="AIY342" s="35"/>
      <c r="AIZ342" s="35"/>
      <c r="AJA342" s="35"/>
      <c r="AJB342" s="35"/>
      <c r="AJC342" s="35"/>
      <c r="AJD342" s="35"/>
      <c r="AJE342" s="35"/>
      <c r="AJF342" s="35"/>
      <c r="AJG342" s="35"/>
      <c r="AJH342" s="35"/>
      <c r="AJI342" s="35"/>
      <c r="AJJ342" s="35"/>
      <c r="AJK342" s="35"/>
      <c r="AJL342" s="35"/>
      <c r="AJM342" s="35"/>
      <c r="AJN342" s="35"/>
      <c r="AJO342" s="35"/>
      <c r="AJP342" s="35"/>
      <c r="AJQ342" s="35"/>
      <c r="AJR342" s="35"/>
      <c r="AJS342" s="35"/>
      <c r="AJT342" s="35"/>
      <c r="AJU342" s="35"/>
      <c r="AJV342" s="35"/>
      <c r="AJW342" s="35"/>
      <c r="AJX342" s="35"/>
      <c r="AJY342" s="35"/>
      <c r="AJZ342" s="35"/>
      <c r="AKA342" s="35"/>
      <c r="AKB342" s="35"/>
      <c r="AKC342" s="35"/>
      <c r="AKD342" s="35"/>
      <c r="AKE342" s="35"/>
      <c r="AKF342" s="35"/>
      <c r="AKG342" s="35"/>
      <c r="AKH342" s="35"/>
      <c r="AKI342" s="35"/>
      <c r="AKJ342" s="35"/>
      <c r="AKK342" s="35"/>
      <c r="AKL342" s="35"/>
      <c r="AKM342" s="35"/>
      <c r="AKN342" s="35"/>
      <c r="AKO342" s="35"/>
      <c r="AKP342" s="35"/>
      <c r="AKQ342" s="35"/>
      <c r="AKR342" s="35"/>
      <c r="AKS342" s="35"/>
      <c r="AKT342" s="35"/>
      <c r="AKU342" s="35"/>
      <c r="AKV342" s="35"/>
      <c r="AKW342" s="35"/>
      <c r="AKX342" s="35"/>
      <c r="AKY342" s="35"/>
      <c r="AKZ342" s="35"/>
      <c r="ALA342" s="35"/>
      <c r="ALB342" s="35"/>
      <c r="ALC342" s="35"/>
      <c r="ALD342" s="35"/>
      <c r="ALE342" s="35"/>
      <c r="ALF342" s="35"/>
      <c r="ALG342" s="35"/>
      <c r="ALH342" s="35"/>
      <c r="ALI342" s="35"/>
      <c r="ALJ342" s="35"/>
      <c r="ALK342" s="35"/>
      <c r="ALL342" s="35"/>
      <c r="ALM342" s="35"/>
      <c r="ALN342" s="35"/>
      <c r="ALO342" s="35"/>
      <c r="ALP342" s="35"/>
      <c r="ALQ342" s="35"/>
      <c r="ALR342" s="35"/>
      <c r="ALS342" s="35"/>
      <c r="ALT342" s="35"/>
      <c r="ALU342" s="35"/>
      <c r="ALV342" s="35"/>
      <c r="ALW342" s="35"/>
      <c r="ALX342" s="35"/>
      <c r="ALY342" s="35"/>
      <c r="ALZ342" s="35"/>
      <c r="AMA342" s="35"/>
      <c r="AMB342" s="35"/>
      <c r="AMC342" s="35"/>
      <c r="AMD342" s="35"/>
      <c r="AME342" s="35"/>
      <c r="AMF342" s="35"/>
      <c r="AMG342" s="35"/>
      <c r="AMH342" s="35"/>
      <c r="AMI342" s="35"/>
      <c r="AMJ342" s="35"/>
      <c r="AMK342" s="35"/>
      <c r="AML342" s="35"/>
      <c r="AMM342" s="35"/>
      <c r="AMN342" s="35"/>
      <c r="AMO342" s="35"/>
      <c r="AMP342" s="35"/>
      <c r="AMQ342" s="35"/>
      <c r="AMR342" s="35"/>
      <c r="AMS342" s="35"/>
      <c r="AMT342" s="35"/>
      <c r="AMU342" s="35"/>
      <c r="AMV342" s="35"/>
      <c r="AMW342" s="35"/>
      <c r="AMX342" s="35"/>
      <c r="AMY342" s="35"/>
      <c r="AMZ342" s="35"/>
      <c r="ANA342" s="35"/>
      <c r="ANB342" s="35"/>
      <c r="ANC342" s="35"/>
      <c r="AND342" s="35"/>
      <c r="ANE342" s="35"/>
      <c r="ANF342" s="35"/>
      <c r="ANG342" s="35"/>
      <c r="ANH342" s="35"/>
      <c r="ANI342" s="35"/>
      <c r="ANJ342" s="35"/>
      <c r="ANK342" s="35"/>
      <c r="ANL342" s="35"/>
      <c r="ANM342" s="35"/>
      <c r="ANN342" s="35"/>
      <c r="ANO342" s="35"/>
      <c r="ANP342" s="35"/>
      <c r="ANQ342" s="35"/>
      <c r="ANR342" s="35"/>
      <c r="ANS342" s="35"/>
      <c r="ANT342" s="35"/>
      <c r="ANU342" s="35"/>
      <c r="ANV342" s="35"/>
      <c r="ANW342" s="35"/>
      <c r="ANX342" s="35"/>
      <c r="ANY342" s="35"/>
      <c r="ANZ342" s="35"/>
      <c r="AOA342" s="35"/>
      <c r="AOB342" s="35"/>
      <c r="AOC342" s="35"/>
      <c r="AOD342" s="35"/>
      <c r="AOE342" s="35"/>
      <c r="AOF342" s="35"/>
      <c r="AOG342" s="35"/>
      <c r="AOH342" s="35"/>
      <c r="AOI342" s="35"/>
      <c r="AOJ342" s="35"/>
      <c r="AOK342" s="35"/>
      <c r="AOL342" s="35"/>
      <c r="AOM342" s="35"/>
      <c r="AON342" s="35"/>
      <c r="AOO342" s="35"/>
      <c r="AOP342" s="35"/>
      <c r="AOQ342" s="35"/>
      <c r="AOR342" s="35"/>
      <c r="AOS342" s="35"/>
      <c r="AOT342" s="35"/>
      <c r="AOU342" s="35"/>
      <c r="AOV342" s="35"/>
      <c r="AOW342" s="35"/>
      <c r="AOX342" s="35"/>
      <c r="AOY342" s="35"/>
      <c r="AOZ342" s="35"/>
      <c r="APA342" s="35"/>
      <c r="APB342" s="35"/>
      <c r="APC342" s="35"/>
      <c r="APD342" s="35"/>
      <c r="APE342" s="35"/>
      <c r="APF342" s="35"/>
      <c r="APG342" s="35"/>
      <c r="APH342" s="35"/>
      <c r="API342" s="35"/>
      <c r="APJ342" s="35"/>
      <c r="APK342" s="35"/>
      <c r="APL342" s="35"/>
      <c r="APM342" s="35"/>
      <c r="APN342" s="35"/>
      <c r="APO342" s="35"/>
      <c r="APP342" s="35"/>
      <c r="APQ342" s="35"/>
      <c r="APR342" s="35"/>
      <c r="APS342" s="35"/>
      <c r="APT342" s="35"/>
      <c r="APU342" s="35"/>
      <c r="APV342" s="35"/>
      <c r="APW342" s="35"/>
      <c r="APX342" s="35"/>
      <c r="APY342" s="35"/>
      <c r="APZ342" s="35"/>
      <c r="AQA342" s="35"/>
      <c r="AQB342" s="35"/>
      <c r="AQC342" s="35"/>
      <c r="AQD342" s="35"/>
      <c r="AQE342" s="35"/>
      <c r="AQF342" s="35"/>
      <c r="AQG342" s="35"/>
      <c r="AQH342" s="35"/>
      <c r="AQI342" s="35"/>
      <c r="AQJ342" s="35"/>
      <c r="AQK342" s="35"/>
      <c r="AQL342" s="35"/>
      <c r="AQM342" s="35"/>
      <c r="AQN342" s="35"/>
      <c r="AQO342" s="35"/>
      <c r="AQP342" s="35"/>
      <c r="AQQ342" s="35"/>
      <c r="AQR342" s="35"/>
      <c r="AQS342" s="35"/>
      <c r="AQT342" s="35"/>
      <c r="AQU342" s="35"/>
      <c r="AQV342" s="35"/>
      <c r="AQW342" s="35"/>
      <c r="AQX342" s="35"/>
      <c r="AQY342" s="35"/>
      <c r="AQZ342" s="35"/>
      <c r="ARA342" s="35"/>
      <c r="ARB342" s="35"/>
      <c r="ARC342" s="35"/>
      <c r="ARD342" s="35"/>
      <c r="ARE342" s="35"/>
      <c r="ARF342" s="35"/>
      <c r="ARG342" s="35"/>
      <c r="ARH342" s="35"/>
      <c r="ARI342" s="35"/>
      <c r="ARJ342" s="35"/>
      <c r="ARK342" s="35"/>
      <c r="ARL342" s="35"/>
      <c r="ARM342" s="35"/>
      <c r="ARN342" s="35"/>
      <c r="ARO342" s="35"/>
      <c r="ARP342" s="35"/>
      <c r="ARQ342" s="35"/>
      <c r="ARR342" s="35"/>
      <c r="ARS342" s="35"/>
      <c r="ART342" s="35"/>
      <c r="ARU342" s="35"/>
      <c r="ARV342" s="35"/>
      <c r="ARW342" s="35"/>
      <c r="ARX342" s="35"/>
      <c r="ARY342" s="35"/>
      <c r="ARZ342" s="35"/>
      <c r="ASA342" s="35"/>
      <c r="ASB342" s="35"/>
      <c r="ASC342" s="35"/>
      <c r="ASD342" s="35"/>
      <c r="ASE342" s="35"/>
      <c r="ASF342" s="35"/>
      <c r="ASG342" s="35"/>
      <c r="ASH342" s="35"/>
      <c r="ASI342" s="35"/>
      <c r="ASJ342" s="35"/>
      <c r="ASK342" s="35"/>
      <c r="ASL342" s="35"/>
      <c r="ASM342" s="35"/>
      <c r="ASN342" s="35"/>
      <c r="ASO342" s="35"/>
      <c r="ASP342" s="35"/>
      <c r="ASQ342" s="35"/>
      <c r="ASR342" s="35"/>
      <c r="ASS342" s="35"/>
      <c r="AST342" s="35"/>
      <c r="ASU342" s="35"/>
      <c r="ASV342" s="35"/>
      <c r="ASW342" s="35"/>
      <c r="ASX342" s="35"/>
      <c r="ASY342" s="35"/>
      <c r="ASZ342" s="35"/>
      <c r="ATA342" s="35"/>
      <c r="ATB342" s="35"/>
      <c r="ATC342" s="35"/>
      <c r="ATD342" s="35"/>
      <c r="ATE342" s="35"/>
      <c r="ATF342" s="35"/>
      <c r="ATG342" s="35"/>
      <c r="ATH342" s="35"/>
      <c r="ATI342" s="35"/>
      <c r="ATJ342" s="35"/>
      <c r="ATK342" s="35"/>
      <c r="ATL342" s="35"/>
      <c r="ATM342" s="35"/>
      <c r="ATN342" s="35"/>
      <c r="ATO342" s="35"/>
      <c r="ATP342" s="35"/>
      <c r="ATQ342" s="35"/>
      <c r="ATR342" s="35"/>
      <c r="ATS342" s="35"/>
      <c r="ATT342" s="35"/>
      <c r="ATU342" s="35"/>
      <c r="ATV342" s="35"/>
      <c r="ATW342" s="35"/>
      <c r="ATX342" s="35"/>
      <c r="ATY342" s="35"/>
      <c r="ATZ342" s="35"/>
      <c r="AUA342" s="35"/>
      <c r="AUB342" s="35"/>
      <c r="AUC342" s="35"/>
      <c r="AUD342" s="35"/>
      <c r="AUE342" s="35"/>
      <c r="AUF342" s="35"/>
      <c r="AUG342" s="35"/>
      <c r="AUH342" s="35"/>
      <c r="AUI342" s="35"/>
      <c r="AUJ342" s="35"/>
      <c r="AUK342" s="35"/>
      <c r="AUL342" s="35"/>
      <c r="AUM342" s="35"/>
      <c r="AUN342" s="35"/>
      <c r="AUO342" s="35"/>
      <c r="AUP342" s="35"/>
      <c r="AUQ342" s="35"/>
      <c r="AUR342" s="35"/>
      <c r="AUS342" s="35"/>
      <c r="AUT342" s="35"/>
      <c r="AUU342" s="35"/>
      <c r="AUV342" s="35"/>
      <c r="AUW342" s="35"/>
      <c r="AUX342" s="35"/>
      <c r="AUY342" s="35"/>
      <c r="AUZ342" s="35"/>
      <c r="AVA342" s="35"/>
      <c r="AVB342" s="35"/>
      <c r="AVC342" s="35"/>
      <c r="AVD342" s="35"/>
      <c r="AVE342" s="35"/>
      <c r="AVF342" s="35"/>
      <c r="AVG342" s="35"/>
      <c r="AVH342" s="35"/>
      <c r="AVI342" s="35"/>
      <c r="AVJ342" s="35"/>
      <c r="AVK342" s="35"/>
      <c r="AVL342" s="35"/>
      <c r="AVM342" s="35"/>
      <c r="AVN342" s="35"/>
      <c r="AVO342" s="35"/>
      <c r="AVP342" s="35"/>
      <c r="AVQ342" s="35"/>
      <c r="AVR342" s="35"/>
      <c r="AVS342" s="35"/>
      <c r="AVT342" s="35"/>
      <c r="AVU342" s="35"/>
      <c r="AVV342" s="35"/>
      <c r="AVW342" s="35"/>
      <c r="AVX342" s="35"/>
      <c r="AVY342" s="35"/>
      <c r="AVZ342" s="35"/>
      <c r="AWA342" s="35"/>
      <c r="AWB342" s="35"/>
      <c r="AWC342" s="35"/>
      <c r="AWD342" s="35"/>
      <c r="AWE342" s="35"/>
      <c r="AWF342" s="35"/>
      <c r="AWG342" s="35"/>
      <c r="AWH342" s="35"/>
      <c r="AWI342" s="35"/>
      <c r="AWJ342" s="35"/>
      <c r="AWK342" s="35"/>
      <c r="AWL342" s="35"/>
      <c r="AWM342" s="35"/>
      <c r="AWN342" s="35"/>
      <c r="AWO342" s="35"/>
      <c r="AWP342" s="35"/>
      <c r="AWQ342" s="35"/>
      <c r="AWR342" s="35"/>
      <c r="AWS342" s="35"/>
      <c r="AWT342" s="35"/>
      <c r="AWU342" s="35"/>
      <c r="AWV342" s="35"/>
      <c r="AWW342" s="35"/>
      <c r="AWX342" s="35"/>
      <c r="AWY342" s="35"/>
      <c r="AWZ342" s="35"/>
      <c r="AXA342" s="35"/>
      <c r="AXB342" s="35"/>
      <c r="AXC342" s="35"/>
      <c r="AXD342" s="35"/>
      <c r="AXE342" s="35"/>
      <c r="AXF342" s="35"/>
      <c r="AXG342" s="35"/>
      <c r="AXH342" s="35"/>
      <c r="AXI342" s="35"/>
      <c r="AXJ342" s="35"/>
      <c r="AXK342" s="35"/>
      <c r="AXL342" s="35"/>
      <c r="AXM342" s="35"/>
      <c r="AXN342" s="35"/>
      <c r="AXO342" s="35"/>
      <c r="AXP342" s="35"/>
      <c r="AXQ342" s="35"/>
      <c r="AXR342" s="35"/>
      <c r="AXS342" s="35"/>
      <c r="AXT342" s="35"/>
      <c r="AXU342" s="35"/>
      <c r="AXV342" s="35"/>
      <c r="AXW342" s="35"/>
      <c r="AXX342" s="35"/>
      <c r="AXY342" s="35"/>
      <c r="AXZ342" s="35"/>
      <c r="AYA342" s="35"/>
      <c r="AYB342" s="35"/>
      <c r="AYC342" s="35"/>
      <c r="AYD342" s="35"/>
      <c r="AYE342" s="35"/>
      <c r="AYF342" s="35"/>
      <c r="AYG342" s="35"/>
      <c r="AYH342" s="35"/>
      <c r="AYI342" s="35"/>
      <c r="AYJ342" s="35"/>
      <c r="AYK342" s="35"/>
      <c r="AYL342" s="35"/>
      <c r="AYM342" s="35"/>
      <c r="AYN342" s="35"/>
      <c r="AYO342" s="35"/>
      <c r="AYP342" s="35"/>
      <c r="AYQ342" s="35"/>
      <c r="AYR342" s="35"/>
      <c r="AYS342" s="35"/>
      <c r="AYT342" s="35"/>
      <c r="AYU342" s="35"/>
      <c r="AYV342" s="35"/>
      <c r="AYW342" s="35"/>
      <c r="AYX342" s="35"/>
      <c r="AYY342" s="35"/>
      <c r="AYZ342" s="35"/>
      <c r="AZA342" s="35"/>
      <c r="AZB342" s="35"/>
      <c r="AZC342" s="35"/>
      <c r="AZD342" s="35"/>
      <c r="AZE342" s="35"/>
      <c r="AZF342" s="35"/>
      <c r="AZG342" s="35"/>
      <c r="AZH342" s="35"/>
      <c r="AZI342" s="35"/>
      <c r="AZJ342" s="35"/>
      <c r="AZK342" s="35"/>
      <c r="AZL342" s="35"/>
      <c r="AZM342" s="35"/>
      <c r="AZN342" s="35"/>
      <c r="AZO342" s="35"/>
      <c r="AZP342" s="35"/>
      <c r="AZQ342" s="35"/>
      <c r="AZR342" s="35"/>
      <c r="AZS342" s="35"/>
      <c r="AZT342" s="35"/>
      <c r="AZU342" s="35"/>
      <c r="AZV342" s="35"/>
      <c r="AZW342" s="35"/>
      <c r="AZX342" s="35"/>
      <c r="AZY342" s="35"/>
      <c r="AZZ342" s="35"/>
      <c r="BAA342" s="35"/>
      <c r="BAB342" s="35"/>
      <c r="BAC342" s="35"/>
      <c r="BAD342" s="35"/>
      <c r="BAE342" s="35"/>
      <c r="BAF342" s="35"/>
      <c r="BAG342" s="35"/>
      <c r="BAH342" s="35"/>
      <c r="BAI342" s="35"/>
      <c r="BAJ342" s="35"/>
      <c r="BAK342" s="35"/>
      <c r="BAL342" s="35"/>
      <c r="BAM342" s="35"/>
      <c r="BAN342" s="35"/>
      <c r="BAO342" s="35"/>
      <c r="BAP342" s="35"/>
      <c r="BAQ342" s="35"/>
      <c r="BAR342" s="35"/>
      <c r="BAS342" s="35"/>
      <c r="BAT342" s="35"/>
      <c r="BAU342" s="35"/>
      <c r="BAV342" s="35"/>
      <c r="BAW342" s="35"/>
      <c r="BAX342" s="35"/>
      <c r="BAY342" s="35"/>
      <c r="BAZ342" s="35"/>
      <c r="BBA342" s="35"/>
      <c r="BBB342" s="35"/>
      <c r="BBC342" s="35"/>
      <c r="BBD342" s="35"/>
      <c r="BBE342" s="35"/>
      <c r="BBF342" s="35"/>
      <c r="BBG342" s="35"/>
      <c r="BBH342" s="35"/>
      <c r="BBI342" s="35"/>
      <c r="BBJ342" s="35"/>
      <c r="BBK342" s="35"/>
      <c r="BBL342" s="35"/>
      <c r="BBM342" s="35"/>
      <c r="BBN342" s="35"/>
      <c r="BBO342" s="35"/>
      <c r="BBP342" s="35"/>
      <c r="BBQ342" s="35"/>
      <c r="BBR342" s="35"/>
      <c r="BBS342" s="35"/>
      <c r="BBT342" s="35"/>
      <c r="BBU342" s="35"/>
      <c r="BBV342" s="35"/>
      <c r="BBW342" s="35"/>
      <c r="BBX342" s="35"/>
      <c r="BBY342" s="35"/>
      <c r="BBZ342" s="35"/>
      <c r="BCA342" s="35"/>
      <c r="BCB342" s="35"/>
      <c r="BCC342" s="35"/>
      <c r="BCD342" s="35"/>
      <c r="BCE342" s="35"/>
      <c r="BCF342" s="35"/>
      <c r="BCG342" s="35"/>
      <c r="BCH342" s="35"/>
      <c r="BCI342" s="35"/>
      <c r="BCJ342" s="35"/>
      <c r="BCK342" s="35"/>
      <c r="BCL342" s="35"/>
      <c r="BCM342" s="35"/>
      <c r="BCN342" s="35"/>
      <c r="BCO342" s="35"/>
      <c r="BCP342" s="35"/>
      <c r="BCQ342" s="35"/>
      <c r="BCR342" s="35"/>
      <c r="BCS342" s="35"/>
      <c r="BCT342" s="35"/>
      <c r="BCU342" s="35"/>
      <c r="BCV342" s="35"/>
      <c r="BCW342" s="35"/>
      <c r="BCX342" s="35"/>
      <c r="BCY342" s="35"/>
      <c r="BCZ342" s="35"/>
      <c r="BDA342" s="35"/>
      <c r="BDB342" s="35"/>
      <c r="BDC342" s="35"/>
      <c r="BDD342" s="35"/>
      <c r="BDE342" s="35"/>
      <c r="BDF342" s="35"/>
      <c r="BDG342" s="35"/>
      <c r="BDH342" s="35"/>
      <c r="BDI342" s="35"/>
      <c r="BDJ342" s="35"/>
      <c r="BDK342" s="35"/>
      <c r="BDL342" s="35"/>
      <c r="BDM342" s="35"/>
      <c r="BDN342" s="35"/>
      <c r="BDO342" s="35"/>
      <c r="BDP342" s="35"/>
      <c r="BDQ342" s="35"/>
      <c r="BDR342" s="35"/>
      <c r="BDS342" s="35"/>
      <c r="BDT342" s="35"/>
      <c r="BDU342" s="35"/>
      <c r="BDV342" s="35"/>
      <c r="BDW342" s="35"/>
      <c r="BDX342" s="35"/>
      <c r="BDY342" s="35"/>
      <c r="BDZ342" s="35"/>
      <c r="BEA342" s="35"/>
      <c r="BEB342" s="35"/>
      <c r="BEC342" s="35"/>
      <c r="BED342" s="35"/>
      <c r="BEE342" s="35"/>
      <c r="BEF342" s="35"/>
      <c r="BEG342" s="35"/>
      <c r="BEH342" s="35"/>
      <c r="BEI342" s="35"/>
      <c r="BEJ342" s="35"/>
      <c r="BEK342" s="35"/>
      <c r="BEL342" s="35"/>
      <c r="BEM342" s="35"/>
      <c r="BEN342" s="35"/>
      <c r="BEO342" s="35"/>
      <c r="BEP342" s="35"/>
      <c r="BEQ342" s="35"/>
      <c r="BER342" s="35"/>
      <c r="BES342" s="35"/>
      <c r="BET342" s="35"/>
      <c r="BEU342" s="35"/>
      <c r="BEV342" s="35"/>
      <c r="BEW342" s="35"/>
      <c r="BEX342" s="35"/>
      <c r="BEY342" s="35"/>
      <c r="BEZ342" s="35"/>
      <c r="BFA342" s="35"/>
      <c r="BFB342" s="35"/>
      <c r="BFC342" s="35"/>
      <c r="BFD342" s="35"/>
      <c r="BFE342" s="35"/>
      <c r="BFF342" s="35"/>
      <c r="BFG342" s="35"/>
      <c r="BFH342" s="35"/>
      <c r="BFI342" s="35"/>
      <c r="BFJ342" s="35"/>
      <c r="BFK342" s="35"/>
      <c r="BFL342" s="35"/>
      <c r="BFM342" s="35"/>
      <c r="BFN342" s="35"/>
      <c r="BFO342" s="35"/>
      <c r="BFP342" s="35"/>
      <c r="BFQ342" s="35"/>
      <c r="BFR342" s="35"/>
      <c r="BFS342" s="35"/>
      <c r="BFT342" s="35"/>
      <c r="BFU342" s="35"/>
      <c r="BFV342" s="35"/>
      <c r="BFW342" s="35"/>
      <c r="BFX342" s="35"/>
      <c r="BFY342" s="35"/>
      <c r="BFZ342" s="35"/>
      <c r="BGA342" s="35"/>
      <c r="BGB342" s="35"/>
      <c r="BGC342" s="35"/>
      <c r="BGD342" s="35"/>
      <c r="BGE342" s="35"/>
      <c r="BGF342" s="35"/>
      <c r="BGG342" s="35"/>
      <c r="BGH342" s="35"/>
      <c r="BGI342" s="35"/>
      <c r="BGJ342" s="35"/>
      <c r="BGK342" s="35"/>
      <c r="BGL342" s="35"/>
      <c r="BGM342" s="35"/>
      <c r="BGN342" s="35"/>
      <c r="BGO342" s="35"/>
      <c r="BGP342" s="35"/>
      <c r="BGQ342" s="35"/>
      <c r="BGR342" s="35"/>
      <c r="BGS342" s="35"/>
      <c r="BGT342" s="35"/>
      <c r="BGU342" s="35"/>
      <c r="BGV342" s="35"/>
      <c r="BGW342" s="35"/>
      <c r="BGX342" s="35"/>
      <c r="BGY342" s="35"/>
      <c r="BGZ342" s="35"/>
      <c r="BHA342" s="35"/>
      <c r="BHB342" s="35"/>
      <c r="BHC342" s="35"/>
      <c r="BHD342" s="35"/>
      <c r="BHE342" s="35"/>
      <c r="BHF342" s="35"/>
      <c r="BHG342" s="35"/>
      <c r="BHH342" s="35"/>
      <c r="BHI342" s="35"/>
      <c r="BHJ342" s="35"/>
      <c r="BHK342" s="35"/>
      <c r="BHL342" s="35"/>
      <c r="BHM342" s="35"/>
      <c r="BHN342" s="35"/>
      <c r="BHO342" s="35"/>
      <c r="BHP342" s="35"/>
      <c r="BHQ342" s="35"/>
      <c r="BHR342" s="35"/>
      <c r="BHS342" s="35"/>
      <c r="BHT342" s="35"/>
      <c r="BHU342" s="35"/>
      <c r="BHV342" s="35"/>
      <c r="BHW342" s="35"/>
      <c r="BHX342" s="35"/>
      <c r="BHY342" s="35"/>
      <c r="BHZ342" s="35"/>
      <c r="BIA342" s="35"/>
      <c r="BIB342" s="35"/>
      <c r="BIC342" s="35"/>
      <c r="BID342" s="35"/>
      <c r="BIE342" s="35"/>
      <c r="BIF342" s="35"/>
      <c r="BIG342" s="35"/>
      <c r="BIH342" s="35"/>
      <c r="BII342" s="35"/>
      <c r="BIJ342" s="35"/>
      <c r="BIK342" s="35"/>
      <c r="BIL342" s="35"/>
      <c r="BIM342" s="35"/>
      <c r="BIN342" s="35"/>
      <c r="BIO342" s="35"/>
      <c r="BIP342" s="35"/>
      <c r="BIQ342" s="35"/>
      <c r="BIR342" s="35"/>
      <c r="BIS342" s="35"/>
      <c r="BIT342" s="35"/>
      <c r="BIU342" s="35"/>
      <c r="BIV342" s="35"/>
      <c r="BIW342" s="35"/>
      <c r="BIX342" s="35"/>
      <c r="BIY342" s="35"/>
      <c r="BIZ342" s="35"/>
      <c r="BJA342" s="35"/>
      <c r="BJB342" s="35"/>
      <c r="BJC342" s="35"/>
      <c r="BJD342" s="35"/>
      <c r="BJE342" s="35"/>
      <c r="BJF342" s="35"/>
      <c r="BJG342" s="35"/>
      <c r="BJH342" s="35"/>
      <c r="BJI342" s="35"/>
      <c r="BJJ342" s="35"/>
      <c r="BJK342" s="35"/>
      <c r="BJL342" s="35"/>
      <c r="BJM342" s="35"/>
      <c r="BJN342" s="35"/>
      <c r="BJO342" s="35"/>
      <c r="BJP342" s="35"/>
      <c r="BJQ342" s="35"/>
      <c r="BJR342" s="35"/>
      <c r="BJS342" s="35"/>
      <c r="BJT342" s="35"/>
      <c r="BJU342" s="35"/>
      <c r="BJV342" s="35"/>
      <c r="BJW342" s="35"/>
      <c r="BJX342" s="35"/>
      <c r="BJY342" s="35"/>
      <c r="BJZ342" s="35"/>
      <c r="BKA342" s="35"/>
      <c r="BKB342" s="35"/>
      <c r="BKC342" s="35"/>
      <c r="BKD342" s="35"/>
      <c r="BKE342" s="35"/>
      <c r="BKF342" s="35"/>
      <c r="BKG342" s="35"/>
      <c r="BKH342" s="35"/>
      <c r="BKI342" s="35"/>
      <c r="BKJ342" s="35"/>
      <c r="BKK342" s="35"/>
      <c r="BKL342" s="35"/>
      <c r="BKM342" s="35"/>
      <c r="BKN342" s="35"/>
      <c r="BKO342" s="35"/>
      <c r="BKP342" s="35"/>
      <c r="BKQ342" s="35"/>
      <c r="BKR342" s="35"/>
      <c r="BKS342" s="35"/>
      <c r="BKT342" s="35"/>
      <c r="BKU342" s="35"/>
      <c r="BKV342" s="35"/>
      <c r="BKW342" s="35"/>
      <c r="BKX342" s="35"/>
      <c r="BKY342" s="35"/>
      <c r="BKZ342" s="35"/>
      <c r="BLA342" s="35"/>
      <c r="BLB342" s="35"/>
      <c r="BLC342" s="35"/>
      <c r="BLD342" s="35"/>
      <c r="BLE342" s="35"/>
      <c r="BLF342" s="35"/>
      <c r="BLG342" s="35"/>
      <c r="BLH342" s="35"/>
      <c r="BLI342" s="35"/>
      <c r="BLJ342" s="35"/>
      <c r="BLK342" s="35"/>
      <c r="BLL342" s="35"/>
      <c r="BLM342" s="35"/>
      <c r="BLN342" s="35"/>
      <c r="BLO342" s="35"/>
      <c r="BLP342" s="35"/>
      <c r="BLQ342" s="35"/>
      <c r="BLR342" s="35"/>
      <c r="BLS342" s="35"/>
      <c r="BLT342" s="35"/>
      <c r="BLU342" s="35"/>
      <c r="BLV342" s="35"/>
      <c r="BLW342" s="35"/>
      <c r="BLX342" s="35"/>
      <c r="BLY342" s="35"/>
      <c r="BLZ342" s="35"/>
      <c r="BMA342" s="35"/>
      <c r="BMB342" s="35"/>
      <c r="BMC342" s="35"/>
      <c r="BMD342" s="35"/>
      <c r="BME342" s="35"/>
      <c r="BMF342" s="35"/>
      <c r="BMG342" s="35"/>
      <c r="BMH342" s="35"/>
      <c r="BMI342" s="35"/>
      <c r="BMJ342" s="35"/>
      <c r="BMK342" s="35"/>
      <c r="BML342" s="35"/>
      <c r="BMM342" s="35"/>
      <c r="BMN342" s="35"/>
      <c r="BMO342" s="35"/>
      <c r="BMP342" s="35"/>
      <c r="BMQ342" s="35"/>
      <c r="BMR342" s="35"/>
      <c r="BMS342" s="35"/>
      <c r="BMT342" s="35"/>
      <c r="BMU342" s="35"/>
      <c r="BMV342" s="35"/>
      <c r="BMW342" s="35"/>
      <c r="BMX342" s="35"/>
      <c r="BMY342" s="35"/>
      <c r="BMZ342" s="35"/>
      <c r="BNA342" s="35"/>
      <c r="BNB342" s="35"/>
      <c r="BNC342" s="35"/>
      <c r="BND342" s="35"/>
      <c r="BNE342" s="35"/>
      <c r="BNF342" s="35"/>
      <c r="BNG342" s="35"/>
      <c r="BNH342" s="35"/>
      <c r="BNI342" s="35"/>
      <c r="BNJ342" s="35"/>
      <c r="BNK342" s="35"/>
      <c r="BNL342" s="35"/>
      <c r="BNM342" s="35"/>
      <c r="BNN342" s="35"/>
      <c r="BNO342" s="35"/>
      <c r="BNP342" s="35"/>
      <c r="BNQ342" s="35"/>
      <c r="BNR342" s="35"/>
      <c r="BNS342" s="35"/>
      <c r="BNT342" s="35"/>
      <c r="BNU342" s="35"/>
      <c r="BNV342" s="35"/>
      <c r="BNW342" s="35"/>
      <c r="BNX342" s="35"/>
      <c r="BNY342" s="35"/>
      <c r="BNZ342" s="35"/>
      <c r="BOA342" s="35"/>
      <c r="BOB342" s="35"/>
      <c r="BOC342" s="35"/>
      <c r="BOD342" s="35"/>
      <c r="BOE342" s="35"/>
      <c r="BOF342" s="35"/>
      <c r="BOG342" s="35"/>
      <c r="BOH342" s="35"/>
      <c r="BOI342" s="35"/>
      <c r="BOJ342" s="35"/>
      <c r="BOK342" s="35"/>
      <c r="BOL342" s="35"/>
      <c r="BOM342" s="35"/>
      <c r="BON342" s="35"/>
      <c r="BOO342" s="35"/>
      <c r="BOP342" s="35"/>
      <c r="BOQ342" s="35"/>
      <c r="BOR342" s="35"/>
      <c r="BOS342" s="35"/>
      <c r="BOT342" s="35"/>
      <c r="BOU342" s="35"/>
      <c r="BOV342" s="35"/>
      <c r="BOW342" s="35"/>
      <c r="BOX342" s="35"/>
      <c r="BOY342" s="35"/>
      <c r="BOZ342" s="35"/>
      <c r="BPA342" s="35"/>
      <c r="BPB342" s="35"/>
      <c r="BPC342" s="35"/>
      <c r="BPD342" s="35"/>
      <c r="BPE342" s="35"/>
      <c r="BPF342" s="35"/>
      <c r="BPG342" s="35"/>
      <c r="BPH342" s="35"/>
      <c r="BPI342" s="35"/>
      <c r="BPJ342" s="35"/>
      <c r="BPK342" s="35"/>
      <c r="BPL342" s="35"/>
      <c r="BPM342" s="35"/>
      <c r="BPN342" s="35"/>
      <c r="BPO342" s="35"/>
      <c r="BPP342" s="35"/>
      <c r="BPQ342" s="35"/>
      <c r="BPR342" s="35"/>
      <c r="BPS342" s="35"/>
      <c r="BPT342" s="35"/>
      <c r="BPU342" s="35"/>
      <c r="BPV342" s="35"/>
      <c r="BPW342" s="35"/>
      <c r="BPX342" s="35"/>
      <c r="BPY342" s="35"/>
      <c r="BPZ342" s="35"/>
      <c r="BQA342" s="35"/>
      <c r="BQB342" s="35"/>
      <c r="BQC342" s="35"/>
      <c r="BQD342" s="35"/>
      <c r="BQE342" s="35"/>
      <c r="BQF342" s="35"/>
      <c r="BQG342" s="35"/>
      <c r="BQH342" s="35"/>
      <c r="BQI342" s="35"/>
      <c r="BQJ342" s="35"/>
      <c r="BQK342" s="35"/>
      <c r="BQL342" s="35"/>
      <c r="BQM342" s="35"/>
      <c r="BQN342" s="35"/>
      <c r="BQO342" s="35"/>
      <c r="BQP342" s="35"/>
      <c r="BQQ342" s="35"/>
      <c r="BQR342" s="35"/>
      <c r="BQS342" s="35"/>
      <c r="BQT342" s="35"/>
      <c r="BQU342" s="35"/>
      <c r="BQV342" s="35"/>
      <c r="BQW342" s="35"/>
      <c r="BQX342" s="35"/>
      <c r="BQY342" s="35"/>
      <c r="BQZ342" s="35"/>
      <c r="BRA342" s="35"/>
      <c r="BRB342" s="35"/>
      <c r="BRC342" s="35"/>
      <c r="BRD342" s="35"/>
      <c r="BRE342" s="35"/>
      <c r="BRF342" s="35"/>
      <c r="BRG342" s="35"/>
      <c r="BRH342" s="35"/>
      <c r="BRI342" s="35"/>
      <c r="BRJ342" s="35"/>
      <c r="BRK342" s="35"/>
      <c r="BRL342" s="35"/>
      <c r="BRM342" s="35"/>
      <c r="BRN342" s="35"/>
      <c r="BRO342" s="35"/>
      <c r="BRP342" s="35"/>
      <c r="BRQ342" s="35"/>
      <c r="BRR342" s="35"/>
      <c r="BRS342" s="35"/>
      <c r="BRT342" s="35"/>
      <c r="BRU342" s="35"/>
      <c r="BRV342" s="35"/>
      <c r="BRW342" s="35"/>
      <c r="BRX342" s="35"/>
      <c r="BRY342" s="35"/>
      <c r="BRZ342" s="35"/>
      <c r="BSA342" s="35"/>
      <c r="BSB342" s="35"/>
      <c r="BSC342" s="35"/>
      <c r="BSD342" s="35"/>
      <c r="BSE342" s="35"/>
      <c r="BSF342" s="35"/>
      <c r="BSG342" s="35"/>
      <c r="BSH342" s="35"/>
      <c r="BSI342" s="35"/>
      <c r="BSJ342" s="35"/>
      <c r="BSK342" s="35"/>
      <c r="BSL342" s="35"/>
      <c r="BSM342" s="35"/>
      <c r="BSN342" s="35"/>
      <c r="BSO342" s="35"/>
      <c r="BSP342" s="35"/>
      <c r="BSQ342" s="35"/>
      <c r="BSR342" s="35"/>
      <c r="BSS342" s="35"/>
      <c r="BST342" s="35"/>
      <c r="BSU342" s="35"/>
      <c r="BSV342" s="35"/>
      <c r="BSW342" s="35"/>
      <c r="BSX342" s="35"/>
      <c r="BSY342" s="35"/>
      <c r="BSZ342" s="35"/>
      <c r="BTA342" s="35"/>
      <c r="BTB342" s="35"/>
      <c r="BTC342" s="35"/>
      <c r="BTD342" s="35"/>
      <c r="BTE342" s="35"/>
      <c r="BTF342" s="35"/>
      <c r="BTG342" s="35"/>
      <c r="BTH342" s="35"/>
      <c r="BTI342" s="35"/>
      <c r="BTJ342" s="35"/>
      <c r="BTK342" s="35"/>
      <c r="BTL342" s="35"/>
      <c r="BTM342" s="35"/>
      <c r="BTN342" s="35"/>
      <c r="BTO342" s="35"/>
      <c r="BTP342" s="35"/>
      <c r="BTQ342" s="35"/>
      <c r="BTR342" s="35"/>
      <c r="BTS342" s="35"/>
      <c r="BTT342" s="35"/>
      <c r="BTU342" s="35"/>
      <c r="BTV342" s="35"/>
      <c r="BTW342" s="35"/>
      <c r="BTX342" s="35"/>
      <c r="BTY342" s="35"/>
      <c r="BTZ342" s="35"/>
      <c r="BUA342" s="35"/>
      <c r="BUB342" s="35"/>
      <c r="BUC342" s="35"/>
      <c r="BUD342" s="35"/>
      <c r="BUE342" s="35"/>
      <c r="BUF342" s="35"/>
      <c r="BUG342" s="35"/>
      <c r="BUH342" s="35"/>
      <c r="BUI342" s="35"/>
      <c r="BUJ342" s="35"/>
      <c r="BUK342" s="35"/>
      <c r="BUL342" s="35"/>
      <c r="BUM342" s="35"/>
      <c r="BUN342" s="35"/>
      <c r="BUO342" s="35"/>
      <c r="BUP342" s="35"/>
      <c r="BUQ342" s="35"/>
      <c r="BUR342" s="35"/>
      <c r="BUS342" s="35"/>
      <c r="BUT342" s="35"/>
      <c r="BUU342" s="35"/>
      <c r="BUV342" s="35"/>
      <c r="BUW342" s="35"/>
      <c r="BUX342" s="35"/>
      <c r="BUY342" s="35"/>
      <c r="BUZ342" s="35"/>
      <c r="BVA342" s="35"/>
      <c r="BVB342" s="35"/>
      <c r="BVC342" s="35"/>
      <c r="BVD342" s="35"/>
      <c r="BVE342" s="35"/>
      <c r="BVF342" s="35"/>
      <c r="BVG342" s="35"/>
      <c r="BVH342" s="35"/>
      <c r="BVI342" s="35"/>
      <c r="BVJ342" s="35"/>
      <c r="BVK342" s="35"/>
      <c r="BVL342" s="35"/>
      <c r="BVM342" s="35"/>
      <c r="BVN342" s="35"/>
      <c r="BVO342" s="35"/>
      <c r="BVP342" s="35"/>
      <c r="BVQ342" s="35"/>
      <c r="BVR342" s="35"/>
      <c r="BVS342" s="35"/>
      <c r="BVT342" s="35"/>
      <c r="BVU342" s="35"/>
      <c r="BVV342" s="35"/>
      <c r="BVW342" s="35"/>
      <c r="BVX342" s="35"/>
      <c r="BVY342" s="35"/>
      <c r="BVZ342" s="35"/>
      <c r="BWA342" s="35"/>
      <c r="BWB342" s="35"/>
      <c r="BWC342" s="35"/>
      <c r="BWD342" s="35"/>
      <c r="BWE342" s="35"/>
      <c r="BWF342" s="35"/>
      <c r="BWG342" s="35"/>
      <c r="BWH342" s="35"/>
      <c r="BWI342" s="35"/>
      <c r="BWJ342" s="35"/>
      <c r="BWK342" s="35"/>
      <c r="BWL342" s="35"/>
      <c r="BWM342" s="35"/>
      <c r="BWN342" s="35"/>
      <c r="BWO342" s="35"/>
      <c r="BWP342" s="35"/>
      <c r="BWQ342" s="35"/>
      <c r="BWR342" s="35"/>
      <c r="BWS342" s="35"/>
      <c r="BWT342" s="35"/>
      <c r="BWU342" s="35"/>
      <c r="BWV342" s="35"/>
      <c r="BWW342" s="35"/>
      <c r="BWX342" s="35"/>
      <c r="BWY342" s="35"/>
      <c r="BWZ342" s="35"/>
      <c r="BXA342" s="35"/>
      <c r="BXB342" s="35"/>
      <c r="BXC342" s="35"/>
      <c r="BXD342" s="35"/>
      <c r="BXE342" s="35"/>
      <c r="BXF342" s="35"/>
      <c r="BXG342" s="35"/>
      <c r="BXH342" s="35"/>
      <c r="BXI342" s="35"/>
      <c r="BXJ342" s="35"/>
      <c r="BXK342" s="35"/>
      <c r="BXL342" s="35"/>
      <c r="BXM342" s="35"/>
      <c r="BXN342" s="35"/>
      <c r="BXO342" s="35"/>
      <c r="BXP342" s="35"/>
      <c r="BXQ342" s="35"/>
      <c r="BXR342" s="35"/>
      <c r="BXS342" s="35"/>
      <c r="BXT342" s="35"/>
      <c r="BXU342" s="35"/>
      <c r="BXV342" s="35"/>
      <c r="BXW342" s="35"/>
      <c r="BXX342" s="35"/>
      <c r="BXY342" s="35"/>
      <c r="BXZ342" s="35"/>
      <c r="BYA342" s="35"/>
      <c r="BYB342" s="35"/>
      <c r="BYC342" s="35"/>
      <c r="BYD342" s="35"/>
      <c r="BYE342" s="35"/>
      <c r="BYF342" s="35"/>
      <c r="BYG342" s="35"/>
      <c r="BYH342" s="35"/>
      <c r="BYI342" s="35"/>
      <c r="BYJ342" s="35"/>
      <c r="BYK342" s="35"/>
      <c r="BYL342" s="35"/>
      <c r="BYM342" s="35"/>
      <c r="BYN342" s="35"/>
      <c r="BYO342" s="35"/>
      <c r="BYP342" s="35"/>
      <c r="BYQ342" s="35"/>
      <c r="BYR342" s="35"/>
      <c r="BYS342" s="35"/>
      <c r="BYT342" s="35"/>
      <c r="BYU342" s="35"/>
      <c r="BYV342" s="35"/>
      <c r="BYW342" s="35"/>
      <c r="BYX342" s="35"/>
      <c r="BYY342" s="35"/>
      <c r="BYZ342" s="35"/>
      <c r="BZA342" s="35"/>
      <c r="BZB342" s="35"/>
      <c r="BZC342" s="35"/>
      <c r="BZD342" s="35"/>
      <c r="BZE342" s="35"/>
      <c r="BZF342" s="35"/>
      <c r="BZG342" s="35"/>
      <c r="BZH342" s="35"/>
      <c r="BZI342" s="35"/>
      <c r="BZJ342" s="35"/>
      <c r="BZK342" s="35"/>
      <c r="BZL342" s="35"/>
      <c r="BZM342" s="35"/>
      <c r="BZN342" s="35"/>
      <c r="BZO342" s="35"/>
      <c r="BZP342" s="35"/>
      <c r="BZQ342" s="35"/>
      <c r="BZR342" s="35"/>
      <c r="BZS342" s="35"/>
      <c r="BZT342" s="35"/>
      <c r="BZU342" s="35"/>
      <c r="BZV342" s="35"/>
      <c r="BZW342" s="35"/>
      <c r="BZX342" s="35"/>
      <c r="BZY342" s="35"/>
      <c r="BZZ342" s="35"/>
      <c r="CAA342" s="35"/>
      <c r="CAB342" s="35"/>
      <c r="CAC342" s="35"/>
      <c r="CAD342" s="35"/>
      <c r="CAE342" s="35"/>
      <c r="CAF342" s="35"/>
      <c r="CAG342" s="35"/>
      <c r="CAH342" s="35"/>
      <c r="CAI342" s="35"/>
      <c r="CAJ342" s="35"/>
      <c r="CAK342" s="35"/>
      <c r="CAL342" s="35"/>
      <c r="CAM342" s="35"/>
      <c r="CAN342" s="35"/>
      <c r="CAO342" s="35"/>
      <c r="CAP342" s="35"/>
      <c r="CAQ342" s="35"/>
      <c r="CAR342" s="35"/>
      <c r="CAS342" s="35"/>
      <c r="CAT342" s="35"/>
      <c r="CAU342" s="35"/>
      <c r="CAV342" s="35"/>
      <c r="CAW342" s="35"/>
      <c r="CAX342" s="35"/>
      <c r="CAY342" s="35"/>
      <c r="CAZ342" s="35"/>
      <c r="CBA342" s="35"/>
      <c r="CBB342" s="35"/>
      <c r="CBC342" s="35"/>
      <c r="CBD342" s="35"/>
      <c r="CBE342" s="35"/>
      <c r="CBF342" s="35"/>
      <c r="CBG342" s="35"/>
      <c r="CBH342" s="35"/>
      <c r="CBI342" s="35"/>
      <c r="CBJ342" s="35"/>
      <c r="CBK342" s="35"/>
      <c r="CBL342" s="35"/>
      <c r="CBM342" s="35"/>
      <c r="CBN342" s="35"/>
      <c r="CBO342" s="35"/>
      <c r="CBP342" s="35"/>
      <c r="CBQ342" s="35"/>
      <c r="CBR342" s="35"/>
      <c r="CBS342" s="35"/>
      <c r="CBT342" s="35"/>
      <c r="CBU342" s="35"/>
      <c r="CBV342" s="35"/>
      <c r="CBW342" s="35"/>
      <c r="CBX342" s="35"/>
      <c r="CBY342" s="35"/>
      <c r="CBZ342" s="35"/>
      <c r="CCA342" s="35"/>
      <c r="CCB342" s="35"/>
      <c r="CCC342" s="35"/>
      <c r="CCD342" s="35"/>
      <c r="CCE342" s="35"/>
      <c r="CCF342" s="35"/>
      <c r="CCG342" s="35"/>
      <c r="CCH342" s="35"/>
      <c r="CCI342" s="35"/>
      <c r="CCJ342" s="35"/>
      <c r="CCK342" s="35"/>
      <c r="CCL342" s="35"/>
      <c r="CCM342" s="35"/>
      <c r="CCN342" s="35"/>
      <c r="CCO342" s="35"/>
      <c r="CCP342" s="35"/>
      <c r="CCQ342" s="35"/>
      <c r="CCR342" s="35"/>
      <c r="CCS342" s="35"/>
      <c r="CCT342" s="35"/>
      <c r="CCU342" s="35"/>
      <c r="CCV342" s="35"/>
      <c r="CCW342" s="35"/>
      <c r="CCX342" s="35"/>
      <c r="CCY342" s="35"/>
      <c r="CCZ342" s="35"/>
      <c r="CDA342" s="35"/>
      <c r="CDB342" s="35"/>
      <c r="CDC342" s="35"/>
      <c r="CDD342" s="35"/>
      <c r="CDE342" s="35"/>
      <c r="CDF342" s="35"/>
      <c r="CDG342" s="35"/>
      <c r="CDH342" s="35"/>
      <c r="CDI342" s="35"/>
      <c r="CDJ342" s="35"/>
      <c r="CDK342" s="35"/>
      <c r="CDL342" s="35"/>
      <c r="CDM342" s="35"/>
      <c r="CDN342" s="35"/>
      <c r="CDO342" s="35"/>
      <c r="CDP342" s="35"/>
      <c r="CDQ342" s="35"/>
      <c r="CDR342" s="35"/>
      <c r="CDS342" s="35"/>
      <c r="CDT342" s="35"/>
      <c r="CDU342" s="35"/>
      <c r="CDV342" s="35"/>
      <c r="CDW342" s="35"/>
      <c r="CDX342" s="35"/>
      <c r="CDY342" s="35"/>
      <c r="CDZ342" s="35"/>
      <c r="CEA342" s="35"/>
      <c r="CEB342" s="35"/>
      <c r="CEC342" s="35"/>
      <c r="CED342" s="35"/>
      <c r="CEE342" s="35"/>
      <c r="CEF342" s="35"/>
      <c r="CEG342" s="35"/>
      <c r="CEH342" s="35"/>
      <c r="CEI342" s="35"/>
      <c r="CEJ342" s="35"/>
      <c r="CEK342" s="35"/>
      <c r="CEL342" s="35"/>
      <c r="CEM342" s="35"/>
      <c r="CEN342" s="35"/>
      <c r="CEO342" s="35"/>
      <c r="CEP342" s="35"/>
      <c r="CEQ342" s="35"/>
      <c r="CER342" s="35"/>
      <c r="CES342" s="35"/>
      <c r="CET342" s="35"/>
      <c r="CEU342" s="35"/>
      <c r="CEV342" s="35"/>
      <c r="CEW342" s="35"/>
      <c r="CEX342" s="35"/>
      <c r="CEY342" s="35"/>
      <c r="CEZ342" s="35"/>
      <c r="CFA342" s="35"/>
      <c r="CFB342" s="35"/>
      <c r="CFC342" s="35"/>
      <c r="CFD342" s="35"/>
      <c r="CFE342" s="35"/>
      <c r="CFF342" s="35"/>
      <c r="CFG342" s="35"/>
      <c r="CFH342" s="35"/>
      <c r="CFI342" s="35"/>
      <c r="CFJ342" s="35"/>
      <c r="CFK342" s="35"/>
      <c r="CFL342" s="35"/>
      <c r="CFM342" s="35"/>
      <c r="CFN342" s="35"/>
      <c r="CFO342" s="35"/>
      <c r="CFP342" s="35"/>
      <c r="CFQ342" s="35"/>
      <c r="CFR342" s="35"/>
      <c r="CFS342" s="35"/>
      <c r="CFT342" s="35"/>
      <c r="CFU342" s="35"/>
      <c r="CFV342" s="35"/>
      <c r="CFW342" s="35"/>
      <c r="CFX342" s="35"/>
      <c r="CFY342" s="35"/>
      <c r="CFZ342" s="35"/>
      <c r="CGA342" s="35"/>
      <c r="CGB342" s="35"/>
      <c r="CGC342" s="35"/>
      <c r="CGD342" s="35"/>
      <c r="CGE342" s="35"/>
      <c r="CGF342" s="35"/>
      <c r="CGG342" s="35"/>
      <c r="CGH342" s="35"/>
      <c r="CGI342" s="35"/>
      <c r="CGJ342" s="35"/>
      <c r="CGK342" s="35"/>
      <c r="CGL342" s="35"/>
      <c r="CGM342" s="35"/>
      <c r="CGN342" s="35"/>
      <c r="CGO342" s="35"/>
      <c r="CGP342" s="35"/>
      <c r="CGQ342" s="35"/>
      <c r="CGR342" s="35"/>
      <c r="CGS342" s="35"/>
      <c r="CGT342" s="35"/>
      <c r="CGU342" s="35"/>
      <c r="CGV342" s="35"/>
      <c r="CGW342" s="35"/>
      <c r="CGX342" s="35"/>
      <c r="CGY342" s="35"/>
      <c r="CGZ342" s="35"/>
      <c r="CHA342" s="35"/>
      <c r="CHB342" s="35"/>
      <c r="CHC342" s="35"/>
      <c r="CHD342" s="35"/>
      <c r="CHE342" s="35"/>
      <c r="CHF342" s="35"/>
      <c r="CHG342" s="35"/>
      <c r="CHH342" s="35"/>
      <c r="CHI342" s="35"/>
      <c r="CHJ342" s="35"/>
      <c r="CHK342" s="35"/>
      <c r="CHL342" s="35"/>
      <c r="CHM342" s="35"/>
      <c r="CHN342" s="35"/>
      <c r="CHO342" s="35"/>
      <c r="CHP342" s="35"/>
      <c r="CHQ342" s="35"/>
      <c r="CHR342" s="35"/>
      <c r="CHS342" s="35"/>
      <c r="CHT342" s="35"/>
      <c r="CHU342" s="35"/>
      <c r="CHV342" s="35"/>
      <c r="CHW342" s="35"/>
      <c r="CHX342" s="35"/>
      <c r="CHY342" s="35"/>
      <c r="CHZ342" s="35"/>
      <c r="CIA342" s="35"/>
      <c r="CIB342" s="35"/>
      <c r="CIC342" s="35"/>
      <c r="CID342" s="35"/>
      <c r="CIE342" s="35"/>
      <c r="CIF342" s="35"/>
      <c r="CIG342" s="35"/>
      <c r="CIH342" s="35"/>
      <c r="CII342" s="35"/>
      <c r="CIJ342" s="35"/>
      <c r="CIK342" s="35"/>
      <c r="CIL342" s="35"/>
      <c r="CIM342" s="35"/>
      <c r="CIN342" s="35"/>
      <c r="CIO342" s="35"/>
      <c r="CIP342" s="35"/>
      <c r="CIQ342" s="35"/>
      <c r="CIR342" s="35"/>
      <c r="CIS342" s="35"/>
      <c r="CIT342" s="35"/>
      <c r="CIU342" s="35"/>
      <c r="CIV342" s="35"/>
      <c r="CIW342" s="35"/>
      <c r="CIX342" s="35"/>
      <c r="CIY342" s="35"/>
      <c r="CIZ342" s="35"/>
      <c r="CJA342" s="35"/>
      <c r="CJB342" s="35"/>
      <c r="CJC342" s="35"/>
      <c r="CJD342" s="35"/>
      <c r="CJE342" s="35"/>
      <c r="CJF342" s="35"/>
      <c r="CJG342" s="35"/>
      <c r="CJH342" s="35"/>
      <c r="CJI342" s="35"/>
      <c r="CJJ342" s="35"/>
      <c r="CJK342" s="35"/>
      <c r="CJL342" s="35"/>
      <c r="CJM342" s="35"/>
      <c r="CJN342" s="35"/>
      <c r="CJO342" s="35"/>
      <c r="CJP342" s="35"/>
      <c r="CJQ342" s="35"/>
      <c r="CJR342" s="35"/>
      <c r="CJS342" s="35"/>
      <c r="CJT342" s="35"/>
      <c r="CJU342" s="35"/>
      <c r="CJV342" s="35"/>
      <c r="CJW342" s="35"/>
      <c r="CJX342" s="35"/>
      <c r="CJY342" s="35"/>
      <c r="CJZ342" s="35"/>
      <c r="CKA342" s="35"/>
      <c r="CKB342" s="35"/>
      <c r="CKC342" s="35"/>
      <c r="CKD342" s="35"/>
      <c r="CKE342" s="35"/>
      <c r="CKF342" s="35"/>
      <c r="CKG342" s="35"/>
      <c r="CKH342" s="35"/>
      <c r="CKI342" s="35"/>
      <c r="CKJ342" s="35"/>
      <c r="CKK342" s="35"/>
      <c r="CKL342" s="35"/>
      <c r="CKM342" s="35"/>
      <c r="CKN342" s="35"/>
      <c r="CKO342" s="35"/>
      <c r="CKP342" s="35"/>
      <c r="CKQ342" s="35"/>
      <c r="CKR342" s="35"/>
      <c r="CKS342" s="35"/>
      <c r="CKT342" s="35"/>
      <c r="CKU342" s="35"/>
      <c r="CKV342" s="35"/>
      <c r="CKW342" s="35"/>
      <c r="CKX342" s="35"/>
      <c r="CKY342" s="35"/>
      <c r="CKZ342" s="35"/>
      <c r="CLA342" s="35"/>
      <c r="CLB342" s="35"/>
      <c r="CLC342" s="35"/>
      <c r="CLD342" s="35"/>
      <c r="CLE342" s="35"/>
      <c r="CLF342" s="35"/>
      <c r="CLG342" s="35"/>
      <c r="CLH342" s="35"/>
      <c r="CLI342" s="35"/>
      <c r="CLJ342" s="35"/>
      <c r="CLK342" s="35"/>
      <c r="CLL342" s="35"/>
      <c r="CLM342" s="35"/>
      <c r="CLN342" s="35"/>
      <c r="CLO342" s="35"/>
      <c r="CLP342" s="35"/>
      <c r="CLQ342" s="35"/>
      <c r="CLR342" s="35"/>
      <c r="CLS342" s="35"/>
      <c r="CLT342" s="35"/>
      <c r="CLU342" s="35"/>
      <c r="CLV342" s="35"/>
      <c r="CLW342" s="35"/>
      <c r="CLX342" s="35"/>
      <c r="CLY342" s="35"/>
      <c r="CLZ342" s="35"/>
      <c r="CMA342" s="35"/>
      <c r="CMB342" s="35"/>
      <c r="CMC342" s="35"/>
      <c r="CMD342" s="35"/>
      <c r="CME342" s="35"/>
      <c r="CMF342" s="35"/>
      <c r="CMG342" s="35"/>
      <c r="CMH342" s="35"/>
      <c r="CMI342" s="35"/>
      <c r="CMJ342" s="35"/>
      <c r="CMK342" s="35"/>
      <c r="CML342" s="35"/>
      <c r="CMM342" s="35"/>
      <c r="CMN342" s="35"/>
      <c r="CMO342" s="35"/>
      <c r="CMP342" s="35"/>
      <c r="CMQ342" s="35"/>
      <c r="CMR342" s="35"/>
      <c r="CMS342" s="35"/>
      <c r="CMT342" s="35"/>
      <c r="CMU342" s="35"/>
      <c r="CMV342" s="35"/>
      <c r="CMW342" s="35"/>
      <c r="CMX342" s="35"/>
      <c r="CMY342" s="35"/>
      <c r="CMZ342" s="35"/>
      <c r="CNA342" s="35"/>
      <c r="CNB342" s="35"/>
      <c r="CNC342" s="35"/>
      <c r="CND342" s="35"/>
      <c r="CNE342" s="35"/>
      <c r="CNF342" s="35"/>
      <c r="CNG342" s="35"/>
      <c r="CNH342" s="35"/>
      <c r="CNI342" s="35"/>
      <c r="CNJ342" s="35"/>
      <c r="CNK342" s="35"/>
      <c r="CNL342" s="35"/>
      <c r="CNM342" s="35"/>
      <c r="CNN342" s="35"/>
      <c r="CNO342" s="35"/>
      <c r="CNP342" s="35"/>
      <c r="CNQ342" s="35"/>
      <c r="CNR342" s="35"/>
      <c r="CNS342" s="35"/>
      <c r="CNT342" s="35"/>
      <c r="CNU342" s="35"/>
      <c r="CNV342" s="35"/>
      <c r="CNW342" s="35"/>
      <c r="CNX342" s="35"/>
      <c r="CNY342" s="35"/>
      <c r="CNZ342" s="35"/>
      <c r="COA342" s="35"/>
      <c r="COB342" s="35"/>
      <c r="COC342" s="35"/>
      <c r="COD342" s="35"/>
      <c r="COE342" s="35"/>
      <c r="COF342" s="35"/>
      <c r="COG342" s="35"/>
      <c r="COH342" s="35"/>
      <c r="COI342" s="35"/>
      <c r="COJ342" s="35"/>
      <c r="COK342" s="35"/>
      <c r="COL342" s="35"/>
      <c r="COM342" s="35"/>
      <c r="CON342" s="35"/>
      <c r="COO342" s="35"/>
      <c r="COP342" s="35"/>
      <c r="COQ342" s="35"/>
      <c r="COR342" s="35"/>
      <c r="COS342" s="35"/>
      <c r="COT342" s="35"/>
      <c r="COU342" s="35"/>
      <c r="COV342" s="35"/>
      <c r="COW342" s="35"/>
      <c r="COX342" s="35"/>
      <c r="COY342" s="35"/>
      <c r="COZ342" s="35"/>
      <c r="CPA342" s="35"/>
      <c r="CPB342" s="35"/>
      <c r="CPC342" s="35"/>
      <c r="CPD342" s="35"/>
      <c r="CPE342" s="35"/>
      <c r="CPF342" s="35"/>
      <c r="CPG342" s="35"/>
      <c r="CPH342" s="35"/>
      <c r="CPI342" s="35"/>
      <c r="CPJ342" s="35"/>
      <c r="CPK342" s="35"/>
      <c r="CPL342" s="35"/>
      <c r="CPM342" s="35"/>
      <c r="CPN342" s="35"/>
      <c r="CPO342" s="35"/>
      <c r="CPP342" s="35"/>
      <c r="CPQ342" s="35"/>
      <c r="CPR342" s="35"/>
      <c r="CPS342" s="35"/>
      <c r="CPT342" s="35"/>
      <c r="CPU342" s="35"/>
      <c r="CPV342" s="35"/>
      <c r="CPW342" s="35"/>
      <c r="CPX342" s="35"/>
      <c r="CPY342" s="35"/>
      <c r="CPZ342" s="35"/>
      <c r="CQA342" s="35"/>
      <c r="CQB342" s="35"/>
      <c r="CQC342" s="35"/>
      <c r="CQD342" s="35"/>
      <c r="CQE342" s="35"/>
      <c r="CQF342" s="35"/>
      <c r="CQG342" s="35"/>
      <c r="CQH342" s="35"/>
      <c r="CQI342" s="35"/>
      <c r="CQJ342" s="35"/>
      <c r="CQK342" s="35"/>
      <c r="CQL342" s="35"/>
      <c r="CQM342" s="35"/>
      <c r="CQN342" s="35"/>
      <c r="CQO342" s="35"/>
      <c r="CQP342" s="35"/>
      <c r="CQQ342" s="35"/>
      <c r="CQR342" s="35"/>
      <c r="CQS342" s="35"/>
      <c r="CQT342" s="35"/>
      <c r="CQU342" s="35"/>
      <c r="CQV342" s="35"/>
      <c r="CQW342" s="35"/>
      <c r="CQX342" s="35"/>
      <c r="CQY342" s="35"/>
      <c r="CQZ342" s="35"/>
      <c r="CRA342" s="35"/>
      <c r="CRB342" s="35"/>
      <c r="CRC342" s="35"/>
      <c r="CRD342" s="35"/>
      <c r="CRE342" s="35"/>
      <c r="CRF342" s="35"/>
      <c r="CRG342" s="35"/>
      <c r="CRH342" s="35"/>
      <c r="CRI342" s="35"/>
      <c r="CRJ342" s="35"/>
      <c r="CRK342" s="35"/>
      <c r="CRL342" s="35"/>
      <c r="CRM342" s="35"/>
      <c r="CRN342" s="35"/>
      <c r="CRO342" s="35"/>
      <c r="CRP342" s="35"/>
      <c r="CRQ342" s="35"/>
      <c r="CRR342" s="35"/>
      <c r="CRS342" s="35"/>
      <c r="CRT342" s="35"/>
      <c r="CRU342" s="35"/>
      <c r="CRV342" s="35"/>
      <c r="CRW342" s="35"/>
      <c r="CRX342" s="35"/>
      <c r="CRY342" s="35"/>
      <c r="CRZ342" s="35"/>
      <c r="CSA342" s="35"/>
      <c r="CSB342" s="35"/>
      <c r="CSC342" s="35"/>
      <c r="CSD342" s="35"/>
      <c r="CSE342" s="35"/>
      <c r="CSF342" s="35"/>
      <c r="CSG342" s="35"/>
      <c r="CSH342" s="35"/>
      <c r="CSI342" s="35"/>
      <c r="CSJ342" s="35"/>
      <c r="CSK342" s="35"/>
      <c r="CSL342" s="35"/>
      <c r="CSM342" s="35"/>
      <c r="CSN342" s="35"/>
      <c r="CSO342" s="35"/>
      <c r="CSP342" s="35"/>
      <c r="CSQ342" s="35"/>
      <c r="CSR342" s="35"/>
      <c r="CSS342" s="35"/>
      <c r="CST342" s="35"/>
      <c r="CSU342" s="35"/>
      <c r="CSV342" s="35"/>
      <c r="CSW342" s="35"/>
      <c r="CSX342" s="35"/>
      <c r="CSY342" s="35"/>
      <c r="CSZ342" s="35"/>
      <c r="CTA342" s="35"/>
      <c r="CTB342" s="35"/>
      <c r="CTC342" s="35"/>
      <c r="CTD342" s="35"/>
      <c r="CTE342" s="35"/>
      <c r="CTF342" s="35"/>
      <c r="CTG342" s="35"/>
      <c r="CTH342" s="35"/>
      <c r="CTI342" s="35"/>
      <c r="CTJ342" s="35"/>
      <c r="CTK342" s="35"/>
      <c r="CTL342" s="35"/>
      <c r="CTM342" s="35"/>
      <c r="CTN342" s="35"/>
      <c r="CTO342" s="35"/>
      <c r="CTP342" s="35"/>
      <c r="CTQ342" s="35"/>
      <c r="CTR342" s="35"/>
      <c r="CTS342" s="35"/>
      <c r="CTT342" s="35"/>
      <c r="CTU342" s="35"/>
      <c r="CTV342" s="35"/>
      <c r="CTW342" s="35"/>
      <c r="CTX342" s="35"/>
      <c r="CTY342" s="35"/>
      <c r="CTZ342" s="35"/>
      <c r="CUA342" s="35"/>
      <c r="CUB342" s="35"/>
      <c r="CUC342" s="35"/>
      <c r="CUD342" s="35"/>
      <c r="CUE342" s="35"/>
      <c r="CUF342" s="35"/>
      <c r="CUG342" s="35"/>
      <c r="CUH342" s="35"/>
      <c r="CUI342" s="35"/>
      <c r="CUJ342" s="35"/>
      <c r="CUK342" s="35"/>
      <c r="CUL342" s="35"/>
      <c r="CUM342" s="35"/>
      <c r="CUN342" s="35"/>
      <c r="CUO342" s="35"/>
      <c r="CUP342" s="35"/>
      <c r="CUQ342" s="35"/>
      <c r="CUR342" s="35"/>
      <c r="CUS342" s="35"/>
      <c r="CUT342" s="35"/>
      <c r="CUU342" s="35"/>
      <c r="CUV342" s="35"/>
      <c r="CUW342" s="35"/>
      <c r="CUX342" s="35"/>
      <c r="CUY342" s="35"/>
      <c r="CUZ342" s="35"/>
      <c r="CVA342" s="35"/>
      <c r="CVB342" s="35"/>
      <c r="CVC342" s="35"/>
      <c r="CVD342" s="35"/>
      <c r="CVE342" s="35"/>
      <c r="CVF342" s="35"/>
      <c r="CVG342" s="35"/>
      <c r="CVH342" s="35"/>
      <c r="CVI342" s="35"/>
      <c r="CVJ342" s="35"/>
      <c r="CVK342" s="35"/>
      <c r="CVL342" s="35"/>
      <c r="CVM342" s="35"/>
      <c r="CVN342" s="35"/>
      <c r="CVO342" s="35"/>
      <c r="CVP342" s="35"/>
      <c r="CVQ342" s="35"/>
      <c r="CVR342" s="35"/>
      <c r="CVS342" s="35"/>
      <c r="CVT342" s="35"/>
      <c r="CVU342" s="35"/>
      <c r="CVV342" s="35"/>
      <c r="CVW342" s="35"/>
      <c r="CVX342" s="35"/>
      <c r="CVY342" s="35"/>
      <c r="CVZ342" s="35"/>
      <c r="CWA342" s="35"/>
      <c r="CWB342" s="35"/>
      <c r="CWC342" s="35"/>
      <c r="CWD342" s="35"/>
      <c r="CWE342" s="35"/>
      <c r="CWF342" s="35"/>
      <c r="CWG342" s="35"/>
      <c r="CWH342" s="35"/>
      <c r="CWI342" s="35"/>
      <c r="CWJ342" s="35"/>
      <c r="CWK342" s="35"/>
      <c r="CWL342" s="35"/>
      <c r="CWM342" s="35"/>
      <c r="CWN342" s="35"/>
      <c r="CWO342" s="35"/>
      <c r="CWP342" s="35"/>
      <c r="CWQ342" s="35"/>
      <c r="CWR342" s="35"/>
      <c r="CWS342" s="35"/>
      <c r="CWT342" s="35"/>
      <c r="CWU342" s="35"/>
      <c r="CWV342" s="35"/>
      <c r="CWW342" s="35"/>
      <c r="CWX342" s="35"/>
      <c r="CWY342" s="35"/>
      <c r="CWZ342" s="35"/>
      <c r="CXA342" s="35"/>
      <c r="CXB342" s="35"/>
      <c r="CXC342" s="35"/>
      <c r="CXD342" s="35"/>
      <c r="CXE342" s="35"/>
      <c r="CXF342" s="35"/>
      <c r="CXG342" s="35"/>
      <c r="CXH342" s="35"/>
      <c r="CXI342" s="35"/>
      <c r="CXJ342" s="35"/>
      <c r="CXK342" s="35"/>
      <c r="CXL342" s="35"/>
      <c r="CXM342" s="35"/>
      <c r="CXN342" s="35"/>
      <c r="CXO342" s="35"/>
      <c r="CXP342" s="35"/>
      <c r="CXQ342" s="35"/>
      <c r="CXR342" s="35"/>
      <c r="CXS342" s="35"/>
      <c r="CXT342" s="35"/>
      <c r="CXU342" s="35"/>
      <c r="CXV342" s="35"/>
      <c r="CXW342" s="35"/>
      <c r="CXX342" s="35"/>
      <c r="CXY342" s="35"/>
      <c r="CXZ342" s="35"/>
      <c r="CYA342" s="35"/>
      <c r="CYB342" s="35"/>
      <c r="CYC342" s="35"/>
      <c r="CYD342" s="35"/>
      <c r="CYE342" s="35"/>
      <c r="CYF342" s="35"/>
      <c r="CYG342" s="35"/>
      <c r="CYH342" s="35"/>
      <c r="CYI342" s="35"/>
      <c r="CYJ342" s="35"/>
      <c r="CYK342" s="35"/>
      <c r="CYL342" s="35"/>
      <c r="CYM342" s="35"/>
      <c r="CYN342" s="35"/>
      <c r="CYO342" s="35"/>
      <c r="CYP342" s="35"/>
      <c r="CYQ342" s="35"/>
      <c r="CYR342" s="35"/>
      <c r="CYS342" s="35"/>
      <c r="CYT342" s="35"/>
      <c r="CYU342" s="35"/>
      <c r="CYV342" s="35"/>
      <c r="CYW342" s="35"/>
      <c r="CYX342" s="35"/>
      <c r="CYY342" s="35"/>
      <c r="CYZ342" s="35"/>
      <c r="CZA342" s="35"/>
      <c r="CZB342" s="35"/>
      <c r="CZC342" s="35"/>
      <c r="CZD342" s="35"/>
      <c r="CZE342" s="35"/>
      <c r="CZF342" s="35"/>
      <c r="CZG342" s="35"/>
      <c r="CZH342" s="35"/>
      <c r="CZI342" s="35"/>
      <c r="CZJ342" s="35"/>
      <c r="CZK342" s="35"/>
      <c r="CZL342" s="35"/>
      <c r="CZM342" s="35"/>
      <c r="CZN342" s="35"/>
      <c r="CZO342" s="35"/>
      <c r="CZP342" s="35"/>
      <c r="CZQ342" s="35"/>
      <c r="CZR342" s="35"/>
      <c r="CZS342" s="35"/>
      <c r="CZT342" s="35"/>
      <c r="CZU342" s="35"/>
      <c r="CZV342" s="35"/>
      <c r="CZW342" s="35"/>
      <c r="CZX342" s="35"/>
      <c r="CZY342" s="35"/>
      <c r="CZZ342" s="35"/>
      <c r="DAA342" s="35"/>
      <c r="DAB342" s="35"/>
      <c r="DAC342" s="35"/>
      <c r="DAD342" s="35"/>
      <c r="DAE342" s="35"/>
      <c r="DAF342" s="35"/>
      <c r="DAG342" s="35"/>
      <c r="DAH342" s="35"/>
      <c r="DAI342" s="35"/>
      <c r="DAJ342" s="35"/>
      <c r="DAK342" s="35"/>
      <c r="DAL342" s="35"/>
      <c r="DAM342" s="35"/>
      <c r="DAN342" s="35"/>
      <c r="DAO342" s="35"/>
      <c r="DAP342" s="35"/>
      <c r="DAQ342" s="35"/>
      <c r="DAR342" s="35"/>
      <c r="DAS342" s="35"/>
      <c r="DAT342" s="35"/>
      <c r="DAU342" s="35"/>
      <c r="DAV342" s="35"/>
      <c r="DAW342" s="35"/>
      <c r="DAX342" s="35"/>
      <c r="DAY342" s="35"/>
      <c r="DAZ342" s="35"/>
      <c r="DBA342" s="35"/>
      <c r="DBB342" s="35"/>
      <c r="DBC342" s="35"/>
      <c r="DBD342" s="35"/>
      <c r="DBE342" s="35"/>
      <c r="DBF342" s="35"/>
      <c r="DBG342" s="35"/>
      <c r="DBH342" s="35"/>
      <c r="DBI342" s="35"/>
      <c r="DBJ342" s="35"/>
      <c r="DBK342" s="35"/>
      <c r="DBL342" s="35"/>
      <c r="DBM342" s="35"/>
      <c r="DBN342" s="35"/>
      <c r="DBO342" s="35"/>
      <c r="DBP342" s="35"/>
      <c r="DBQ342" s="35"/>
      <c r="DBR342" s="35"/>
      <c r="DBS342" s="35"/>
      <c r="DBT342" s="35"/>
      <c r="DBU342" s="35"/>
      <c r="DBV342" s="35"/>
      <c r="DBW342" s="35"/>
      <c r="DBX342" s="35"/>
      <c r="DBY342" s="35"/>
      <c r="DBZ342" s="35"/>
      <c r="DCA342" s="35"/>
      <c r="DCB342" s="35"/>
      <c r="DCC342" s="35"/>
      <c r="DCD342" s="35"/>
      <c r="DCE342" s="35"/>
      <c r="DCF342" s="35"/>
      <c r="DCG342" s="35"/>
      <c r="DCH342" s="35"/>
      <c r="DCI342" s="35"/>
      <c r="DCJ342" s="35"/>
      <c r="DCK342" s="35"/>
      <c r="DCL342" s="35"/>
      <c r="DCM342" s="35"/>
      <c r="DCN342" s="35"/>
      <c r="DCO342" s="35"/>
      <c r="DCP342" s="35"/>
      <c r="DCQ342" s="35"/>
      <c r="DCR342" s="35"/>
      <c r="DCS342" s="35"/>
      <c r="DCT342" s="35"/>
      <c r="DCU342" s="35"/>
      <c r="DCV342" s="35"/>
      <c r="DCW342" s="35"/>
      <c r="DCX342" s="35"/>
      <c r="DCY342" s="35"/>
      <c r="DCZ342" s="35"/>
      <c r="DDA342" s="35"/>
      <c r="DDB342" s="35"/>
      <c r="DDC342" s="35"/>
      <c r="DDD342" s="35"/>
      <c r="DDE342" s="35"/>
      <c r="DDF342" s="35"/>
      <c r="DDG342" s="35"/>
      <c r="DDH342" s="35"/>
      <c r="DDI342" s="35"/>
      <c r="DDJ342" s="35"/>
      <c r="DDK342" s="35"/>
      <c r="DDL342" s="35"/>
      <c r="DDM342" s="35"/>
      <c r="DDN342" s="35"/>
      <c r="DDO342" s="35"/>
      <c r="DDP342" s="35"/>
      <c r="DDQ342" s="35"/>
      <c r="DDR342" s="35"/>
      <c r="DDS342" s="35"/>
      <c r="DDT342" s="35"/>
      <c r="DDU342" s="35"/>
      <c r="DDV342" s="35"/>
      <c r="DDW342" s="35"/>
      <c r="DDX342" s="35"/>
      <c r="DDY342" s="35"/>
      <c r="DDZ342" s="35"/>
      <c r="DEA342" s="35"/>
      <c r="DEB342" s="35"/>
      <c r="DEC342" s="35"/>
      <c r="DED342" s="35"/>
      <c r="DEE342" s="35"/>
      <c r="DEF342" s="35"/>
      <c r="DEG342" s="35"/>
      <c r="DEH342" s="35"/>
      <c r="DEI342" s="35"/>
      <c r="DEJ342" s="35"/>
      <c r="DEK342" s="35"/>
      <c r="DEL342" s="35"/>
      <c r="DEM342" s="35"/>
      <c r="DEN342" s="35"/>
      <c r="DEO342" s="35"/>
      <c r="DEP342" s="35"/>
      <c r="DEQ342" s="35"/>
      <c r="DER342" s="35"/>
      <c r="DES342" s="35"/>
      <c r="DET342" s="35"/>
      <c r="DEU342" s="35"/>
      <c r="DEV342" s="35"/>
      <c r="DEW342" s="35"/>
      <c r="DEX342" s="35"/>
      <c r="DEY342" s="35"/>
      <c r="DEZ342" s="35"/>
      <c r="DFA342" s="35"/>
      <c r="DFB342" s="35"/>
      <c r="DFC342" s="35"/>
      <c r="DFD342" s="35"/>
      <c r="DFE342" s="35"/>
      <c r="DFF342" s="35"/>
      <c r="DFG342" s="35"/>
      <c r="DFH342" s="35"/>
      <c r="DFI342" s="35"/>
      <c r="DFJ342" s="35"/>
      <c r="DFK342" s="35"/>
      <c r="DFL342" s="35"/>
      <c r="DFM342" s="35"/>
      <c r="DFN342" s="35"/>
      <c r="DFO342" s="35"/>
      <c r="DFP342" s="35"/>
      <c r="DFQ342" s="35"/>
      <c r="DFR342" s="35"/>
      <c r="DFS342" s="35"/>
      <c r="DFT342" s="35"/>
      <c r="DFU342" s="35"/>
      <c r="DFV342" s="35"/>
      <c r="DFW342" s="35"/>
      <c r="DFX342" s="35"/>
      <c r="DFY342" s="35"/>
      <c r="DFZ342" s="35"/>
      <c r="DGA342" s="35"/>
      <c r="DGB342" s="35"/>
      <c r="DGC342" s="35"/>
      <c r="DGD342" s="35"/>
      <c r="DGE342" s="35"/>
      <c r="DGF342" s="35"/>
      <c r="DGG342" s="35"/>
      <c r="DGH342" s="35"/>
      <c r="DGI342" s="35"/>
      <c r="DGJ342" s="35"/>
      <c r="DGK342" s="35"/>
      <c r="DGL342" s="35"/>
      <c r="DGM342" s="35"/>
      <c r="DGN342" s="35"/>
      <c r="DGO342" s="35"/>
      <c r="DGP342" s="35"/>
      <c r="DGQ342" s="35"/>
      <c r="DGR342" s="35"/>
      <c r="DGS342" s="35"/>
      <c r="DGT342" s="35"/>
      <c r="DGU342" s="35"/>
      <c r="DGV342" s="35"/>
      <c r="DGW342" s="35"/>
      <c r="DGX342" s="35"/>
      <c r="DGY342" s="35"/>
      <c r="DGZ342" s="35"/>
      <c r="DHA342" s="35"/>
      <c r="DHB342" s="35"/>
      <c r="DHC342" s="35"/>
      <c r="DHD342" s="35"/>
      <c r="DHE342" s="35"/>
      <c r="DHF342" s="35"/>
      <c r="DHG342" s="35"/>
      <c r="DHH342" s="35"/>
      <c r="DHI342" s="35"/>
      <c r="DHJ342" s="35"/>
      <c r="DHK342" s="35"/>
      <c r="DHL342" s="35"/>
      <c r="DHM342" s="35"/>
      <c r="DHN342" s="35"/>
      <c r="DHO342" s="35"/>
      <c r="DHP342" s="35"/>
      <c r="DHQ342" s="35"/>
      <c r="DHR342" s="35"/>
      <c r="DHS342" s="35"/>
      <c r="DHT342" s="35"/>
      <c r="DHU342" s="35"/>
      <c r="DHV342" s="35"/>
      <c r="DHW342" s="35"/>
      <c r="DHX342" s="35"/>
      <c r="DHY342" s="35"/>
      <c r="DHZ342" s="35"/>
      <c r="DIA342" s="35"/>
      <c r="DIB342" s="35"/>
      <c r="DIC342" s="35"/>
      <c r="DID342" s="35"/>
      <c r="DIE342" s="35"/>
      <c r="DIF342" s="35"/>
      <c r="DIG342" s="35"/>
      <c r="DIH342" s="35"/>
      <c r="DII342" s="35"/>
      <c r="DIJ342" s="35"/>
      <c r="DIK342" s="35"/>
      <c r="DIL342" s="35"/>
      <c r="DIM342" s="35"/>
      <c r="DIN342" s="35"/>
      <c r="DIO342" s="35"/>
      <c r="DIP342" s="35"/>
      <c r="DIQ342" s="35"/>
      <c r="DIR342" s="35"/>
      <c r="DIS342" s="35"/>
      <c r="DIT342" s="35"/>
      <c r="DIU342" s="35"/>
      <c r="DIV342" s="35"/>
      <c r="DIW342" s="35"/>
      <c r="DIX342" s="35"/>
      <c r="DIY342" s="35"/>
      <c r="DIZ342" s="35"/>
      <c r="DJA342" s="35"/>
      <c r="DJB342" s="35"/>
      <c r="DJC342" s="35"/>
      <c r="DJD342" s="35"/>
      <c r="DJE342" s="35"/>
      <c r="DJF342" s="35"/>
      <c r="DJG342" s="35"/>
      <c r="DJH342" s="35"/>
      <c r="DJI342" s="35"/>
      <c r="DJJ342" s="35"/>
      <c r="DJK342" s="35"/>
      <c r="DJL342" s="35"/>
      <c r="DJM342" s="35"/>
      <c r="DJN342" s="35"/>
      <c r="DJO342" s="35"/>
      <c r="DJP342" s="35"/>
      <c r="DJQ342" s="35"/>
      <c r="DJR342" s="35"/>
      <c r="DJS342" s="35"/>
      <c r="DJT342" s="35"/>
      <c r="DJU342" s="35"/>
      <c r="DJV342" s="35"/>
      <c r="DJW342" s="35"/>
      <c r="DJX342" s="35"/>
      <c r="DJY342" s="35"/>
      <c r="DJZ342" s="35"/>
      <c r="DKA342" s="35"/>
      <c r="DKB342" s="35"/>
      <c r="DKC342" s="35"/>
      <c r="DKD342" s="35"/>
      <c r="DKE342" s="35"/>
      <c r="DKF342" s="35"/>
      <c r="DKG342" s="35"/>
      <c r="DKH342" s="35"/>
      <c r="DKI342" s="35"/>
      <c r="DKJ342" s="35"/>
      <c r="DKK342" s="35"/>
      <c r="DKL342" s="35"/>
      <c r="DKM342" s="35"/>
      <c r="DKN342" s="35"/>
      <c r="DKO342" s="35"/>
      <c r="DKP342" s="35"/>
      <c r="DKQ342" s="35"/>
      <c r="DKR342" s="35"/>
      <c r="DKS342" s="35"/>
      <c r="DKT342" s="35"/>
      <c r="DKU342" s="35"/>
      <c r="DKV342" s="35"/>
      <c r="DKW342" s="35"/>
      <c r="DKX342" s="35"/>
      <c r="DKY342" s="35"/>
      <c r="DKZ342" s="35"/>
      <c r="DLA342" s="35"/>
      <c r="DLB342" s="35"/>
      <c r="DLC342" s="35"/>
      <c r="DLD342" s="35"/>
      <c r="DLE342" s="35"/>
      <c r="DLF342" s="35"/>
      <c r="DLG342" s="35"/>
      <c r="DLH342" s="35"/>
      <c r="DLI342" s="35"/>
      <c r="DLJ342" s="35"/>
      <c r="DLK342" s="35"/>
      <c r="DLL342" s="35"/>
      <c r="DLM342" s="35"/>
      <c r="DLN342" s="35"/>
      <c r="DLO342" s="35"/>
      <c r="DLP342" s="35"/>
      <c r="DLQ342" s="35"/>
      <c r="DLR342" s="35"/>
      <c r="DLS342" s="35"/>
      <c r="DLT342" s="35"/>
      <c r="DLU342" s="35"/>
      <c r="DLV342" s="35"/>
      <c r="DLW342" s="35"/>
      <c r="DLX342" s="35"/>
      <c r="DLY342" s="35"/>
      <c r="DLZ342" s="35"/>
      <c r="DMA342" s="35"/>
      <c r="DMB342" s="35"/>
      <c r="DMC342" s="35"/>
      <c r="DMD342" s="35"/>
      <c r="DME342" s="35"/>
      <c r="DMF342" s="35"/>
      <c r="DMG342" s="35"/>
      <c r="DMH342" s="35"/>
      <c r="DMI342" s="35"/>
      <c r="DMJ342" s="35"/>
      <c r="DMK342" s="35"/>
      <c r="DML342" s="35"/>
      <c r="DMM342" s="35"/>
      <c r="DMN342" s="35"/>
      <c r="DMO342" s="35"/>
      <c r="DMP342" s="35"/>
      <c r="DMQ342" s="35"/>
      <c r="DMR342" s="35"/>
      <c r="DMS342" s="35"/>
      <c r="DMT342" s="35"/>
      <c r="DMU342" s="35"/>
      <c r="DMV342" s="35"/>
      <c r="DMW342" s="35"/>
      <c r="DMX342" s="35"/>
      <c r="DMY342" s="35"/>
      <c r="DMZ342" s="35"/>
      <c r="DNA342" s="35"/>
      <c r="DNB342" s="35"/>
      <c r="DNC342" s="35"/>
      <c r="DND342" s="35"/>
      <c r="DNE342" s="35"/>
      <c r="DNF342" s="35"/>
      <c r="DNG342" s="35"/>
      <c r="DNH342" s="35"/>
      <c r="DNI342" s="35"/>
      <c r="DNJ342" s="35"/>
      <c r="DNK342" s="35"/>
      <c r="DNL342" s="35"/>
      <c r="DNM342" s="35"/>
      <c r="DNN342" s="35"/>
      <c r="DNO342" s="35"/>
      <c r="DNP342" s="35"/>
      <c r="DNQ342" s="35"/>
      <c r="DNR342" s="35"/>
      <c r="DNS342" s="35"/>
      <c r="DNT342" s="35"/>
      <c r="DNU342" s="35"/>
      <c r="DNV342" s="35"/>
      <c r="DNW342" s="35"/>
      <c r="DNX342" s="35"/>
      <c r="DNY342" s="35"/>
      <c r="DNZ342" s="35"/>
      <c r="DOA342" s="35"/>
      <c r="DOB342" s="35"/>
      <c r="DOC342" s="35"/>
      <c r="DOD342" s="35"/>
      <c r="DOE342" s="35"/>
      <c r="DOF342" s="35"/>
      <c r="DOG342" s="35"/>
      <c r="DOH342" s="35"/>
      <c r="DOI342" s="35"/>
      <c r="DOJ342" s="35"/>
      <c r="DOK342" s="35"/>
      <c r="DOL342" s="35"/>
      <c r="DOM342" s="35"/>
      <c r="DON342" s="35"/>
      <c r="DOO342" s="35"/>
      <c r="DOP342" s="35"/>
      <c r="DOQ342" s="35"/>
      <c r="DOR342" s="35"/>
      <c r="DOS342" s="35"/>
      <c r="DOT342" s="35"/>
      <c r="DOU342" s="35"/>
      <c r="DOV342" s="35"/>
      <c r="DOW342" s="35"/>
      <c r="DOX342" s="35"/>
      <c r="DOY342" s="35"/>
      <c r="DOZ342" s="35"/>
      <c r="DPA342" s="35"/>
      <c r="DPB342" s="35"/>
      <c r="DPC342" s="35"/>
      <c r="DPD342" s="35"/>
      <c r="DPE342" s="35"/>
      <c r="DPF342" s="35"/>
      <c r="DPG342" s="35"/>
      <c r="DPH342" s="35"/>
      <c r="DPI342" s="35"/>
      <c r="DPJ342" s="35"/>
      <c r="DPK342" s="35"/>
      <c r="DPL342" s="35"/>
      <c r="DPM342" s="35"/>
      <c r="DPN342" s="35"/>
      <c r="DPO342" s="35"/>
      <c r="DPP342" s="35"/>
      <c r="DPQ342" s="35"/>
      <c r="DPR342" s="35"/>
      <c r="DPS342" s="35"/>
      <c r="DPT342" s="35"/>
      <c r="DPU342" s="35"/>
      <c r="DPV342" s="35"/>
      <c r="DPW342" s="35"/>
      <c r="DPX342" s="35"/>
      <c r="DPY342" s="35"/>
      <c r="DPZ342" s="35"/>
      <c r="DQA342" s="35"/>
      <c r="DQB342" s="35"/>
      <c r="DQC342" s="35"/>
      <c r="DQD342" s="35"/>
      <c r="DQE342" s="35"/>
      <c r="DQF342" s="35"/>
      <c r="DQG342" s="35"/>
      <c r="DQH342" s="35"/>
      <c r="DQI342" s="35"/>
      <c r="DQJ342" s="35"/>
      <c r="DQK342" s="35"/>
      <c r="DQL342" s="35"/>
      <c r="DQM342" s="35"/>
      <c r="DQN342" s="35"/>
      <c r="DQO342" s="35"/>
      <c r="DQP342" s="35"/>
      <c r="DQQ342" s="35"/>
      <c r="DQR342" s="35"/>
      <c r="DQS342" s="35"/>
      <c r="DQT342" s="35"/>
      <c r="DQU342" s="35"/>
      <c r="DQV342" s="35"/>
      <c r="DQW342" s="35"/>
      <c r="DQX342" s="35"/>
      <c r="DQY342" s="35"/>
      <c r="DQZ342" s="35"/>
      <c r="DRA342" s="35"/>
      <c r="DRB342" s="35"/>
      <c r="DRC342" s="35"/>
      <c r="DRD342" s="35"/>
      <c r="DRE342" s="35"/>
      <c r="DRF342" s="35"/>
      <c r="DRG342" s="35"/>
      <c r="DRH342" s="35"/>
      <c r="DRI342" s="35"/>
      <c r="DRJ342" s="35"/>
      <c r="DRK342" s="35"/>
      <c r="DRL342" s="35"/>
      <c r="DRM342" s="35"/>
      <c r="DRN342" s="35"/>
      <c r="DRO342" s="35"/>
      <c r="DRP342" s="35"/>
      <c r="DRQ342" s="35"/>
      <c r="DRR342" s="35"/>
      <c r="DRS342" s="35"/>
      <c r="DRT342" s="35"/>
      <c r="DRU342" s="35"/>
      <c r="DRV342" s="35"/>
      <c r="DRW342" s="35"/>
      <c r="DRX342" s="35"/>
      <c r="DRY342" s="35"/>
      <c r="DRZ342" s="35"/>
      <c r="DSA342" s="35"/>
      <c r="DSB342" s="35"/>
      <c r="DSC342" s="35"/>
      <c r="DSD342" s="35"/>
      <c r="DSE342" s="35"/>
      <c r="DSF342" s="35"/>
      <c r="DSG342" s="35"/>
      <c r="DSH342" s="35"/>
      <c r="DSI342" s="35"/>
      <c r="DSJ342" s="35"/>
      <c r="DSK342" s="35"/>
      <c r="DSL342" s="35"/>
      <c r="DSM342" s="35"/>
      <c r="DSN342" s="35"/>
      <c r="DSO342" s="35"/>
      <c r="DSP342" s="35"/>
      <c r="DSQ342" s="35"/>
      <c r="DSR342" s="35"/>
      <c r="DSS342" s="35"/>
      <c r="DST342" s="35"/>
      <c r="DSU342" s="35"/>
      <c r="DSV342" s="35"/>
      <c r="DSW342" s="35"/>
      <c r="DSX342" s="35"/>
      <c r="DSY342" s="35"/>
      <c r="DSZ342" s="35"/>
      <c r="DTA342" s="35"/>
      <c r="DTB342" s="35"/>
      <c r="DTC342" s="35"/>
      <c r="DTD342" s="35"/>
      <c r="DTE342" s="35"/>
      <c r="DTF342" s="35"/>
      <c r="DTG342" s="35"/>
      <c r="DTH342" s="35"/>
      <c r="DTI342" s="35"/>
      <c r="DTJ342" s="35"/>
      <c r="DTK342" s="35"/>
      <c r="DTL342" s="35"/>
      <c r="DTM342" s="35"/>
      <c r="DTN342" s="35"/>
      <c r="DTO342" s="35"/>
      <c r="DTP342" s="35"/>
      <c r="DTQ342" s="35"/>
      <c r="DTR342" s="35"/>
      <c r="DTS342" s="35"/>
      <c r="DTT342" s="35"/>
      <c r="DTU342" s="35"/>
      <c r="DTV342" s="35"/>
      <c r="DTW342" s="35"/>
      <c r="DTX342" s="35"/>
      <c r="DTY342" s="35"/>
      <c r="DTZ342" s="35"/>
      <c r="DUA342" s="35"/>
      <c r="DUB342" s="35"/>
      <c r="DUC342" s="35"/>
      <c r="DUD342" s="35"/>
      <c r="DUE342" s="35"/>
      <c r="DUF342" s="35"/>
      <c r="DUG342" s="35"/>
      <c r="DUH342" s="35"/>
      <c r="DUI342" s="35"/>
      <c r="DUJ342" s="35"/>
      <c r="DUK342" s="35"/>
      <c r="DUL342" s="35"/>
      <c r="DUM342" s="35"/>
      <c r="DUN342" s="35"/>
      <c r="DUO342" s="35"/>
      <c r="DUP342" s="35"/>
      <c r="DUQ342" s="35"/>
      <c r="DUR342" s="35"/>
      <c r="DUS342" s="35"/>
      <c r="DUT342" s="35"/>
      <c r="DUU342" s="35"/>
      <c r="DUV342" s="35"/>
      <c r="DUW342" s="35"/>
      <c r="DUX342" s="35"/>
      <c r="DUY342" s="35"/>
      <c r="DUZ342" s="35"/>
      <c r="DVA342" s="35"/>
      <c r="DVB342" s="35"/>
      <c r="DVC342" s="35"/>
      <c r="DVD342" s="35"/>
      <c r="DVE342" s="35"/>
      <c r="DVF342" s="35"/>
      <c r="DVG342" s="35"/>
      <c r="DVH342" s="35"/>
      <c r="DVI342" s="35"/>
      <c r="DVJ342" s="35"/>
      <c r="DVK342" s="35"/>
      <c r="DVL342" s="35"/>
      <c r="DVM342" s="35"/>
      <c r="DVN342" s="35"/>
      <c r="DVO342" s="35"/>
      <c r="DVP342" s="35"/>
      <c r="DVQ342" s="35"/>
      <c r="DVR342" s="35"/>
      <c r="DVS342" s="35"/>
      <c r="DVT342" s="35"/>
      <c r="DVU342" s="35"/>
      <c r="DVV342" s="35"/>
      <c r="DVW342" s="35"/>
      <c r="DVX342" s="35"/>
      <c r="DVY342" s="35"/>
      <c r="DVZ342" s="35"/>
      <c r="DWA342" s="35"/>
      <c r="DWB342" s="35"/>
      <c r="DWC342" s="35"/>
      <c r="DWD342" s="35"/>
      <c r="DWE342" s="35"/>
      <c r="DWF342" s="35"/>
      <c r="DWG342" s="35"/>
      <c r="DWH342" s="35"/>
      <c r="DWI342" s="35"/>
      <c r="DWJ342" s="35"/>
      <c r="DWK342" s="35"/>
      <c r="DWL342" s="35"/>
      <c r="DWM342" s="35"/>
      <c r="DWN342" s="35"/>
      <c r="DWO342" s="35"/>
      <c r="DWP342" s="35"/>
      <c r="DWQ342" s="35"/>
      <c r="DWR342" s="35"/>
      <c r="DWS342" s="35"/>
      <c r="DWT342" s="35"/>
      <c r="DWU342" s="35"/>
      <c r="DWV342" s="35"/>
      <c r="DWW342" s="35"/>
      <c r="DWX342" s="35"/>
      <c r="DWY342" s="35"/>
      <c r="DWZ342" s="35"/>
      <c r="DXA342" s="35"/>
      <c r="DXB342" s="35"/>
      <c r="DXC342" s="35"/>
      <c r="DXD342" s="35"/>
      <c r="DXE342" s="35"/>
      <c r="DXF342" s="35"/>
      <c r="DXG342" s="35"/>
      <c r="DXH342" s="35"/>
      <c r="DXI342" s="35"/>
      <c r="DXJ342" s="35"/>
      <c r="DXK342" s="35"/>
      <c r="DXL342" s="35"/>
      <c r="DXM342" s="35"/>
      <c r="DXN342" s="35"/>
      <c r="DXO342" s="35"/>
      <c r="DXP342" s="35"/>
      <c r="DXQ342" s="35"/>
      <c r="DXR342" s="35"/>
      <c r="DXS342" s="35"/>
      <c r="DXT342" s="35"/>
      <c r="DXU342" s="35"/>
      <c r="DXV342" s="35"/>
      <c r="DXW342" s="35"/>
      <c r="DXX342" s="35"/>
      <c r="DXY342" s="35"/>
      <c r="DXZ342" s="35"/>
      <c r="DYA342" s="35"/>
      <c r="DYB342" s="35"/>
      <c r="DYC342" s="35"/>
      <c r="DYD342" s="35"/>
      <c r="DYE342" s="35"/>
      <c r="DYF342" s="35"/>
      <c r="DYG342" s="35"/>
      <c r="DYH342" s="35"/>
      <c r="DYI342" s="35"/>
      <c r="DYJ342" s="35"/>
      <c r="DYK342" s="35"/>
      <c r="DYL342" s="35"/>
      <c r="DYM342" s="35"/>
      <c r="DYN342" s="35"/>
      <c r="DYO342" s="35"/>
      <c r="DYP342" s="35"/>
      <c r="DYQ342" s="35"/>
      <c r="DYR342" s="35"/>
      <c r="DYS342" s="35"/>
      <c r="DYT342" s="35"/>
      <c r="DYU342" s="35"/>
      <c r="DYV342" s="35"/>
      <c r="DYW342" s="35"/>
      <c r="DYX342" s="35"/>
      <c r="DYY342" s="35"/>
      <c r="DYZ342" s="35"/>
      <c r="DZA342" s="35"/>
      <c r="DZB342" s="35"/>
      <c r="DZC342" s="35"/>
      <c r="DZD342" s="35"/>
      <c r="DZE342" s="35"/>
      <c r="DZF342" s="35"/>
      <c r="DZG342" s="35"/>
      <c r="DZH342" s="35"/>
      <c r="DZI342" s="35"/>
      <c r="DZJ342" s="35"/>
      <c r="DZK342" s="35"/>
      <c r="DZL342" s="35"/>
      <c r="DZM342" s="35"/>
      <c r="DZN342" s="35"/>
      <c r="DZO342" s="35"/>
      <c r="DZP342" s="35"/>
      <c r="DZQ342" s="35"/>
      <c r="DZR342" s="35"/>
      <c r="DZS342" s="35"/>
      <c r="DZT342" s="35"/>
      <c r="DZU342" s="35"/>
      <c r="DZV342" s="35"/>
      <c r="DZW342" s="35"/>
      <c r="DZX342" s="35"/>
      <c r="DZY342" s="35"/>
      <c r="DZZ342" s="35"/>
      <c r="EAA342" s="35"/>
      <c r="EAB342" s="35"/>
      <c r="EAC342" s="35"/>
      <c r="EAD342" s="35"/>
      <c r="EAE342" s="35"/>
      <c r="EAF342" s="35"/>
      <c r="EAG342" s="35"/>
      <c r="EAH342" s="35"/>
      <c r="EAI342" s="35"/>
      <c r="EAJ342" s="35"/>
      <c r="EAK342" s="35"/>
      <c r="EAL342" s="35"/>
      <c r="EAM342" s="35"/>
      <c r="EAN342" s="35"/>
      <c r="EAO342" s="35"/>
      <c r="EAP342" s="35"/>
      <c r="EAQ342" s="35"/>
      <c r="EAR342" s="35"/>
      <c r="EAS342" s="35"/>
      <c r="EAT342" s="35"/>
      <c r="EAU342" s="35"/>
      <c r="EAV342" s="35"/>
      <c r="EAW342" s="35"/>
      <c r="EAX342" s="35"/>
      <c r="EAY342" s="35"/>
      <c r="EAZ342" s="35"/>
      <c r="EBA342" s="35"/>
      <c r="EBB342" s="35"/>
      <c r="EBC342" s="35"/>
      <c r="EBD342" s="35"/>
      <c r="EBE342" s="35"/>
      <c r="EBF342" s="35"/>
      <c r="EBG342" s="35"/>
      <c r="EBH342" s="35"/>
      <c r="EBI342" s="35"/>
      <c r="EBJ342" s="35"/>
      <c r="EBK342" s="35"/>
      <c r="EBL342" s="35"/>
      <c r="EBM342" s="35"/>
      <c r="EBN342" s="35"/>
      <c r="EBO342" s="35"/>
      <c r="EBP342" s="35"/>
      <c r="EBQ342" s="35"/>
      <c r="EBR342" s="35"/>
      <c r="EBS342" s="35"/>
      <c r="EBT342" s="35"/>
      <c r="EBU342" s="35"/>
      <c r="EBV342" s="35"/>
      <c r="EBW342" s="35"/>
      <c r="EBX342" s="35"/>
      <c r="EBY342" s="35"/>
      <c r="EBZ342" s="35"/>
      <c r="ECA342" s="35"/>
      <c r="ECB342" s="35"/>
      <c r="ECC342" s="35"/>
      <c r="ECD342" s="35"/>
      <c r="ECE342" s="35"/>
      <c r="ECF342" s="35"/>
      <c r="ECG342" s="35"/>
      <c r="ECH342" s="35"/>
      <c r="ECI342" s="35"/>
      <c r="ECJ342" s="35"/>
      <c r="ECK342" s="35"/>
      <c r="ECL342" s="35"/>
      <c r="ECM342" s="35"/>
      <c r="ECN342" s="35"/>
      <c r="ECO342" s="35"/>
      <c r="ECP342" s="35"/>
      <c r="ECQ342" s="35"/>
      <c r="ECR342" s="35"/>
      <c r="ECS342" s="35"/>
      <c r="ECT342" s="35"/>
      <c r="ECU342" s="35"/>
      <c r="ECV342" s="35"/>
      <c r="ECW342" s="35"/>
      <c r="ECX342" s="35"/>
      <c r="ECY342" s="35"/>
      <c r="ECZ342" s="35"/>
      <c r="EDA342" s="35"/>
      <c r="EDB342" s="35"/>
      <c r="EDC342" s="35"/>
      <c r="EDD342" s="35"/>
      <c r="EDE342" s="35"/>
      <c r="EDF342" s="35"/>
      <c r="EDG342" s="35"/>
      <c r="EDH342" s="35"/>
      <c r="EDI342" s="35"/>
      <c r="EDJ342" s="35"/>
      <c r="EDK342" s="35"/>
      <c r="EDL342" s="35"/>
      <c r="EDM342" s="35"/>
      <c r="EDN342" s="35"/>
      <c r="EDO342" s="35"/>
      <c r="EDP342" s="35"/>
      <c r="EDQ342" s="35"/>
      <c r="EDR342" s="35"/>
      <c r="EDS342" s="35"/>
      <c r="EDT342" s="35"/>
      <c r="EDU342" s="35"/>
      <c r="EDV342" s="35"/>
      <c r="EDW342" s="35"/>
      <c r="EDX342" s="35"/>
      <c r="EDY342" s="35"/>
      <c r="EDZ342" s="35"/>
      <c r="EEA342" s="35"/>
      <c r="EEB342" s="35"/>
      <c r="EEC342" s="35"/>
      <c r="EED342" s="35"/>
      <c r="EEE342" s="35"/>
      <c r="EEF342" s="35"/>
      <c r="EEG342" s="35"/>
      <c r="EEH342" s="35"/>
      <c r="EEI342" s="35"/>
      <c r="EEJ342" s="35"/>
      <c r="EEK342" s="35"/>
      <c r="EEL342" s="35"/>
      <c r="EEM342" s="35"/>
      <c r="EEN342" s="35"/>
      <c r="EEO342" s="35"/>
      <c r="EEP342" s="35"/>
      <c r="EEQ342" s="35"/>
      <c r="EER342" s="35"/>
      <c r="EES342" s="35"/>
      <c r="EET342" s="35"/>
      <c r="EEU342" s="35"/>
      <c r="EEV342" s="35"/>
      <c r="EEW342" s="35"/>
      <c r="EEX342" s="35"/>
      <c r="EEY342" s="35"/>
      <c r="EEZ342" s="35"/>
      <c r="EFA342" s="35"/>
      <c r="EFB342" s="35"/>
      <c r="EFC342" s="35"/>
      <c r="EFD342" s="35"/>
      <c r="EFE342" s="35"/>
      <c r="EFF342" s="35"/>
      <c r="EFG342" s="35"/>
      <c r="EFH342" s="35"/>
      <c r="EFI342" s="35"/>
      <c r="EFJ342" s="35"/>
      <c r="EFK342" s="35"/>
      <c r="EFL342" s="35"/>
      <c r="EFM342" s="35"/>
      <c r="EFN342" s="35"/>
      <c r="EFO342" s="35"/>
      <c r="EFP342" s="35"/>
      <c r="EFQ342" s="35"/>
      <c r="EFR342" s="35"/>
      <c r="EFS342" s="35"/>
      <c r="EFT342" s="35"/>
      <c r="EFU342" s="35"/>
      <c r="EFV342" s="35"/>
      <c r="EFW342" s="35"/>
      <c r="EFX342" s="35"/>
      <c r="EFY342" s="35"/>
      <c r="EFZ342" s="35"/>
      <c r="EGA342" s="35"/>
      <c r="EGB342" s="35"/>
      <c r="EGC342" s="35"/>
      <c r="EGD342" s="35"/>
      <c r="EGE342" s="35"/>
      <c r="EGF342" s="35"/>
      <c r="EGG342" s="35"/>
      <c r="EGH342" s="35"/>
      <c r="EGI342" s="35"/>
      <c r="EGJ342" s="35"/>
      <c r="EGK342" s="35"/>
      <c r="EGL342" s="35"/>
      <c r="EGM342" s="35"/>
      <c r="EGN342" s="35"/>
      <c r="EGO342" s="35"/>
      <c r="EGP342" s="35"/>
      <c r="EGQ342" s="35"/>
      <c r="EGR342" s="35"/>
      <c r="EGS342" s="35"/>
      <c r="EGT342" s="35"/>
      <c r="EGU342" s="35"/>
      <c r="EGV342" s="35"/>
      <c r="EGW342" s="35"/>
      <c r="EGX342" s="35"/>
      <c r="EGY342" s="35"/>
      <c r="EGZ342" s="35"/>
      <c r="EHA342" s="35"/>
      <c r="EHB342" s="35"/>
      <c r="EHC342" s="35"/>
      <c r="EHD342" s="35"/>
      <c r="EHE342" s="35"/>
      <c r="EHF342" s="35"/>
      <c r="EHG342" s="35"/>
      <c r="EHH342" s="35"/>
      <c r="EHI342" s="35"/>
      <c r="EHJ342" s="35"/>
      <c r="EHK342" s="35"/>
      <c r="EHL342" s="35"/>
      <c r="EHM342" s="35"/>
      <c r="EHN342" s="35"/>
      <c r="EHO342" s="35"/>
      <c r="EHP342" s="35"/>
      <c r="EHQ342" s="35"/>
      <c r="EHR342" s="35"/>
      <c r="EHS342" s="35"/>
      <c r="EHT342" s="35"/>
      <c r="EHU342" s="35"/>
      <c r="EHV342" s="35"/>
      <c r="EHW342" s="35"/>
      <c r="EHX342" s="35"/>
      <c r="EHY342" s="35"/>
      <c r="EHZ342" s="35"/>
      <c r="EIA342" s="35"/>
      <c r="EIB342" s="35"/>
      <c r="EIC342" s="35"/>
      <c r="EID342" s="35"/>
      <c r="EIE342" s="35"/>
      <c r="EIF342" s="35"/>
      <c r="EIG342" s="35"/>
      <c r="EIH342" s="35"/>
      <c r="EII342" s="35"/>
      <c r="EIJ342" s="35"/>
      <c r="EIK342" s="35"/>
      <c r="EIL342" s="35"/>
      <c r="EIM342" s="35"/>
      <c r="EIN342" s="35"/>
      <c r="EIO342" s="35"/>
      <c r="EIP342" s="35"/>
      <c r="EIQ342" s="35"/>
      <c r="EIR342" s="35"/>
      <c r="EIS342" s="35"/>
      <c r="EIT342" s="35"/>
      <c r="EIU342" s="35"/>
      <c r="EIV342" s="35"/>
      <c r="EIW342" s="35"/>
      <c r="EIX342" s="35"/>
      <c r="EIY342" s="35"/>
      <c r="EIZ342" s="35"/>
      <c r="EJA342" s="35"/>
      <c r="EJB342" s="35"/>
      <c r="EJC342" s="35"/>
      <c r="EJD342" s="35"/>
      <c r="EJE342" s="35"/>
      <c r="EJF342" s="35"/>
      <c r="EJG342" s="35"/>
      <c r="EJH342" s="35"/>
      <c r="EJI342" s="35"/>
      <c r="EJJ342" s="35"/>
      <c r="EJK342" s="35"/>
      <c r="EJL342" s="35"/>
      <c r="EJM342" s="35"/>
      <c r="EJN342" s="35"/>
      <c r="EJO342" s="35"/>
      <c r="EJP342" s="35"/>
      <c r="EJQ342" s="35"/>
      <c r="EJR342" s="35"/>
      <c r="EJS342" s="35"/>
      <c r="EJT342" s="35"/>
      <c r="EJU342" s="35"/>
      <c r="EJV342" s="35"/>
      <c r="EJW342" s="35"/>
      <c r="EJX342" s="35"/>
      <c r="EJY342" s="35"/>
      <c r="EJZ342" s="35"/>
      <c r="EKA342" s="35"/>
      <c r="EKB342" s="35"/>
      <c r="EKC342" s="35"/>
      <c r="EKD342" s="35"/>
      <c r="EKE342" s="35"/>
      <c r="EKF342" s="35"/>
      <c r="EKG342" s="35"/>
      <c r="EKH342" s="35"/>
      <c r="EKI342" s="35"/>
      <c r="EKJ342" s="35"/>
      <c r="EKK342" s="35"/>
      <c r="EKL342" s="35"/>
      <c r="EKM342" s="35"/>
      <c r="EKN342" s="35"/>
      <c r="EKO342" s="35"/>
      <c r="EKP342" s="35"/>
      <c r="EKQ342" s="35"/>
      <c r="EKR342" s="35"/>
      <c r="EKS342" s="35"/>
      <c r="EKT342" s="35"/>
      <c r="EKU342" s="35"/>
      <c r="EKV342" s="35"/>
      <c r="EKW342" s="35"/>
      <c r="EKX342" s="35"/>
      <c r="EKY342" s="35"/>
      <c r="EKZ342" s="35"/>
      <c r="ELA342" s="35"/>
      <c r="ELB342" s="35"/>
      <c r="ELC342" s="35"/>
      <c r="ELD342" s="35"/>
      <c r="ELE342" s="35"/>
      <c r="ELF342" s="35"/>
      <c r="ELG342" s="35"/>
      <c r="ELH342" s="35"/>
      <c r="ELI342" s="35"/>
      <c r="ELJ342" s="35"/>
      <c r="ELK342" s="35"/>
      <c r="ELL342" s="35"/>
      <c r="ELM342" s="35"/>
      <c r="ELN342" s="35"/>
      <c r="ELO342" s="35"/>
      <c r="ELP342" s="35"/>
      <c r="ELQ342" s="35"/>
      <c r="ELR342" s="35"/>
      <c r="ELS342" s="35"/>
      <c r="ELT342" s="35"/>
      <c r="ELU342" s="35"/>
      <c r="ELV342" s="35"/>
      <c r="ELW342" s="35"/>
      <c r="ELX342" s="35"/>
      <c r="ELY342" s="35"/>
      <c r="ELZ342" s="35"/>
      <c r="EMA342" s="35"/>
      <c r="EMB342" s="35"/>
      <c r="EMC342" s="35"/>
      <c r="EMD342" s="35"/>
      <c r="EME342" s="35"/>
      <c r="EMF342" s="35"/>
      <c r="EMG342" s="35"/>
      <c r="EMH342" s="35"/>
      <c r="EMI342" s="35"/>
      <c r="EMJ342" s="35"/>
      <c r="EMK342" s="35"/>
      <c r="EML342" s="35"/>
      <c r="EMM342" s="35"/>
      <c r="EMN342" s="35"/>
      <c r="EMO342" s="35"/>
      <c r="EMP342" s="35"/>
      <c r="EMQ342" s="35"/>
      <c r="EMR342" s="35"/>
      <c r="EMS342" s="35"/>
      <c r="EMT342" s="35"/>
      <c r="EMU342" s="35"/>
      <c r="EMV342" s="35"/>
      <c r="EMW342" s="35"/>
      <c r="EMX342" s="35"/>
      <c r="EMY342" s="35"/>
      <c r="EMZ342" s="35"/>
      <c r="ENA342" s="35"/>
      <c r="ENB342" s="35"/>
      <c r="ENC342" s="35"/>
      <c r="END342" s="35"/>
      <c r="ENE342" s="35"/>
      <c r="ENF342" s="35"/>
      <c r="ENG342" s="35"/>
      <c r="ENH342" s="35"/>
      <c r="ENI342" s="35"/>
      <c r="ENJ342" s="35"/>
      <c r="ENK342" s="35"/>
      <c r="ENL342" s="35"/>
      <c r="ENM342" s="35"/>
      <c r="ENN342" s="35"/>
      <c r="ENO342" s="35"/>
      <c r="ENP342" s="35"/>
      <c r="ENQ342" s="35"/>
      <c r="ENR342" s="35"/>
      <c r="ENS342" s="35"/>
      <c r="ENT342" s="35"/>
      <c r="ENU342" s="35"/>
      <c r="ENV342" s="35"/>
      <c r="ENW342" s="35"/>
      <c r="ENX342" s="35"/>
      <c r="ENY342" s="35"/>
      <c r="ENZ342" s="35"/>
      <c r="EOA342" s="35"/>
      <c r="EOB342" s="35"/>
      <c r="EOC342" s="35"/>
      <c r="EOD342" s="35"/>
      <c r="EOE342" s="35"/>
      <c r="EOF342" s="35"/>
      <c r="EOG342" s="35"/>
      <c r="EOH342" s="35"/>
      <c r="EOI342" s="35"/>
      <c r="EOJ342" s="35"/>
      <c r="EOK342" s="35"/>
      <c r="EOL342" s="35"/>
      <c r="EOM342" s="35"/>
      <c r="EON342" s="35"/>
      <c r="EOO342" s="35"/>
      <c r="EOP342" s="35"/>
      <c r="EOQ342" s="35"/>
      <c r="EOR342" s="35"/>
      <c r="EOS342" s="35"/>
      <c r="EOT342" s="35"/>
      <c r="EOU342" s="35"/>
      <c r="EOV342" s="35"/>
      <c r="EOW342" s="35"/>
      <c r="EOX342" s="35"/>
      <c r="EOY342" s="35"/>
      <c r="EOZ342" s="35"/>
      <c r="EPA342" s="35"/>
      <c r="EPB342" s="35"/>
      <c r="EPC342" s="35"/>
      <c r="EPD342" s="35"/>
      <c r="EPE342" s="35"/>
      <c r="EPF342" s="35"/>
      <c r="EPG342" s="35"/>
      <c r="EPH342" s="35"/>
      <c r="EPI342" s="35"/>
      <c r="EPJ342" s="35"/>
      <c r="EPK342" s="35"/>
      <c r="EPL342" s="35"/>
      <c r="EPM342" s="35"/>
      <c r="EPN342" s="35"/>
      <c r="EPO342" s="35"/>
      <c r="EPP342" s="35"/>
      <c r="EPQ342" s="35"/>
      <c r="EPR342" s="35"/>
      <c r="EPS342" s="35"/>
      <c r="EPT342" s="35"/>
      <c r="EPU342" s="35"/>
      <c r="EPV342" s="35"/>
      <c r="EPW342" s="35"/>
      <c r="EPX342" s="35"/>
      <c r="EPY342" s="35"/>
      <c r="EPZ342" s="35"/>
      <c r="EQA342" s="35"/>
      <c r="EQB342" s="35"/>
      <c r="EQC342" s="35"/>
      <c r="EQD342" s="35"/>
      <c r="EQE342" s="35"/>
      <c r="EQF342" s="35"/>
      <c r="EQG342" s="35"/>
      <c r="EQH342" s="35"/>
      <c r="EQI342" s="35"/>
      <c r="EQJ342" s="35"/>
      <c r="EQK342" s="35"/>
      <c r="EQL342" s="35"/>
      <c r="EQM342" s="35"/>
      <c r="EQN342" s="35"/>
      <c r="EQO342" s="35"/>
      <c r="EQP342" s="35"/>
      <c r="EQQ342" s="35"/>
      <c r="EQR342" s="35"/>
      <c r="EQS342" s="35"/>
      <c r="EQT342" s="35"/>
      <c r="EQU342" s="35"/>
      <c r="EQV342" s="35"/>
      <c r="EQW342" s="35"/>
      <c r="EQX342" s="35"/>
      <c r="EQY342" s="35"/>
      <c r="EQZ342" s="35"/>
      <c r="ERA342" s="35"/>
      <c r="ERB342" s="35"/>
      <c r="ERC342" s="35"/>
      <c r="ERD342" s="35"/>
      <c r="ERE342" s="35"/>
      <c r="ERF342" s="35"/>
      <c r="ERG342" s="35"/>
      <c r="ERH342" s="35"/>
      <c r="ERI342" s="35"/>
      <c r="ERJ342" s="35"/>
      <c r="ERK342" s="35"/>
      <c r="ERL342" s="35"/>
      <c r="ERM342" s="35"/>
      <c r="ERN342" s="35"/>
      <c r="ERO342" s="35"/>
      <c r="ERP342" s="35"/>
      <c r="ERQ342" s="35"/>
      <c r="ERR342" s="35"/>
      <c r="ERS342" s="35"/>
      <c r="ERT342" s="35"/>
      <c r="ERU342" s="35"/>
      <c r="ERV342" s="35"/>
      <c r="ERW342" s="35"/>
      <c r="ERX342" s="35"/>
      <c r="ERY342" s="35"/>
      <c r="ERZ342" s="35"/>
      <c r="ESA342" s="35"/>
      <c r="ESB342" s="35"/>
      <c r="ESC342" s="35"/>
      <c r="ESD342" s="35"/>
      <c r="ESE342" s="35"/>
      <c r="ESF342" s="35"/>
      <c r="ESG342" s="35"/>
      <c r="ESH342" s="35"/>
      <c r="ESI342" s="35"/>
      <c r="ESJ342" s="35"/>
      <c r="ESK342" s="35"/>
      <c r="ESL342" s="35"/>
      <c r="ESM342" s="35"/>
      <c r="ESN342" s="35"/>
      <c r="ESO342" s="35"/>
      <c r="ESP342" s="35"/>
      <c r="ESQ342" s="35"/>
      <c r="ESR342" s="35"/>
      <c r="ESS342" s="35"/>
      <c r="EST342" s="35"/>
      <c r="ESU342" s="35"/>
      <c r="ESV342" s="35"/>
      <c r="ESW342" s="35"/>
      <c r="ESX342" s="35"/>
      <c r="ESY342" s="35"/>
      <c r="ESZ342" s="35"/>
      <c r="ETA342" s="35"/>
      <c r="ETB342" s="35"/>
      <c r="ETC342" s="35"/>
      <c r="ETD342" s="35"/>
      <c r="ETE342" s="35"/>
      <c r="ETF342" s="35"/>
      <c r="ETG342" s="35"/>
      <c r="ETH342" s="35"/>
      <c r="ETI342" s="35"/>
      <c r="ETJ342" s="35"/>
      <c r="ETK342" s="35"/>
      <c r="ETL342" s="35"/>
      <c r="ETM342" s="35"/>
      <c r="ETN342" s="35"/>
      <c r="ETO342" s="35"/>
      <c r="ETP342" s="35"/>
      <c r="ETQ342" s="35"/>
      <c r="ETR342" s="35"/>
      <c r="ETS342" s="35"/>
      <c r="ETT342" s="35"/>
      <c r="ETU342" s="35"/>
      <c r="ETV342" s="35"/>
      <c r="ETW342" s="35"/>
      <c r="ETX342" s="35"/>
      <c r="ETY342" s="35"/>
      <c r="ETZ342" s="35"/>
      <c r="EUA342" s="35"/>
      <c r="EUB342" s="35"/>
      <c r="EUC342" s="35"/>
      <c r="EUD342" s="35"/>
      <c r="EUE342" s="35"/>
      <c r="EUF342" s="35"/>
      <c r="EUG342" s="35"/>
      <c r="EUH342" s="35"/>
      <c r="EUI342" s="35"/>
      <c r="EUJ342" s="35"/>
      <c r="EUK342" s="35"/>
      <c r="EUL342" s="35"/>
      <c r="EUM342" s="35"/>
      <c r="EUN342" s="35"/>
      <c r="EUO342" s="35"/>
      <c r="EUP342" s="35"/>
      <c r="EUQ342" s="35"/>
      <c r="EUR342" s="35"/>
      <c r="EUS342" s="35"/>
      <c r="EUT342" s="35"/>
      <c r="EUU342" s="35"/>
      <c r="EUV342" s="35"/>
      <c r="EUW342" s="35"/>
      <c r="EUX342" s="35"/>
      <c r="EUY342" s="35"/>
      <c r="EUZ342" s="35"/>
      <c r="EVA342" s="35"/>
      <c r="EVB342" s="35"/>
      <c r="EVC342" s="35"/>
      <c r="EVD342" s="35"/>
      <c r="EVE342" s="35"/>
      <c r="EVF342" s="35"/>
      <c r="EVG342" s="35"/>
      <c r="EVH342" s="35"/>
      <c r="EVI342" s="35"/>
      <c r="EVJ342" s="35"/>
      <c r="EVK342" s="35"/>
      <c r="EVL342" s="35"/>
      <c r="EVM342" s="35"/>
      <c r="EVN342" s="35"/>
      <c r="EVO342" s="35"/>
      <c r="EVP342" s="35"/>
      <c r="EVQ342" s="35"/>
      <c r="EVR342" s="35"/>
      <c r="EVS342" s="35"/>
      <c r="EVT342" s="35"/>
      <c r="EVU342" s="35"/>
      <c r="EVV342" s="35"/>
      <c r="EVW342" s="35"/>
      <c r="EVX342" s="35"/>
      <c r="EVY342" s="35"/>
      <c r="EVZ342" s="35"/>
      <c r="EWA342" s="35"/>
      <c r="EWB342" s="35"/>
      <c r="EWC342" s="35"/>
      <c r="EWD342" s="35"/>
      <c r="EWE342" s="35"/>
      <c r="EWF342" s="35"/>
      <c r="EWG342" s="35"/>
      <c r="EWH342" s="35"/>
      <c r="EWI342" s="35"/>
      <c r="EWJ342" s="35"/>
      <c r="EWK342" s="35"/>
      <c r="EWL342" s="35"/>
      <c r="EWM342" s="35"/>
      <c r="EWN342" s="35"/>
      <c r="EWO342" s="35"/>
      <c r="EWP342" s="35"/>
      <c r="EWQ342" s="35"/>
      <c r="EWR342" s="35"/>
      <c r="EWS342" s="35"/>
      <c r="EWT342" s="35"/>
      <c r="EWU342" s="35"/>
      <c r="EWV342" s="35"/>
      <c r="EWW342" s="35"/>
      <c r="EWX342" s="35"/>
      <c r="EWY342" s="35"/>
      <c r="EWZ342" s="35"/>
      <c r="EXA342" s="35"/>
      <c r="EXB342" s="35"/>
      <c r="EXC342" s="35"/>
      <c r="EXD342" s="35"/>
      <c r="EXE342" s="35"/>
      <c r="EXF342" s="35"/>
      <c r="EXG342" s="35"/>
      <c r="EXH342" s="35"/>
      <c r="EXI342" s="35"/>
      <c r="EXJ342" s="35"/>
      <c r="EXK342" s="35"/>
      <c r="EXL342" s="35"/>
      <c r="EXM342" s="35"/>
      <c r="EXN342" s="35"/>
      <c r="EXO342" s="35"/>
      <c r="EXP342" s="35"/>
      <c r="EXQ342" s="35"/>
      <c r="EXR342" s="35"/>
      <c r="EXS342" s="35"/>
      <c r="EXT342" s="35"/>
      <c r="EXU342" s="35"/>
      <c r="EXV342" s="35"/>
      <c r="EXW342" s="35"/>
      <c r="EXX342" s="35"/>
      <c r="EXY342" s="35"/>
      <c r="EXZ342" s="35"/>
      <c r="EYA342" s="35"/>
      <c r="EYB342" s="35"/>
      <c r="EYC342" s="35"/>
      <c r="EYD342" s="35"/>
      <c r="EYE342" s="35"/>
      <c r="EYF342" s="35"/>
      <c r="EYG342" s="35"/>
      <c r="EYH342" s="35"/>
      <c r="EYI342" s="35"/>
      <c r="EYJ342" s="35"/>
      <c r="EYK342" s="35"/>
      <c r="EYL342" s="35"/>
      <c r="EYM342" s="35"/>
      <c r="EYN342" s="35"/>
      <c r="EYO342" s="35"/>
      <c r="EYP342" s="35"/>
      <c r="EYQ342" s="35"/>
      <c r="EYR342" s="35"/>
      <c r="EYS342" s="35"/>
      <c r="EYT342" s="35"/>
      <c r="EYU342" s="35"/>
      <c r="EYV342" s="35"/>
      <c r="EYW342" s="35"/>
      <c r="EYX342" s="35"/>
      <c r="EYY342" s="35"/>
      <c r="EYZ342" s="35"/>
      <c r="EZA342" s="35"/>
      <c r="EZB342" s="35"/>
      <c r="EZC342" s="35"/>
      <c r="EZD342" s="35"/>
      <c r="EZE342" s="35"/>
      <c r="EZF342" s="35"/>
      <c r="EZG342" s="35"/>
      <c r="EZH342" s="35"/>
      <c r="EZI342" s="35"/>
      <c r="EZJ342" s="35"/>
      <c r="EZK342" s="35"/>
      <c r="EZL342" s="35"/>
      <c r="EZM342" s="35"/>
      <c r="EZN342" s="35"/>
      <c r="EZO342" s="35"/>
      <c r="EZP342" s="35"/>
      <c r="EZQ342" s="35"/>
      <c r="EZR342" s="35"/>
      <c r="EZS342" s="35"/>
      <c r="EZT342" s="35"/>
      <c r="EZU342" s="35"/>
      <c r="EZV342" s="35"/>
      <c r="EZW342" s="35"/>
      <c r="EZX342" s="35"/>
      <c r="EZY342" s="35"/>
      <c r="EZZ342" s="35"/>
      <c r="FAA342" s="35"/>
      <c r="FAB342" s="35"/>
      <c r="FAC342" s="35"/>
      <c r="FAD342" s="35"/>
      <c r="FAE342" s="35"/>
      <c r="FAF342" s="35"/>
      <c r="FAG342" s="35"/>
      <c r="FAH342" s="35"/>
      <c r="FAI342" s="35"/>
      <c r="FAJ342" s="35"/>
      <c r="FAK342" s="35"/>
      <c r="FAL342" s="35"/>
      <c r="FAM342" s="35"/>
      <c r="FAN342" s="35"/>
      <c r="FAO342" s="35"/>
      <c r="FAP342" s="35"/>
      <c r="FAQ342" s="35"/>
      <c r="FAR342" s="35"/>
      <c r="FAS342" s="35"/>
      <c r="FAT342" s="35"/>
      <c r="FAU342" s="35"/>
      <c r="FAV342" s="35"/>
      <c r="FAW342" s="35"/>
      <c r="FAX342" s="35"/>
      <c r="FAY342" s="35"/>
      <c r="FAZ342" s="35"/>
      <c r="FBA342" s="35"/>
      <c r="FBB342" s="35"/>
      <c r="FBC342" s="35"/>
      <c r="FBD342" s="35"/>
      <c r="FBE342" s="35"/>
      <c r="FBF342" s="35"/>
      <c r="FBG342" s="35"/>
      <c r="FBH342" s="35"/>
      <c r="FBI342" s="35"/>
      <c r="FBJ342" s="35"/>
      <c r="FBK342" s="35"/>
      <c r="FBL342" s="35"/>
      <c r="FBM342" s="35"/>
      <c r="FBN342" s="35"/>
      <c r="FBO342" s="35"/>
      <c r="FBP342" s="35"/>
      <c r="FBQ342" s="35"/>
      <c r="FBR342" s="35"/>
      <c r="FBS342" s="35"/>
      <c r="FBT342" s="35"/>
      <c r="FBU342" s="35"/>
      <c r="FBV342" s="35"/>
      <c r="FBW342" s="35"/>
      <c r="FBX342" s="35"/>
      <c r="FBY342" s="35"/>
      <c r="FBZ342" s="35"/>
      <c r="FCA342" s="35"/>
      <c r="FCB342" s="35"/>
      <c r="FCC342" s="35"/>
      <c r="FCD342" s="35"/>
      <c r="FCE342" s="35"/>
      <c r="FCF342" s="35"/>
      <c r="FCG342" s="35"/>
      <c r="FCH342" s="35"/>
      <c r="FCI342" s="35"/>
      <c r="FCJ342" s="35"/>
      <c r="FCK342" s="35"/>
      <c r="FCL342" s="35"/>
      <c r="FCM342" s="35"/>
      <c r="FCN342" s="35"/>
      <c r="FCO342" s="35"/>
      <c r="FCP342" s="35"/>
      <c r="FCQ342" s="35"/>
      <c r="FCR342" s="35"/>
      <c r="FCS342" s="35"/>
      <c r="FCT342" s="35"/>
      <c r="FCU342" s="35"/>
      <c r="FCV342" s="35"/>
      <c r="FCW342" s="35"/>
      <c r="FCX342" s="35"/>
      <c r="FCY342" s="35"/>
      <c r="FCZ342" s="35"/>
      <c r="FDA342" s="35"/>
      <c r="FDB342" s="35"/>
      <c r="FDC342" s="35"/>
      <c r="FDD342" s="35"/>
      <c r="FDE342" s="35"/>
      <c r="FDF342" s="35"/>
      <c r="FDG342" s="35"/>
      <c r="FDH342" s="35"/>
      <c r="FDI342" s="35"/>
      <c r="FDJ342" s="35"/>
      <c r="FDK342" s="35"/>
      <c r="FDL342" s="35"/>
      <c r="FDM342" s="35"/>
      <c r="FDN342" s="35"/>
      <c r="FDO342" s="35"/>
      <c r="FDP342" s="35"/>
      <c r="FDQ342" s="35"/>
      <c r="FDR342" s="35"/>
      <c r="FDS342" s="35"/>
      <c r="FDT342" s="35"/>
      <c r="FDU342" s="35"/>
      <c r="FDV342" s="35"/>
      <c r="FDW342" s="35"/>
      <c r="FDX342" s="35"/>
      <c r="FDY342" s="35"/>
      <c r="FDZ342" s="35"/>
      <c r="FEA342" s="35"/>
      <c r="FEB342" s="35"/>
      <c r="FEC342" s="35"/>
      <c r="FED342" s="35"/>
      <c r="FEE342" s="35"/>
      <c r="FEF342" s="35"/>
      <c r="FEG342" s="35"/>
      <c r="FEH342" s="35"/>
      <c r="FEI342" s="35"/>
      <c r="FEJ342" s="35"/>
      <c r="FEK342" s="35"/>
      <c r="FEL342" s="35"/>
      <c r="FEM342" s="35"/>
      <c r="FEN342" s="35"/>
      <c r="FEO342" s="35"/>
      <c r="FEP342" s="35"/>
      <c r="FEQ342" s="35"/>
      <c r="FER342" s="35"/>
      <c r="FES342" s="35"/>
      <c r="FET342" s="35"/>
      <c r="FEU342" s="35"/>
      <c r="FEV342" s="35"/>
      <c r="FEW342" s="35"/>
      <c r="FEX342" s="35"/>
      <c r="FEY342" s="35"/>
      <c r="FEZ342" s="35"/>
      <c r="FFA342" s="35"/>
      <c r="FFB342" s="35"/>
      <c r="FFC342" s="35"/>
      <c r="FFD342" s="35"/>
      <c r="FFE342" s="35"/>
      <c r="FFF342" s="35"/>
      <c r="FFG342" s="35"/>
      <c r="FFH342" s="35"/>
      <c r="FFI342" s="35"/>
      <c r="FFJ342" s="35"/>
      <c r="FFK342" s="35"/>
      <c r="FFL342" s="35"/>
      <c r="FFM342" s="35"/>
      <c r="FFN342" s="35"/>
      <c r="FFO342" s="35"/>
      <c r="FFP342" s="35"/>
      <c r="FFQ342" s="35"/>
      <c r="FFR342" s="35"/>
      <c r="FFS342" s="35"/>
      <c r="FFT342" s="35"/>
      <c r="FFU342" s="35"/>
      <c r="FFV342" s="35"/>
      <c r="FFW342" s="35"/>
      <c r="FFX342" s="35"/>
      <c r="FFY342" s="35"/>
      <c r="FFZ342" s="35"/>
      <c r="FGA342" s="35"/>
      <c r="FGB342" s="35"/>
      <c r="FGC342" s="35"/>
      <c r="FGD342" s="35"/>
      <c r="FGE342" s="35"/>
      <c r="FGF342" s="35"/>
      <c r="FGG342" s="35"/>
      <c r="FGH342" s="35"/>
      <c r="FGI342" s="35"/>
      <c r="FGJ342" s="35"/>
      <c r="FGK342" s="35"/>
      <c r="FGL342" s="35"/>
      <c r="FGM342" s="35"/>
      <c r="FGN342" s="35"/>
      <c r="FGO342" s="35"/>
      <c r="FGP342" s="35"/>
      <c r="FGQ342" s="35"/>
      <c r="FGR342" s="35"/>
      <c r="FGS342" s="35"/>
      <c r="FGT342" s="35"/>
      <c r="FGU342" s="35"/>
      <c r="FGV342" s="35"/>
      <c r="FGW342" s="35"/>
      <c r="FGX342" s="35"/>
      <c r="FGY342" s="35"/>
      <c r="FGZ342" s="35"/>
      <c r="FHA342" s="35"/>
      <c r="FHB342" s="35"/>
      <c r="FHC342" s="35"/>
      <c r="FHD342" s="35"/>
      <c r="FHE342" s="35"/>
      <c r="FHF342" s="35"/>
      <c r="FHG342" s="35"/>
      <c r="FHH342" s="35"/>
      <c r="FHI342" s="35"/>
      <c r="FHJ342" s="35"/>
      <c r="FHK342" s="35"/>
      <c r="FHL342" s="35"/>
      <c r="FHM342" s="35"/>
      <c r="FHN342" s="35"/>
      <c r="FHO342" s="35"/>
      <c r="FHP342" s="35"/>
      <c r="FHQ342" s="35"/>
      <c r="FHR342" s="35"/>
      <c r="FHS342" s="35"/>
      <c r="FHT342" s="35"/>
      <c r="FHU342" s="35"/>
      <c r="FHV342" s="35"/>
      <c r="FHW342" s="35"/>
      <c r="FHX342" s="35"/>
      <c r="FHY342" s="35"/>
      <c r="FHZ342" s="35"/>
      <c r="FIA342" s="35"/>
      <c r="FIB342" s="35"/>
      <c r="FIC342" s="35"/>
      <c r="FID342" s="35"/>
      <c r="FIE342" s="35"/>
      <c r="FIF342" s="35"/>
      <c r="FIG342" s="35"/>
      <c r="FIH342" s="35"/>
      <c r="FII342" s="35"/>
      <c r="FIJ342" s="35"/>
      <c r="FIK342" s="35"/>
      <c r="FIL342" s="35"/>
      <c r="FIM342" s="35"/>
      <c r="FIN342" s="35"/>
      <c r="FIO342" s="35"/>
      <c r="FIP342" s="35"/>
      <c r="FIQ342" s="35"/>
      <c r="FIR342" s="35"/>
      <c r="FIS342" s="35"/>
      <c r="FIT342" s="35"/>
      <c r="FIU342" s="35"/>
      <c r="FIV342" s="35"/>
      <c r="FIW342" s="35"/>
      <c r="FIX342" s="35"/>
      <c r="FIY342" s="35"/>
      <c r="FIZ342" s="35"/>
      <c r="FJA342" s="35"/>
      <c r="FJB342" s="35"/>
      <c r="FJC342" s="35"/>
      <c r="FJD342" s="35"/>
      <c r="FJE342" s="35"/>
      <c r="FJF342" s="35"/>
      <c r="FJG342" s="35"/>
      <c r="FJH342" s="35"/>
      <c r="FJI342" s="35"/>
      <c r="FJJ342" s="35"/>
      <c r="FJK342" s="35"/>
      <c r="FJL342" s="35"/>
      <c r="FJM342" s="35"/>
      <c r="FJN342" s="35"/>
      <c r="FJO342" s="35"/>
      <c r="FJP342" s="35"/>
      <c r="FJQ342" s="35"/>
      <c r="FJR342" s="35"/>
      <c r="FJS342" s="35"/>
      <c r="FJT342" s="35"/>
      <c r="FJU342" s="35"/>
      <c r="FJV342" s="35"/>
      <c r="FJW342" s="35"/>
      <c r="FJX342" s="35"/>
      <c r="FJY342" s="35"/>
      <c r="FJZ342" s="35"/>
      <c r="FKA342" s="35"/>
      <c r="FKB342" s="35"/>
      <c r="FKC342" s="35"/>
      <c r="FKD342" s="35"/>
      <c r="FKE342" s="35"/>
      <c r="FKF342" s="35"/>
      <c r="FKG342" s="35"/>
      <c r="FKH342" s="35"/>
      <c r="FKI342" s="35"/>
      <c r="FKJ342" s="35"/>
      <c r="FKK342" s="35"/>
      <c r="FKL342" s="35"/>
      <c r="FKM342" s="35"/>
      <c r="FKN342" s="35"/>
      <c r="FKO342" s="35"/>
      <c r="FKP342" s="35"/>
      <c r="FKQ342" s="35"/>
      <c r="FKR342" s="35"/>
      <c r="FKS342" s="35"/>
      <c r="FKT342" s="35"/>
      <c r="FKU342" s="35"/>
      <c r="FKV342" s="35"/>
      <c r="FKW342" s="35"/>
      <c r="FKX342" s="35"/>
      <c r="FKY342" s="35"/>
      <c r="FKZ342" s="35"/>
      <c r="FLA342" s="35"/>
      <c r="FLB342" s="35"/>
      <c r="FLC342" s="35"/>
      <c r="FLD342" s="35"/>
      <c r="FLE342" s="35"/>
      <c r="FLF342" s="35"/>
      <c r="FLG342" s="35"/>
      <c r="FLH342" s="35"/>
      <c r="FLI342" s="35"/>
      <c r="FLJ342" s="35"/>
      <c r="FLK342" s="35"/>
      <c r="FLL342" s="35"/>
      <c r="FLM342" s="35"/>
      <c r="FLN342" s="35"/>
      <c r="FLO342" s="35"/>
      <c r="FLP342" s="35"/>
      <c r="FLQ342" s="35"/>
      <c r="FLR342" s="35"/>
      <c r="FLS342" s="35"/>
      <c r="FLT342" s="35"/>
      <c r="FLU342" s="35"/>
      <c r="FLV342" s="35"/>
      <c r="FLW342" s="35"/>
      <c r="FLX342" s="35"/>
      <c r="FLY342" s="35"/>
      <c r="FLZ342" s="35"/>
      <c r="FMA342" s="35"/>
      <c r="FMB342" s="35"/>
      <c r="FMC342" s="35"/>
      <c r="FMD342" s="35"/>
      <c r="FME342" s="35"/>
      <c r="FMF342" s="35"/>
      <c r="FMG342" s="35"/>
      <c r="FMH342" s="35"/>
      <c r="FMI342" s="35"/>
      <c r="FMJ342" s="35"/>
      <c r="FMK342" s="35"/>
      <c r="FML342" s="35"/>
      <c r="FMM342" s="35"/>
      <c r="FMN342" s="35"/>
      <c r="FMO342" s="35"/>
      <c r="FMP342" s="35"/>
      <c r="FMQ342" s="35"/>
      <c r="FMR342" s="35"/>
      <c r="FMS342" s="35"/>
      <c r="FMT342" s="35"/>
      <c r="FMU342" s="35"/>
      <c r="FMV342" s="35"/>
      <c r="FMW342" s="35"/>
      <c r="FMX342" s="35"/>
      <c r="FMY342" s="35"/>
      <c r="FMZ342" s="35"/>
      <c r="FNA342" s="35"/>
      <c r="FNB342" s="35"/>
      <c r="FNC342" s="35"/>
      <c r="FND342" s="35"/>
      <c r="FNE342" s="35"/>
      <c r="FNF342" s="35"/>
      <c r="FNG342" s="35"/>
      <c r="FNH342" s="35"/>
      <c r="FNI342" s="35"/>
      <c r="FNJ342" s="35"/>
      <c r="FNK342" s="35"/>
      <c r="FNL342" s="35"/>
      <c r="FNM342" s="35"/>
      <c r="FNN342" s="35"/>
      <c r="FNO342" s="35"/>
      <c r="FNP342" s="35"/>
      <c r="FNQ342" s="35"/>
      <c r="FNR342" s="35"/>
      <c r="FNS342" s="35"/>
      <c r="FNT342" s="35"/>
      <c r="FNU342" s="35"/>
      <c r="FNV342" s="35"/>
      <c r="FNW342" s="35"/>
      <c r="FNX342" s="35"/>
      <c r="FNY342" s="35"/>
      <c r="FNZ342" s="35"/>
      <c r="FOA342" s="35"/>
      <c r="FOB342" s="35"/>
      <c r="FOC342" s="35"/>
      <c r="FOD342" s="35"/>
      <c r="FOE342" s="35"/>
      <c r="FOF342" s="35"/>
      <c r="FOG342" s="35"/>
      <c r="FOH342" s="35"/>
      <c r="FOI342" s="35"/>
      <c r="FOJ342" s="35"/>
      <c r="FOK342" s="35"/>
      <c r="FOL342" s="35"/>
      <c r="FOM342" s="35"/>
      <c r="FON342" s="35"/>
      <c r="FOO342" s="35"/>
      <c r="FOP342" s="35"/>
      <c r="FOQ342" s="35"/>
      <c r="FOR342" s="35"/>
      <c r="FOS342" s="35"/>
      <c r="FOT342" s="35"/>
      <c r="FOU342" s="35"/>
      <c r="FOV342" s="35"/>
      <c r="FOW342" s="35"/>
      <c r="FOX342" s="35"/>
      <c r="FOY342" s="35"/>
      <c r="FOZ342" s="35"/>
      <c r="FPA342" s="35"/>
      <c r="FPB342" s="35"/>
      <c r="FPC342" s="35"/>
      <c r="FPD342" s="35"/>
      <c r="FPE342" s="35"/>
      <c r="FPF342" s="35"/>
      <c r="FPG342" s="35"/>
      <c r="FPH342" s="35"/>
      <c r="FPI342" s="35"/>
      <c r="FPJ342" s="35"/>
      <c r="FPK342" s="35"/>
      <c r="FPL342" s="35"/>
      <c r="FPM342" s="35"/>
      <c r="FPN342" s="35"/>
      <c r="FPO342" s="35"/>
      <c r="FPP342" s="35"/>
      <c r="FPQ342" s="35"/>
      <c r="FPR342" s="35"/>
      <c r="FPS342" s="35"/>
      <c r="FPT342" s="35"/>
      <c r="FPU342" s="35"/>
      <c r="FPV342" s="35"/>
      <c r="FPW342" s="35"/>
      <c r="FPX342" s="35"/>
      <c r="FPY342" s="35"/>
      <c r="FPZ342" s="35"/>
      <c r="FQA342" s="35"/>
      <c r="FQB342" s="35"/>
      <c r="FQC342" s="35"/>
      <c r="FQD342" s="35"/>
      <c r="FQE342" s="35"/>
      <c r="FQF342" s="35"/>
      <c r="FQG342" s="35"/>
      <c r="FQH342" s="35"/>
      <c r="FQI342" s="35"/>
      <c r="FQJ342" s="35"/>
      <c r="FQK342" s="35"/>
      <c r="FQL342" s="35"/>
      <c r="FQM342" s="35"/>
      <c r="FQN342" s="35"/>
      <c r="FQO342" s="35"/>
      <c r="FQP342" s="35"/>
      <c r="FQQ342" s="35"/>
      <c r="FQR342" s="35"/>
      <c r="FQS342" s="35"/>
      <c r="FQT342" s="35"/>
      <c r="FQU342" s="35"/>
      <c r="FQV342" s="35"/>
      <c r="FQW342" s="35"/>
      <c r="FQX342" s="35"/>
      <c r="FQY342" s="35"/>
      <c r="FQZ342" s="35"/>
      <c r="FRA342" s="35"/>
      <c r="FRB342" s="35"/>
      <c r="FRC342" s="35"/>
      <c r="FRD342" s="35"/>
      <c r="FRE342" s="35"/>
      <c r="FRF342" s="35"/>
      <c r="FRG342" s="35"/>
      <c r="FRH342" s="35"/>
      <c r="FRI342" s="35"/>
      <c r="FRJ342" s="35"/>
      <c r="FRK342" s="35"/>
      <c r="FRL342" s="35"/>
      <c r="FRM342" s="35"/>
      <c r="FRN342" s="35"/>
      <c r="FRO342" s="35"/>
      <c r="FRP342" s="35"/>
      <c r="FRQ342" s="35"/>
      <c r="FRR342" s="35"/>
      <c r="FRS342" s="35"/>
      <c r="FRT342" s="35"/>
      <c r="FRU342" s="35"/>
      <c r="FRV342" s="35"/>
      <c r="FRW342" s="35"/>
      <c r="FRX342" s="35"/>
      <c r="FRY342" s="35"/>
      <c r="FRZ342" s="35"/>
      <c r="FSA342" s="35"/>
      <c r="FSB342" s="35"/>
      <c r="FSC342" s="35"/>
      <c r="FSD342" s="35"/>
      <c r="FSE342" s="35"/>
      <c r="FSF342" s="35"/>
      <c r="FSG342" s="35"/>
      <c r="FSH342" s="35"/>
      <c r="FSI342" s="35"/>
      <c r="FSJ342" s="35"/>
      <c r="FSK342" s="35"/>
      <c r="FSL342" s="35"/>
      <c r="FSM342" s="35"/>
      <c r="FSN342" s="35"/>
      <c r="FSO342" s="35"/>
      <c r="FSP342" s="35"/>
      <c r="FSQ342" s="35"/>
      <c r="FSR342" s="35"/>
      <c r="FSS342" s="35"/>
      <c r="FST342" s="35"/>
      <c r="FSU342" s="35"/>
      <c r="FSV342" s="35"/>
      <c r="FSW342" s="35"/>
      <c r="FSX342" s="35"/>
      <c r="FSY342" s="35"/>
      <c r="FSZ342" s="35"/>
      <c r="FTA342" s="35"/>
      <c r="FTB342" s="35"/>
      <c r="FTC342" s="35"/>
      <c r="FTD342" s="35"/>
      <c r="FTE342" s="35"/>
      <c r="FTF342" s="35"/>
      <c r="FTG342" s="35"/>
      <c r="FTH342" s="35"/>
      <c r="FTI342" s="35"/>
      <c r="FTJ342" s="35"/>
      <c r="FTK342" s="35"/>
      <c r="FTL342" s="35"/>
      <c r="FTM342" s="35"/>
      <c r="FTN342" s="35"/>
      <c r="FTO342" s="35"/>
      <c r="FTP342" s="35"/>
      <c r="FTQ342" s="35"/>
      <c r="FTR342" s="35"/>
      <c r="FTS342" s="35"/>
      <c r="FTT342" s="35"/>
      <c r="FTU342" s="35"/>
      <c r="FTV342" s="35"/>
      <c r="FTW342" s="35"/>
      <c r="FTX342" s="35"/>
      <c r="FTY342" s="35"/>
      <c r="FTZ342" s="35"/>
      <c r="FUA342" s="35"/>
      <c r="FUB342" s="35"/>
      <c r="FUC342" s="35"/>
      <c r="FUD342" s="35"/>
      <c r="FUE342" s="35"/>
      <c r="FUF342" s="35"/>
      <c r="FUG342" s="35"/>
      <c r="FUH342" s="35"/>
      <c r="FUI342" s="35"/>
      <c r="FUJ342" s="35"/>
      <c r="FUK342" s="35"/>
      <c r="FUL342" s="35"/>
      <c r="FUM342" s="35"/>
      <c r="FUN342" s="35"/>
      <c r="FUO342" s="35"/>
      <c r="FUP342" s="35"/>
      <c r="FUQ342" s="35"/>
      <c r="FUR342" s="35"/>
      <c r="FUS342" s="35"/>
      <c r="FUT342" s="35"/>
      <c r="FUU342" s="35"/>
      <c r="FUV342" s="35"/>
      <c r="FUW342" s="35"/>
      <c r="FUX342" s="35"/>
      <c r="FUY342" s="35"/>
      <c r="FUZ342" s="35"/>
      <c r="FVA342" s="35"/>
      <c r="FVB342" s="35"/>
      <c r="FVC342" s="35"/>
      <c r="FVD342" s="35"/>
      <c r="FVE342" s="35"/>
      <c r="FVF342" s="35"/>
      <c r="FVG342" s="35"/>
      <c r="FVH342" s="35"/>
      <c r="FVI342" s="35"/>
      <c r="FVJ342" s="35"/>
      <c r="FVK342" s="35"/>
      <c r="FVL342" s="35"/>
      <c r="FVM342" s="35"/>
      <c r="FVN342" s="35"/>
      <c r="FVO342" s="35"/>
      <c r="FVP342" s="35"/>
      <c r="FVQ342" s="35"/>
      <c r="FVR342" s="35"/>
      <c r="FVS342" s="35"/>
      <c r="FVT342" s="35"/>
      <c r="FVU342" s="35"/>
      <c r="FVV342" s="35"/>
      <c r="FVW342" s="35"/>
      <c r="FVX342" s="35"/>
      <c r="FVY342" s="35"/>
      <c r="FVZ342" s="35"/>
      <c r="FWA342" s="35"/>
      <c r="FWB342" s="35"/>
      <c r="FWC342" s="35"/>
      <c r="FWD342" s="35"/>
      <c r="FWE342" s="35"/>
      <c r="FWF342" s="35"/>
      <c r="FWG342" s="35"/>
      <c r="FWH342" s="35"/>
      <c r="FWI342" s="35"/>
      <c r="FWJ342" s="35"/>
      <c r="FWK342" s="35"/>
      <c r="FWL342" s="35"/>
      <c r="FWM342" s="35"/>
      <c r="FWN342" s="35"/>
      <c r="FWO342" s="35"/>
      <c r="FWP342" s="35"/>
      <c r="FWQ342" s="35"/>
      <c r="FWR342" s="35"/>
      <c r="FWS342" s="35"/>
      <c r="FWT342" s="35"/>
      <c r="FWU342" s="35"/>
      <c r="FWV342" s="35"/>
      <c r="FWW342" s="35"/>
      <c r="FWX342" s="35"/>
      <c r="FWY342" s="35"/>
      <c r="FWZ342" s="35"/>
      <c r="FXA342" s="35"/>
      <c r="FXB342" s="35"/>
      <c r="FXC342" s="35"/>
      <c r="FXD342" s="35"/>
      <c r="FXE342" s="35"/>
      <c r="FXF342" s="35"/>
      <c r="FXG342" s="35"/>
      <c r="FXH342" s="35"/>
      <c r="FXI342" s="35"/>
      <c r="FXJ342" s="35"/>
      <c r="FXK342" s="35"/>
      <c r="FXL342" s="35"/>
      <c r="FXM342" s="35"/>
      <c r="FXN342" s="35"/>
      <c r="FXO342" s="35"/>
      <c r="FXP342" s="35"/>
      <c r="FXQ342" s="35"/>
      <c r="FXR342" s="35"/>
      <c r="FXS342" s="35"/>
      <c r="FXT342" s="35"/>
      <c r="FXU342" s="35"/>
      <c r="FXV342" s="35"/>
      <c r="FXW342" s="35"/>
      <c r="FXX342" s="35"/>
      <c r="FXY342" s="35"/>
      <c r="FXZ342" s="35"/>
      <c r="FYA342" s="35"/>
      <c r="FYB342" s="35"/>
      <c r="FYC342" s="35"/>
      <c r="FYD342" s="35"/>
      <c r="FYE342" s="35"/>
      <c r="FYF342" s="35"/>
      <c r="FYG342" s="35"/>
      <c r="FYH342" s="35"/>
      <c r="FYI342" s="35"/>
      <c r="FYJ342" s="35"/>
      <c r="FYK342" s="35"/>
      <c r="FYL342" s="35"/>
      <c r="FYM342" s="35"/>
      <c r="FYN342" s="35"/>
      <c r="FYO342" s="35"/>
      <c r="FYP342" s="35"/>
      <c r="FYQ342" s="35"/>
      <c r="FYR342" s="35"/>
      <c r="FYS342" s="35"/>
      <c r="FYT342" s="35"/>
      <c r="FYU342" s="35"/>
      <c r="FYV342" s="35"/>
      <c r="FYW342" s="35"/>
      <c r="FYX342" s="35"/>
      <c r="FYY342" s="35"/>
      <c r="FYZ342" s="35"/>
      <c r="FZA342" s="35"/>
      <c r="FZB342" s="35"/>
      <c r="FZC342" s="35"/>
      <c r="FZD342" s="35"/>
      <c r="FZE342" s="35"/>
      <c r="FZF342" s="35"/>
      <c r="FZG342" s="35"/>
      <c r="FZH342" s="35"/>
      <c r="FZI342" s="35"/>
      <c r="FZJ342" s="35"/>
      <c r="FZK342" s="35"/>
      <c r="FZL342" s="35"/>
      <c r="FZM342" s="35"/>
      <c r="FZN342" s="35"/>
      <c r="FZO342" s="35"/>
      <c r="FZP342" s="35"/>
      <c r="FZQ342" s="35"/>
      <c r="FZR342" s="35"/>
      <c r="FZS342" s="35"/>
      <c r="FZT342" s="35"/>
      <c r="FZU342" s="35"/>
      <c r="FZV342" s="35"/>
      <c r="FZW342" s="35"/>
      <c r="FZX342" s="35"/>
      <c r="FZY342" s="35"/>
      <c r="FZZ342" s="35"/>
      <c r="GAA342" s="35"/>
      <c r="GAB342" s="35"/>
      <c r="GAC342" s="35"/>
      <c r="GAD342" s="35"/>
      <c r="GAE342" s="35"/>
      <c r="GAF342" s="35"/>
      <c r="GAG342" s="35"/>
      <c r="GAH342" s="35"/>
      <c r="GAI342" s="35"/>
      <c r="GAJ342" s="35"/>
      <c r="GAK342" s="35"/>
      <c r="GAL342" s="35"/>
      <c r="GAM342" s="35"/>
      <c r="GAN342" s="35"/>
      <c r="GAO342" s="35"/>
      <c r="GAP342" s="35"/>
      <c r="GAQ342" s="35"/>
      <c r="GAR342" s="35"/>
      <c r="GAS342" s="35"/>
      <c r="GAT342" s="35"/>
      <c r="GAU342" s="35"/>
      <c r="GAV342" s="35"/>
      <c r="GAW342" s="35"/>
      <c r="GAX342" s="35"/>
      <c r="GAY342" s="35"/>
      <c r="GAZ342" s="35"/>
      <c r="GBA342" s="35"/>
      <c r="GBB342" s="35"/>
      <c r="GBC342" s="35"/>
      <c r="GBD342" s="35"/>
      <c r="GBE342" s="35"/>
      <c r="GBF342" s="35"/>
      <c r="GBG342" s="35"/>
      <c r="GBH342" s="35"/>
      <c r="GBI342" s="35"/>
      <c r="GBJ342" s="35"/>
      <c r="GBK342" s="35"/>
      <c r="GBL342" s="35"/>
      <c r="GBM342" s="35"/>
      <c r="GBN342" s="35"/>
      <c r="GBO342" s="35"/>
      <c r="GBP342" s="35"/>
      <c r="GBQ342" s="35"/>
      <c r="GBR342" s="35"/>
      <c r="GBS342" s="35"/>
      <c r="GBT342" s="35"/>
      <c r="GBU342" s="35"/>
      <c r="GBV342" s="35"/>
      <c r="GBW342" s="35"/>
      <c r="GBX342" s="35"/>
      <c r="GBY342" s="35"/>
      <c r="GBZ342" s="35"/>
      <c r="GCA342" s="35"/>
      <c r="GCB342" s="35"/>
      <c r="GCC342" s="35"/>
      <c r="GCD342" s="35"/>
      <c r="GCE342" s="35"/>
      <c r="GCF342" s="35"/>
      <c r="GCG342" s="35"/>
      <c r="GCH342" s="35"/>
      <c r="GCI342" s="35"/>
      <c r="GCJ342" s="35"/>
      <c r="GCK342" s="35"/>
      <c r="GCL342" s="35"/>
      <c r="GCM342" s="35"/>
      <c r="GCN342" s="35"/>
      <c r="GCO342" s="35"/>
      <c r="GCP342" s="35"/>
      <c r="GCQ342" s="35"/>
      <c r="GCR342" s="35"/>
      <c r="GCS342" s="35"/>
      <c r="GCT342" s="35"/>
      <c r="GCU342" s="35"/>
      <c r="GCV342" s="35"/>
      <c r="GCW342" s="35"/>
      <c r="GCX342" s="35"/>
      <c r="GCY342" s="35"/>
      <c r="GCZ342" s="35"/>
      <c r="GDA342" s="35"/>
      <c r="GDB342" s="35"/>
      <c r="GDC342" s="35"/>
      <c r="GDD342" s="35"/>
      <c r="GDE342" s="35"/>
      <c r="GDF342" s="35"/>
      <c r="GDG342" s="35"/>
      <c r="GDH342" s="35"/>
      <c r="GDI342" s="35"/>
      <c r="GDJ342" s="35"/>
      <c r="GDK342" s="35"/>
      <c r="GDL342" s="35"/>
      <c r="GDM342" s="35"/>
      <c r="GDN342" s="35"/>
      <c r="GDO342" s="35"/>
      <c r="GDP342" s="35"/>
      <c r="GDQ342" s="35"/>
      <c r="GDR342" s="35"/>
      <c r="GDS342" s="35"/>
      <c r="GDT342" s="35"/>
      <c r="GDU342" s="35"/>
      <c r="GDV342" s="35"/>
      <c r="GDW342" s="35"/>
      <c r="GDX342" s="35"/>
      <c r="GDY342" s="35"/>
      <c r="GDZ342" s="35"/>
      <c r="GEA342" s="35"/>
      <c r="GEB342" s="35"/>
      <c r="GEC342" s="35"/>
      <c r="GED342" s="35"/>
      <c r="GEE342" s="35"/>
      <c r="GEF342" s="35"/>
      <c r="GEG342" s="35"/>
      <c r="GEH342" s="35"/>
      <c r="GEI342" s="35"/>
      <c r="GEJ342" s="35"/>
      <c r="GEK342" s="35"/>
      <c r="GEL342" s="35"/>
      <c r="GEM342" s="35"/>
      <c r="GEN342" s="35"/>
      <c r="GEO342" s="35"/>
      <c r="GEP342" s="35"/>
      <c r="GEQ342" s="35"/>
      <c r="GER342" s="35"/>
      <c r="GES342" s="35"/>
      <c r="GET342" s="35"/>
      <c r="GEU342" s="35"/>
      <c r="GEV342" s="35"/>
      <c r="GEW342" s="35"/>
      <c r="GEX342" s="35"/>
      <c r="GEY342" s="35"/>
      <c r="GEZ342" s="35"/>
      <c r="GFA342" s="35"/>
      <c r="GFB342" s="35"/>
      <c r="GFC342" s="35"/>
      <c r="GFD342" s="35"/>
      <c r="GFE342" s="35"/>
      <c r="GFF342" s="35"/>
      <c r="GFG342" s="35"/>
      <c r="GFH342" s="35"/>
      <c r="GFI342" s="35"/>
      <c r="GFJ342" s="35"/>
      <c r="GFK342" s="35"/>
      <c r="GFL342" s="35"/>
      <c r="GFM342" s="35"/>
      <c r="GFN342" s="35"/>
      <c r="GFO342" s="35"/>
      <c r="GFP342" s="35"/>
      <c r="GFQ342" s="35"/>
      <c r="GFR342" s="35"/>
      <c r="GFS342" s="35"/>
      <c r="GFT342" s="35"/>
      <c r="GFU342" s="35"/>
      <c r="GFV342" s="35"/>
      <c r="GFW342" s="35"/>
      <c r="GFX342" s="35"/>
      <c r="GFY342" s="35"/>
      <c r="GFZ342" s="35"/>
      <c r="GGA342" s="35"/>
      <c r="GGB342" s="35"/>
      <c r="GGC342" s="35"/>
      <c r="GGD342" s="35"/>
      <c r="GGE342" s="35"/>
      <c r="GGF342" s="35"/>
      <c r="GGG342" s="35"/>
      <c r="GGH342" s="35"/>
      <c r="GGI342" s="35"/>
      <c r="GGJ342" s="35"/>
      <c r="GGK342" s="35"/>
      <c r="GGL342" s="35"/>
      <c r="GGM342" s="35"/>
      <c r="GGN342" s="35"/>
      <c r="GGO342" s="35"/>
      <c r="GGP342" s="35"/>
      <c r="GGQ342" s="35"/>
      <c r="GGR342" s="35"/>
      <c r="GGS342" s="35"/>
      <c r="GGT342" s="35"/>
      <c r="GGU342" s="35"/>
      <c r="GGV342" s="35"/>
      <c r="GGW342" s="35"/>
      <c r="GGX342" s="35"/>
      <c r="GGY342" s="35"/>
      <c r="GGZ342" s="35"/>
      <c r="GHA342" s="35"/>
      <c r="GHB342" s="35"/>
      <c r="GHC342" s="35"/>
      <c r="GHD342" s="35"/>
      <c r="GHE342" s="35"/>
      <c r="GHF342" s="35"/>
      <c r="GHG342" s="35"/>
      <c r="GHH342" s="35"/>
      <c r="GHI342" s="35"/>
      <c r="GHJ342" s="35"/>
      <c r="GHK342" s="35"/>
      <c r="GHL342" s="35"/>
      <c r="GHM342" s="35"/>
      <c r="GHN342" s="35"/>
      <c r="GHO342" s="35"/>
      <c r="GHP342" s="35"/>
      <c r="GHQ342" s="35"/>
      <c r="GHR342" s="35"/>
      <c r="GHS342" s="35"/>
      <c r="GHT342" s="35"/>
      <c r="GHU342" s="35"/>
      <c r="GHV342" s="35"/>
      <c r="GHW342" s="35"/>
      <c r="GHX342" s="35"/>
      <c r="GHY342" s="35"/>
      <c r="GHZ342" s="35"/>
      <c r="GIA342" s="35"/>
      <c r="GIB342" s="35"/>
      <c r="GIC342" s="35"/>
      <c r="GID342" s="35"/>
      <c r="GIE342" s="35"/>
      <c r="GIF342" s="35"/>
      <c r="GIG342" s="35"/>
      <c r="GIH342" s="35"/>
      <c r="GII342" s="35"/>
      <c r="GIJ342" s="35"/>
      <c r="GIK342" s="35"/>
      <c r="GIL342" s="35"/>
      <c r="GIM342" s="35"/>
      <c r="GIN342" s="35"/>
      <c r="GIO342" s="35"/>
      <c r="GIP342" s="35"/>
      <c r="GIQ342" s="35"/>
      <c r="GIR342" s="35"/>
      <c r="GIS342" s="35"/>
      <c r="GIT342" s="35"/>
      <c r="GIU342" s="35"/>
      <c r="GIV342" s="35"/>
      <c r="GIW342" s="35"/>
      <c r="GIX342" s="35"/>
      <c r="GIY342" s="35"/>
      <c r="GIZ342" s="35"/>
      <c r="GJA342" s="35"/>
      <c r="GJB342" s="35"/>
      <c r="GJC342" s="35"/>
      <c r="GJD342" s="35"/>
      <c r="GJE342" s="35"/>
      <c r="GJF342" s="35"/>
      <c r="GJG342" s="35"/>
      <c r="GJH342" s="35"/>
      <c r="GJI342" s="35"/>
      <c r="GJJ342" s="35"/>
      <c r="GJK342" s="35"/>
      <c r="GJL342" s="35"/>
      <c r="GJM342" s="35"/>
      <c r="GJN342" s="35"/>
      <c r="GJO342" s="35"/>
      <c r="GJP342" s="35"/>
      <c r="GJQ342" s="35"/>
      <c r="GJR342" s="35"/>
      <c r="GJS342" s="35"/>
      <c r="GJT342" s="35"/>
      <c r="GJU342" s="35"/>
      <c r="GJV342" s="35"/>
      <c r="GJW342" s="35"/>
      <c r="GJX342" s="35"/>
      <c r="GJY342" s="35"/>
      <c r="GJZ342" s="35"/>
      <c r="GKA342" s="35"/>
      <c r="GKB342" s="35"/>
      <c r="GKC342" s="35"/>
      <c r="GKD342" s="35"/>
      <c r="GKE342" s="35"/>
      <c r="GKF342" s="35"/>
      <c r="GKG342" s="35"/>
      <c r="GKH342" s="35"/>
      <c r="GKI342" s="35"/>
      <c r="GKJ342" s="35"/>
      <c r="GKK342" s="35"/>
      <c r="GKL342" s="35"/>
      <c r="GKM342" s="35"/>
      <c r="GKN342" s="35"/>
      <c r="GKO342" s="35"/>
      <c r="GKP342" s="35"/>
      <c r="GKQ342" s="35"/>
      <c r="GKR342" s="35"/>
      <c r="GKS342" s="35"/>
      <c r="GKT342" s="35"/>
      <c r="GKU342" s="35"/>
      <c r="GKV342" s="35"/>
      <c r="GKW342" s="35"/>
      <c r="GKX342" s="35"/>
      <c r="GKY342" s="35"/>
      <c r="GKZ342" s="35"/>
      <c r="GLA342" s="35"/>
      <c r="GLB342" s="35"/>
      <c r="GLC342" s="35"/>
      <c r="GLD342" s="35"/>
      <c r="GLE342" s="35"/>
      <c r="GLF342" s="35"/>
      <c r="GLG342" s="35"/>
      <c r="GLH342" s="35"/>
      <c r="GLI342" s="35"/>
      <c r="GLJ342" s="35"/>
      <c r="GLK342" s="35"/>
      <c r="GLL342" s="35"/>
      <c r="GLM342" s="35"/>
      <c r="GLN342" s="35"/>
      <c r="GLO342" s="35"/>
      <c r="GLP342" s="35"/>
      <c r="GLQ342" s="35"/>
      <c r="GLR342" s="35"/>
      <c r="GLS342" s="35"/>
      <c r="GLT342" s="35"/>
      <c r="GLU342" s="35"/>
      <c r="GLV342" s="35"/>
      <c r="GLW342" s="35"/>
      <c r="GLX342" s="35"/>
      <c r="GLY342" s="35"/>
      <c r="GLZ342" s="35"/>
      <c r="GMA342" s="35"/>
      <c r="GMB342" s="35"/>
      <c r="GMC342" s="35"/>
      <c r="GMD342" s="35"/>
      <c r="GME342" s="35"/>
      <c r="GMF342" s="35"/>
      <c r="GMG342" s="35"/>
      <c r="GMH342" s="35"/>
      <c r="GMI342" s="35"/>
      <c r="GMJ342" s="35"/>
      <c r="GMK342" s="35"/>
      <c r="GML342" s="35"/>
      <c r="GMM342" s="35"/>
      <c r="GMN342" s="35"/>
      <c r="GMO342" s="35"/>
      <c r="GMP342" s="35"/>
      <c r="GMQ342" s="35"/>
      <c r="GMR342" s="35"/>
      <c r="GMS342" s="35"/>
      <c r="GMT342" s="35"/>
      <c r="GMU342" s="35"/>
      <c r="GMV342" s="35"/>
      <c r="GMW342" s="35"/>
      <c r="GMX342" s="35"/>
      <c r="GMY342" s="35"/>
      <c r="GMZ342" s="35"/>
      <c r="GNA342" s="35"/>
      <c r="GNB342" s="35"/>
      <c r="GNC342" s="35"/>
      <c r="GND342" s="35"/>
      <c r="GNE342" s="35"/>
      <c r="GNF342" s="35"/>
      <c r="GNG342" s="35"/>
      <c r="GNH342" s="35"/>
      <c r="GNI342" s="35"/>
      <c r="GNJ342" s="35"/>
      <c r="GNK342" s="35"/>
      <c r="GNL342" s="35"/>
      <c r="GNM342" s="35"/>
      <c r="GNN342" s="35"/>
      <c r="GNO342" s="35"/>
      <c r="GNP342" s="35"/>
      <c r="GNQ342" s="35"/>
      <c r="GNR342" s="35"/>
      <c r="GNS342" s="35"/>
      <c r="GNT342" s="35"/>
      <c r="GNU342" s="35"/>
      <c r="GNV342" s="35"/>
      <c r="GNW342" s="35"/>
      <c r="GNX342" s="35"/>
      <c r="GNY342" s="35"/>
      <c r="GNZ342" s="35"/>
      <c r="GOA342" s="35"/>
      <c r="GOB342" s="35"/>
      <c r="GOC342" s="35"/>
      <c r="GOD342" s="35"/>
      <c r="GOE342" s="35"/>
      <c r="GOF342" s="35"/>
      <c r="GOG342" s="35"/>
      <c r="GOH342" s="35"/>
      <c r="GOI342" s="35"/>
      <c r="GOJ342" s="35"/>
      <c r="GOK342" s="35"/>
      <c r="GOL342" s="35"/>
      <c r="GOM342" s="35"/>
      <c r="GON342" s="35"/>
      <c r="GOO342" s="35"/>
      <c r="GOP342" s="35"/>
      <c r="GOQ342" s="35"/>
      <c r="GOR342" s="35"/>
      <c r="GOS342" s="35"/>
      <c r="GOT342" s="35"/>
      <c r="GOU342" s="35"/>
      <c r="GOV342" s="35"/>
      <c r="GOW342" s="35"/>
      <c r="GOX342" s="35"/>
      <c r="GOY342" s="35"/>
      <c r="GOZ342" s="35"/>
      <c r="GPA342" s="35"/>
      <c r="GPB342" s="35"/>
      <c r="GPC342" s="35"/>
      <c r="GPD342" s="35"/>
      <c r="GPE342" s="35"/>
      <c r="GPF342" s="35"/>
      <c r="GPG342" s="35"/>
      <c r="GPH342" s="35"/>
      <c r="GPI342" s="35"/>
      <c r="GPJ342" s="35"/>
      <c r="GPK342" s="35"/>
      <c r="GPL342" s="35"/>
      <c r="GPM342" s="35"/>
      <c r="GPN342" s="35"/>
      <c r="GPO342" s="35"/>
      <c r="GPP342" s="35"/>
      <c r="GPQ342" s="35"/>
      <c r="GPR342" s="35"/>
      <c r="GPS342" s="35"/>
      <c r="GPT342" s="35"/>
      <c r="GPU342" s="35"/>
      <c r="GPV342" s="35"/>
      <c r="GPW342" s="35"/>
      <c r="GPX342" s="35"/>
      <c r="GPY342" s="35"/>
      <c r="GPZ342" s="35"/>
      <c r="GQA342" s="35"/>
      <c r="GQB342" s="35"/>
      <c r="GQC342" s="35"/>
      <c r="GQD342" s="35"/>
      <c r="GQE342" s="35"/>
      <c r="GQF342" s="35"/>
      <c r="GQG342" s="35"/>
      <c r="GQH342" s="35"/>
      <c r="GQI342" s="35"/>
      <c r="GQJ342" s="35"/>
      <c r="GQK342" s="35"/>
      <c r="GQL342" s="35"/>
      <c r="GQM342" s="35"/>
      <c r="GQN342" s="35"/>
      <c r="GQO342" s="35"/>
      <c r="GQP342" s="35"/>
      <c r="GQQ342" s="35"/>
      <c r="GQR342" s="35"/>
      <c r="GQS342" s="35"/>
      <c r="GQT342" s="35"/>
      <c r="GQU342" s="35"/>
      <c r="GQV342" s="35"/>
      <c r="GQW342" s="35"/>
      <c r="GQX342" s="35"/>
      <c r="GQY342" s="35"/>
      <c r="GQZ342" s="35"/>
      <c r="GRA342" s="35"/>
      <c r="GRB342" s="35"/>
      <c r="GRC342" s="35"/>
      <c r="GRD342" s="35"/>
      <c r="GRE342" s="35"/>
      <c r="GRF342" s="35"/>
      <c r="GRG342" s="35"/>
      <c r="GRH342" s="35"/>
      <c r="GRI342" s="35"/>
      <c r="GRJ342" s="35"/>
      <c r="GRK342" s="35"/>
      <c r="GRL342" s="35"/>
      <c r="GRM342" s="35"/>
      <c r="GRN342" s="35"/>
      <c r="GRO342" s="35"/>
      <c r="GRP342" s="35"/>
      <c r="GRQ342" s="35"/>
      <c r="GRR342" s="35"/>
      <c r="GRS342" s="35"/>
      <c r="GRT342" s="35"/>
      <c r="GRU342" s="35"/>
      <c r="GRV342" s="35"/>
      <c r="GRW342" s="35"/>
      <c r="GRX342" s="35"/>
      <c r="GRY342" s="35"/>
      <c r="GRZ342" s="35"/>
      <c r="GSA342" s="35"/>
      <c r="GSB342" s="35"/>
      <c r="GSC342" s="35"/>
      <c r="GSD342" s="35"/>
      <c r="GSE342" s="35"/>
      <c r="GSF342" s="35"/>
      <c r="GSG342" s="35"/>
      <c r="GSH342" s="35"/>
      <c r="GSI342" s="35"/>
      <c r="GSJ342" s="35"/>
      <c r="GSK342" s="35"/>
      <c r="GSL342" s="35"/>
      <c r="GSM342" s="35"/>
      <c r="GSN342" s="35"/>
      <c r="GSO342" s="35"/>
      <c r="GSP342" s="35"/>
      <c r="GSQ342" s="35"/>
      <c r="GSR342" s="35"/>
      <c r="GSS342" s="35"/>
      <c r="GST342" s="35"/>
      <c r="GSU342" s="35"/>
      <c r="GSV342" s="35"/>
      <c r="GSW342" s="35"/>
      <c r="GSX342" s="35"/>
      <c r="GSY342" s="35"/>
      <c r="GSZ342" s="35"/>
      <c r="GTA342" s="35"/>
      <c r="GTB342" s="35"/>
      <c r="GTC342" s="35"/>
      <c r="GTD342" s="35"/>
      <c r="GTE342" s="35"/>
      <c r="GTF342" s="35"/>
      <c r="GTG342" s="35"/>
      <c r="GTH342" s="35"/>
      <c r="GTI342" s="35"/>
      <c r="GTJ342" s="35"/>
      <c r="GTK342" s="35"/>
      <c r="GTL342" s="35"/>
      <c r="GTM342" s="35"/>
      <c r="GTN342" s="35"/>
      <c r="GTO342" s="35"/>
      <c r="GTP342" s="35"/>
      <c r="GTQ342" s="35"/>
      <c r="GTR342" s="35"/>
      <c r="GTS342" s="35"/>
      <c r="GTT342" s="35"/>
      <c r="GTU342" s="35"/>
      <c r="GTV342" s="35"/>
      <c r="GTW342" s="35"/>
      <c r="GTX342" s="35"/>
      <c r="GTY342" s="35"/>
      <c r="GTZ342" s="35"/>
      <c r="GUA342" s="35"/>
      <c r="GUB342" s="35"/>
      <c r="GUC342" s="35"/>
      <c r="GUD342" s="35"/>
      <c r="GUE342" s="35"/>
      <c r="GUF342" s="35"/>
      <c r="GUG342" s="35"/>
      <c r="GUH342" s="35"/>
      <c r="GUI342" s="35"/>
      <c r="GUJ342" s="35"/>
      <c r="GUK342" s="35"/>
      <c r="GUL342" s="35"/>
      <c r="GUM342" s="35"/>
      <c r="GUN342" s="35"/>
      <c r="GUO342" s="35"/>
      <c r="GUP342" s="35"/>
      <c r="GUQ342" s="35"/>
      <c r="GUR342" s="35"/>
      <c r="GUS342" s="35"/>
      <c r="GUT342" s="35"/>
      <c r="GUU342" s="35"/>
      <c r="GUV342" s="35"/>
      <c r="GUW342" s="35"/>
      <c r="GUX342" s="35"/>
      <c r="GUY342" s="35"/>
      <c r="GUZ342" s="35"/>
      <c r="GVA342" s="35"/>
      <c r="GVB342" s="35"/>
      <c r="GVC342" s="35"/>
      <c r="GVD342" s="35"/>
      <c r="GVE342" s="35"/>
      <c r="GVF342" s="35"/>
      <c r="GVG342" s="35"/>
      <c r="GVH342" s="35"/>
      <c r="GVI342" s="35"/>
      <c r="GVJ342" s="35"/>
      <c r="GVK342" s="35"/>
      <c r="GVL342" s="35"/>
      <c r="GVM342" s="35"/>
      <c r="GVN342" s="35"/>
      <c r="GVO342" s="35"/>
      <c r="GVP342" s="35"/>
      <c r="GVQ342" s="35"/>
      <c r="GVR342" s="35"/>
      <c r="GVS342" s="35"/>
      <c r="GVT342" s="35"/>
      <c r="GVU342" s="35"/>
      <c r="GVV342" s="35"/>
      <c r="GVW342" s="35"/>
      <c r="GVX342" s="35"/>
      <c r="GVY342" s="35"/>
      <c r="GVZ342" s="35"/>
      <c r="GWA342" s="35"/>
      <c r="GWB342" s="35"/>
      <c r="GWC342" s="35"/>
      <c r="GWD342" s="35"/>
      <c r="GWE342" s="35"/>
      <c r="GWF342" s="35"/>
      <c r="GWG342" s="35"/>
      <c r="GWH342" s="35"/>
      <c r="GWI342" s="35"/>
      <c r="GWJ342" s="35"/>
      <c r="GWK342" s="35"/>
      <c r="GWL342" s="35"/>
      <c r="GWM342" s="35"/>
      <c r="GWN342" s="35"/>
      <c r="GWO342" s="35"/>
      <c r="GWP342" s="35"/>
      <c r="GWQ342" s="35"/>
      <c r="GWR342" s="35"/>
      <c r="GWS342" s="35"/>
      <c r="GWT342" s="35"/>
      <c r="GWU342" s="35"/>
      <c r="GWV342" s="35"/>
      <c r="GWW342" s="35"/>
      <c r="GWX342" s="35"/>
      <c r="GWY342" s="35"/>
      <c r="GWZ342" s="35"/>
      <c r="GXA342" s="35"/>
      <c r="GXB342" s="35"/>
      <c r="GXC342" s="35"/>
      <c r="GXD342" s="35"/>
      <c r="GXE342" s="35"/>
      <c r="GXF342" s="35"/>
      <c r="GXG342" s="35"/>
      <c r="GXH342" s="35"/>
      <c r="GXI342" s="35"/>
      <c r="GXJ342" s="35"/>
      <c r="GXK342" s="35"/>
      <c r="GXL342" s="35"/>
      <c r="GXM342" s="35"/>
      <c r="GXN342" s="35"/>
      <c r="GXO342" s="35"/>
      <c r="GXP342" s="35"/>
      <c r="GXQ342" s="35"/>
      <c r="GXR342" s="35"/>
      <c r="GXS342" s="35"/>
      <c r="GXT342" s="35"/>
      <c r="GXU342" s="35"/>
      <c r="GXV342" s="35"/>
      <c r="GXW342" s="35"/>
      <c r="GXX342" s="35"/>
      <c r="GXY342" s="35"/>
      <c r="GXZ342" s="35"/>
      <c r="GYA342" s="35"/>
      <c r="GYB342" s="35"/>
      <c r="GYC342" s="35"/>
      <c r="GYD342" s="35"/>
      <c r="GYE342" s="35"/>
      <c r="GYF342" s="35"/>
      <c r="GYG342" s="35"/>
      <c r="GYH342" s="35"/>
      <c r="GYI342" s="35"/>
      <c r="GYJ342" s="35"/>
      <c r="GYK342" s="35"/>
      <c r="GYL342" s="35"/>
      <c r="GYM342" s="35"/>
      <c r="GYN342" s="35"/>
      <c r="GYO342" s="35"/>
      <c r="GYP342" s="35"/>
      <c r="GYQ342" s="35"/>
      <c r="GYR342" s="35"/>
      <c r="GYS342" s="35"/>
      <c r="GYT342" s="35"/>
      <c r="GYU342" s="35"/>
      <c r="GYV342" s="35"/>
      <c r="GYW342" s="35"/>
      <c r="GYX342" s="35"/>
      <c r="GYY342" s="35"/>
      <c r="GYZ342" s="35"/>
      <c r="GZA342" s="35"/>
      <c r="GZB342" s="35"/>
      <c r="GZC342" s="35"/>
      <c r="GZD342" s="35"/>
      <c r="GZE342" s="35"/>
      <c r="GZF342" s="35"/>
      <c r="GZG342" s="35"/>
      <c r="GZH342" s="35"/>
      <c r="GZI342" s="35"/>
      <c r="GZJ342" s="35"/>
      <c r="GZK342" s="35"/>
      <c r="GZL342" s="35"/>
      <c r="GZM342" s="35"/>
      <c r="GZN342" s="35"/>
      <c r="GZO342" s="35"/>
      <c r="GZP342" s="35"/>
      <c r="GZQ342" s="35"/>
      <c r="GZR342" s="35"/>
      <c r="GZS342" s="35"/>
      <c r="GZT342" s="35"/>
      <c r="GZU342" s="35"/>
      <c r="GZV342" s="35"/>
      <c r="GZW342" s="35"/>
      <c r="GZX342" s="35"/>
      <c r="GZY342" s="35"/>
      <c r="GZZ342" s="35"/>
      <c r="HAA342" s="35"/>
      <c r="HAB342" s="35"/>
      <c r="HAC342" s="35"/>
      <c r="HAD342" s="35"/>
      <c r="HAE342" s="35"/>
      <c r="HAF342" s="35"/>
      <c r="HAG342" s="35"/>
      <c r="HAH342" s="35"/>
      <c r="HAI342" s="35"/>
      <c r="HAJ342" s="35"/>
      <c r="HAK342" s="35"/>
      <c r="HAL342" s="35"/>
      <c r="HAM342" s="35"/>
      <c r="HAN342" s="35"/>
      <c r="HAO342" s="35"/>
      <c r="HAP342" s="35"/>
      <c r="HAQ342" s="35"/>
      <c r="HAR342" s="35"/>
      <c r="HAS342" s="35"/>
      <c r="HAT342" s="35"/>
      <c r="HAU342" s="35"/>
      <c r="HAV342" s="35"/>
      <c r="HAW342" s="35"/>
      <c r="HAX342" s="35"/>
      <c r="HAY342" s="35"/>
      <c r="HAZ342" s="35"/>
      <c r="HBA342" s="35"/>
      <c r="HBB342" s="35"/>
      <c r="HBC342" s="35"/>
      <c r="HBD342" s="35"/>
      <c r="HBE342" s="35"/>
      <c r="HBF342" s="35"/>
      <c r="HBG342" s="35"/>
      <c r="HBH342" s="35"/>
      <c r="HBI342" s="35"/>
      <c r="HBJ342" s="35"/>
      <c r="HBK342" s="35"/>
      <c r="HBL342" s="35"/>
      <c r="HBM342" s="35"/>
      <c r="HBN342" s="35"/>
      <c r="HBO342" s="35"/>
      <c r="HBP342" s="35"/>
      <c r="HBQ342" s="35"/>
      <c r="HBR342" s="35"/>
      <c r="HBS342" s="35"/>
      <c r="HBT342" s="35"/>
      <c r="HBU342" s="35"/>
      <c r="HBV342" s="35"/>
      <c r="HBW342" s="35"/>
      <c r="HBX342" s="35"/>
      <c r="HBY342" s="35"/>
      <c r="HBZ342" s="35"/>
      <c r="HCA342" s="35"/>
      <c r="HCB342" s="35"/>
      <c r="HCC342" s="35"/>
      <c r="HCD342" s="35"/>
      <c r="HCE342" s="35"/>
      <c r="HCF342" s="35"/>
      <c r="HCG342" s="35"/>
      <c r="HCH342" s="35"/>
      <c r="HCI342" s="35"/>
      <c r="HCJ342" s="35"/>
      <c r="HCK342" s="35"/>
      <c r="HCL342" s="35"/>
      <c r="HCM342" s="35"/>
      <c r="HCN342" s="35"/>
      <c r="HCO342" s="35"/>
      <c r="HCP342" s="35"/>
      <c r="HCQ342" s="35"/>
      <c r="HCR342" s="35"/>
      <c r="HCS342" s="35"/>
      <c r="HCT342" s="35"/>
      <c r="HCU342" s="35"/>
      <c r="HCV342" s="35"/>
      <c r="HCW342" s="35"/>
      <c r="HCX342" s="35"/>
      <c r="HCY342" s="35"/>
      <c r="HCZ342" s="35"/>
      <c r="HDA342" s="35"/>
      <c r="HDB342" s="35"/>
      <c r="HDC342" s="35"/>
      <c r="HDD342" s="35"/>
      <c r="HDE342" s="35"/>
      <c r="HDF342" s="35"/>
      <c r="HDG342" s="35"/>
      <c r="HDH342" s="35"/>
      <c r="HDI342" s="35"/>
      <c r="HDJ342" s="35"/>
      <c r="HDK342" s="35"/>
      <c r="HDL342" s="35"/>
      <c r="HDM342" s="35"/>
      <c r="HDN342" s="35"/>
      <c r="HDO342" s="35"/>
      <c r="HDP342" s="35"/>
      <c r="HDQ342" s="35"/>
      <c r="HDR342" s="35"/>
      <c r="HDS342" s="35"/>
      <c r="HDT342" s="35"/>
      <c r="HDU342" s="35"/>
      <c r="HDV342" s="35"/>
      <c r="HDW342" s="35"/>
      <c r="HDX342" s="35"/>
      <c r="HDY342" s="35"/>
      <c r="HDZ342" s="35"/>
      <c r="HEA342" s="35"/>
      <c r="HEB342" s="35"/>
      <c r="HEC342" s="35"/>
      <c r="HED342" s="35"/>
      <c r="HEE342" s="35"/>
      <c r="HEF342" s="35"/>
      <c r="HEG342" s="35"/>
      <c r="HEH342" s="35"/>
      <c r="HEI342" s="35"/>
      <c r="HEJ342" s="35"/>
      <c r="HEK342" s="35"/>
      <c r="HEL342" s="35"/>
      <c r="HEM342" s="35"/>
      <c r="HEN342" s="35"/>
      <c r="HEO342" s="35"/>
      <c r="HEP342" s="35"/>
      <c r="HEQ342" s="35"/>
      <c r="HER342" s="35"/>
      <c r="HES342" s="35"/>
      <c r="HET342" s="35"/>
      <c r="HEU342" s="35"/>
      <c r="HEV342" s="35"/>
      <c r="HEW342" s="35"/>
      <c r="HEX342" s="35"/>
      <c r="HEY342" s="35"/>
      <c r="HEZ342" s="35"/>
      <c r="HFA342" s="35"/>
      <c r="HFB342" s="35"/>
      <c r="HFC342" s="35"/>
      <c r="HFD342" s="35"/>
      <c r="HFE342" s="35"/>
      <c r="HFF342" s="35"/>
      <c r="HFG342" s="35"/>
      <c r="HFH342" s="35"/>
      <c r="HFI342" s="35"/>
      <c r="HFJ342" s="35"/>
      <c r="HFK342" s="35"/>
      <c r="HFL342" s="35"/>
      <c r="HFM342" s="35"/>
      <c r="HFN342" s="35"/>
      <c r="HFO342" s="35"/>
      <c r="HFP342" s="35"/>
      <c r="HFQ342" s="35"/>
      <c r="HFR342" s="35"/>
      <c r="HFS342" s="35"/>
      <c r="HFT342" s="35"/>
      <c r="HFU342" s="35"/>
      <c r="HFV342" s="35"/>
      <c r="HFW342" s="35"/>
      <c r="HFX342" s="35"/>
      <c r="HFY342" s="35"/>
      <c r="HFZ342" s="35"/>
      <c r="HGA342" s="35"/>
      <c r="HGB342" s="35"/>
      <c r="HGC342" s="35"/>
      <c r="HGD342" s="35"/>
      <c r="HGE342" s="35"/>
      <c r="HGF342" s="35"/>
      <c r="HGG342" s="35"/>
      <c r="HGH342" s="35"/>
      <c r="HGI342" s="35"/>
      <c r="HGJ342" s="35"/>
      <c r="HGK342" s="35"/>
      <c r="HGL342" s="35"/>
      <c r="HGM342" s="35"/>
      <c r="HGN342" s="35"/>
      <c r="HGO342" s="35"/>
      <c r="HGP342" s="35"/>
      <c r="HGQ342" s="35"/>
      <c r="HGR342" s="35"/>
      <c r="HGS342" s="35"/>
      <c r="HGT342" s="35"/>
      <c r="HGU342" s="35"/>
      <c r="HGV342" s="35"/>
      <c r="HGW342" s="35"/>
      <c r="HGX342" s="35"/>
      <c r="HGY342" s="35"/>
      <c r="HGZ342" s="35"/>
      <c r="HHA342" s="35"/>
      <c r="HHB342" s="35"/>
      <c r="HHC342" s="35"/>
      <c r="HHD342" s="35"/>
      <c r="HHE342" s="35"/>
      <c r="HHF342" s="35"/>
      <c r="HHG342" s="35"/>
      <c r="HHH342" s="35"/>
      <c r="HHI342" s="35"/>
      <c r="HHJ342" s="35"/>
      <c r="HHK342" s="35"/>
      <c r="HHL342" s="35"/>
      <c r="HHM342" s="35"/>
      <c r="HHN342" s="35"/>
      <c r="HHO342" s="35"/>
      <c r="HHP342" s="35"/>
      <c r="HHQ342" s="35"/>
      <c r="HHR342" s="35"/>
      <c r="HHS342" s="35"/>
      <c r="HHT342" s="35"/>
      <c r="HHU342" s="35"/>
      <c r="HHV342" s="35"/>
      <c r="HHW342" s="35"/>
      <c r="HHX342" s="35"/>
      <c r="HHY342" s="35"/>
      <c r="HHZ342" s="35"/>
      <c r="HIA342" s="35"/>
      <c r="HIB342" s="35"/>
      <c r="HIC342" s="35"/>
      <c r="HID342" s="35"/>
      <c r="HIE342" s="35"/>
      <c r="HIF342" s="35"/>
      <c r="HIG342" s="35"/>
      <c r="HIH342" s="35"/>
      <c r="HII342" s="35"/>
      <c r="HIJ342" s="35"/>
      <c r="HIK342" s="35"/>
      <c r="HIL342" s="35"/>
      <c r="HIM342" s="35"/>
      <c r="HIN342" s="35"/>
      <c r="HIO342" s="35"/>
      <c r="HIP342" s="35"/>
      <c r="HIQ342" s="35"/>
      <c r="HIR342" s="35"/>
      <c r="HIS342" s="35"/>
      <c r="HIT342" s="35"/>
      <c r="HIU342" s="35"/>
      <c r="HIV342" s="35"/>
      <c r="HIW342" s="35"/>
      <c r="HIX342" s="35"/>
      <c r="HIY342" s="35"/>
      <c r="HIZ342" s="35"/>
      <c r="HJA342" s="35"/>
      <c r="HJB342" s="35"/>
      <c r="HJC342" s="35"/>
      <c r="HJD342" s="35"/>
      <c r="HJE342" s="35"/>
      <c r="HJF342" s="35"/>
      <c r="HJG342" s="35"/>
      <c r="HJH342" s="35"/>
      <c r="HJI342" s="35"/>
      <c r="HJJ342" s="35"/>
      <c r="HJK342" s="35"/>
      <c r="HJL342" s="35"/>
      <c r="HJM342" s="35"/>
      <c r="HJN342" s="35"/>
      <c r="HJO342" s="35"/>
      <c r="HJP342" s="35"/>
      <c r="HJQ342" s="35"/>
      <c r="HJR342" s="35"/>
      <c r="HJS342" s="35"/>
      <c r="HJT342" s="35"/>
      <c r="HJU342" s="35"/>
      <c r="HJV342" s="35"/>
      <c r="HJW342" s="35"/>
      <c r="HJX342" s="35"/>
      <c r="HJY342" s="35"/>
      <c r="HJZ342" s="35"/>
      <c r="HKA342" s="35"/>
      <c r="HKB342" s="35"/>
      <c r="HKC342" s="35"/>
      <c r="HKD342" s="35"/>
      <c r="HKE342" s="35"/>
      <c r="HKF342" s="35"/>
      <c r="HKG342" s="35"/>
      <c r="HKH342" s="35"/>
      <c r="HKI342" s="35"/>
      <c r="HKJ342" s="35"/>
      <c r="HKK342" s="35"/>
      <c r="HKL342" s="35"/>
      <c r="HKM342" s="35"/>
      <c r="HKN342" s="35"/>
      <c r="HKO342" s="35"/>
      <c r="HKP342" s="35"/>
      <c r="HKQ342" s="35"/>
      <c r="HKR342" s="35"/>
      <c r="HKS342" s="35"/>
      <c r="HKT342" s="35"/>
      <c r="HKU342" s="35"/>
      <c r="HKV342" s="35"/>
      <c r="HKW342" s="35"/>
      <c r="HKX342" s="35"/>
      <c r="HKY342" s="35"/>
      <c r="HKZ342" s="35"/>
      <c r="HLA342" s="35"/>
      <c r="HLB342" s="35"/>
      <c r="HLC342" s="35"/>
      <c r="HLD342" s="35"/>
      <c r="HLE342" s="35"/>
      <c r="HLF342" s="35"/>
      <c r="HLG342" s="35"/>
      <c r="HLH342" s="35"/>
      <c r="HLI342" s="35"/>
      <c r="HLJ342" s="35"/>
      <c r="HLK342" s="35"/>
      <c r="HLL342" s="35"/>
      <c r="HLM342" s="35"/>
      <c r="HLN342" s="35"/>
      <c r="HLO342" s="35"/>
      <c r="HLP342" s="35"/>
      <c r="HLQ342" s="35"/>
      <c r="HLR342" s="35"/>
      <c r="HLS342" s="35"/>
      <c r="HLT342" s="35"/>
      <c r="HLU342" s="35"/>
      <c r="HLV342" s="35"/>
      <c r="HLW342" s="35"/>
      <c r="HLX342" s="35"/>
      <c r="HLY342" s="35"/>
      <c r="HLZ342" s="35"/>
      <c r="HMA342" s="35"/>
      <c r="HMB342" s="35"/>
      <c r="HMC342" s="35"/>
      <c r="HMD342" s="35"/>
      <c r="HME342" s="35"/>
      <c r="HMF342" s="35"/>
      <c r="HMG342" s="35"/>
      <c r="HMH342" s="35"/>
      <c r="HMI342" s="35"/>
      <c r="HMJ342" s="35"/>
      <c r="HMK342" s="35"/>
      <c r="HML342" s="35"/>
      <c r="HMM342" s="35"/>
      <c r="HMN342" s="35"/>
      <c r="HMO342" s="35"/>
      <c r="HMP342" s="35"/>
      <c r="HMQ342" s="35"/>
      <c r="HMR342" s="35"/>
      <c r="HMS342" s="35"/>
      <c r="HMT342" s="35"/>
      <c r="HMU342" s="35"/>
      <c r="HMV342" s="35"/>
      <c r="HMW342" s="35"/>
      <c r="HMX342" s="35"/>
      <c r="HMY342" s="35"/>
      <c r="HMZ342" s="35"/>
      <c r="HNA342" s="35"/>
      <c r="HNB342" s="35"/>
      <c r="HNC342" s="35"/>
      <c r="HND342" s="35"/>
      <c r="HNE342" s="35"/>
      <c r="HNF342" s="35"/>
      <c r="HNG342" s="35"/>
      <c r="HNH342" s="35"/>
      <c r="HNI342" s="35"/>
      <c r="HNJ342" s="35"/>
      <c r="HNK342" s="35"/>
      <c r="HNL342" s="35"/>
      <c r="HNM342" s="35"/>
      <c r="HNN342" s="35"/>
      <c r="HNO342" s="35"/>
      <c r="HNP342" s="35"/>
      <c r="HNQ342" s="35"/>
      <c r="HNR342" s="35"/>
      <c r="HNS342" s="35"/>
      <c r="HNT342" s="35"/>
      <c r="HNU342" s="35"/>
      <c r="HNV342" s="35"/>
      <c r="HNW342" s="35"/>
      <c r="HNX342" s="35"/>
      <c r="HNY342" s="35"/>
      <c r="HNZ342" s="35"/>
      <c r="HOA342" s="35"/>
      <c r="HOB342" s="35"/>
      <c r="HOC342" s="35"/>
      <c r="HOD342" s="35"/>
      <c r="HOE342" s="35"/>
      <c r="HOF342" s="35"/>
      <c r="HOG342" s="35"/>
      <c r="HOH342" s="35"/>
      <c r="HOI342" s="35"/>
      <c r="HOJ342" s="35"/>
      <c r="HOK342" s="35"/>
      <c r="HOL342" s="35"/>
      <c r="HOM342" s="35"/>
      <c r="HON342" s="35"/>
      <c r="HOO342" s="35"/>
      <c r="HOP342" s="35"/>
      <c r="HOQ342" s="35"/>
      <c r="HOR342" s="35"/>
      <c r="HOS342" s="35"/>
      <c r="HOT342" s="35"/>
      <c r="HOU342" s="35"/>
      <c r="HOV342" s="35"/>
      <c r="HOW342" s="35"/>
      <c r="HOX342" s="35"/>
      <c r="HOY342" s="35"/>
      <c r="HOZ342" s="35"/>
      <c r="HPA342" s="35"/>
      <c r="HPB342" s="35"/>
      <c r="HPC342" s="35"/>
      <c r="HPD342" s="35"/>
      <c r="HPE342" s="35"/>
      <c r="HPF342" s="35"/>
      <c r="HPG342" s="35"/>
      <c r="HPH342" s="35"/>
      <c r="HPI342" s="35"/>
      <c r="HPJ342" s="35"/>
      <c r="HPK342" s="35"/>
      <c r="HPL342" s="35"/>
      <c r="HPM342" s="35"/>
      <c r="HPN342" s="35"/>
      <c r="HPO342" s="35"/>
      <c r="HPP342" s="35"/>
      <c r="HPQ342" s="35"/>
      <c r="HPR342" s="35"/>
      <c r="HPS342" s="35"/>
      <c r="HPT342" s="35"/>
      <c r="HPU342" s="35"/>
      <c r="HPV342" s="35"/>
      <c r="HPW342" s="35"/>
      <c r="HPX342" s="35"/>
      <c r="HPY342" s="35"/>
      <c r="HPZ342" s="35"/>
      <c r="HQA342" s="35"/>
      <c r="HQB342" s="35"/>
      <c r="HQC342" s="35"/>
      <c r="HQD342" s="35"/>
      <c r="HQE342" s="35"/>
      <c r="HQF342" s="35"/>
      <c r="HQG342" s="35"/>
      <c r="HQH342" s="35"/>
      <c r="HQI342" s="35"/>
      <c r="HQJ342" s="35"/>
      <c r="HQK342" s="35"/>
      <c r="HQL342" s="35"/>
      <c r="HQM342" s="35"/>
      <c r="HQN342" s="35"/>
      <c r="HQO342" s="35"/>
      <c r="HQP342" s="35"/>
      <c r="HQQ342" s="35"/>
      <c r="HQR342" s="35"/>
      <c r="HQS342" s="35"/>
      <c r="HQT342" s="35"/>
      <c r="HQU342" s="35"/>
      <c r="HQV342" s="35"/>
      <c r="HQW342" s="35"/>
      <c r="HQX342" s="35"/>
      <c r="HQY342" s="35"/>
      <c r="HQZ342" s="35"/>
      <c r="HRA342" s="35"/>
      <c r="HRB342" s="35"/>
      <c r="HRC342" s="35"/>
      <c r="HRD342" s="35"/>
      <c r="HRE342" s="35"/>
      <c r="HRF342" s="35"/>
      <c r="HRG342" s="35"/>
      <c r="HRH342" s="35"/>
      <c r="HRI342" s="35"/>
      <c r="HRJ342" s="35"/>
      <c r="HRK342" s="35"/>
      <c r="HRL342" s="35"/>
      <c r="HRM342" s="35"/>
      <c r="HRN342" s="35"/>
      <c r="HRO342" s="35"/>
      <c r="HRP342" s="35"/>
      <c r="HRQ342" s="35"/>
      <c r="HRR342" s="35"/>
      <c r="HRS342" s="35"/>
      <c r="HRT342" s="35"/>
      <c r="HRU342" s="35"/>
      <c r="HRV342" s="35"/>
      <c r="HRW342" s="35"/>
      <c r="HRX342" s="35"/>
      <c r="HRY342" s="35"/>
      <c r="HRZ342" s="35"/>
      <c r="HSA342" s="35"/>
      <c r="HSB342" s="35"/>
      <c r="HSC342" s="35"/>
      <c r="HSD342" s="35"/>
      <c r="HSE342" s="35"/>
      <c r="HSF342" s="35"/>
      <c r="HSG342" s="35"/>
      <c r="HSH342" s="35"/>
      <c r="HSI342" s="35"/>
      <c r="HSJ342" s="35"/>
      <c r="HSK342" s="35"/>
      <c r="HSL342" s="35"/>
      <c r="HSM342" s="35"/>
      <c r="HSN342" s="35"/>
      <c r="HSO342" s="35"/>
      <c r="HSP342" s="35"/>
      <c r="HSQ342" s="35"/>
      <c r="HSR342" s="35"/>
      <c r="HSS342" s="35"/>
      <c r="HST342" s="35"/>
      <c r="HSU342" s="35"/>
      <c r="HSV342" s="35"/>
      <c r="HSW342" s="35"/>
      <c r="HSX342" s="35"/>
      <c r="HSY342" s="35"/>
      <c r="HSZ342" s="35"/>
      <c r="HTA342" s="35"/>
      <c r="HTB342" s="35"/>
      <c r="HTC342" s="35"/>
      <c r="HTD342" s="35"/>
      <c r="HTE342" s="35"/>
      <c r="HTF342" s="35"/>
      <c r="HTG342" s="35"/>
      <c r="HTH342" s="35"/>
      <c r="HTI342" s="35"/>
      <c r="HTJ342" s="35"/>
      <c r="HTK342" s="35"/>
      <c r="HTL342" s="35"/>
      <c r="HTM342" s="35"/>
      <c r="HTN342" s="35"/>
      <c r="HTO342" s="35"/>
      <c r="HTP342" s="35"/>
      <c r="HTQ342" s="35"/>
      <c r="HTR342" s="35"/>
      <c r="HTS342" s="35"/>
      <c r="HTT342" s="35"/>
      <c r="HTU342" s="35"/>
      <c r="HTV342" s="35"/>
      <c r="HTW342" s="35"/>
      <c r="HTX342" s="35"/>
      <c r="HTY342" s="35"/>
      <c r="HTZ342" s="35"/>
      <c r="HUA342" s="35"/>
      <c r="HUB342" s="35"/>
      <c r="HUC342" s="35"/>
      <c r="HUD342" s="35"/>
      <c r="HUE342" s="35"/>
      <c r="HUF342" s="35"/>
      <c r="HUG342" s="35"/>
      <c r="HUH342" s="35"/>
      <c r="HUI342" s="35"/>
      <c r="HUJ342" s="35"/>
      <c r="HUK342" s="35"/>
      <c r="HUL342" s="35"/>
      <c r="HUM342" s="35"/>
      <c r="HUN342" s="35"/>
      <c r="HUO342" s="35"/>
      <c r="HUP342" s="35"/>
      <c r="HUQ342" s="35"/>
      <c r="HUR342" s="35"/>
      <c r="HUS342" s="35"/>
      <c r="HUT342" s="35"/>
      <c r="HUU342" s="35"/>
      <c r="HUV342" s="35"/>
      <c r="HUW342" s="35"/>
      <c r="HUX342" s="35"/>
      <c r="HUY342" s="35"/>
      <c r="HUZ342" s="35"/>
      <c r="HVA342" s="35"/>
      <c r="HVB342" s="35"/>
      <c r="HVC342" s="35"/>
      <c r="HVD342" s="35"/>
      <c r="HVE342" s="35"/>
      <c r="HVF342" s="35"/>
      <c r="HVG342" s="35"/>
      <c r="HVH342" s="35"/>
      <c r="HVI342" s="35"/>
      <c r="HVJ342" s="35"/>
      <c r="HVK342" s="35"/>
      <c r="HVL342" s="35"/>
      <c r="HVM342" s="35"/>
      <c r="HVN342" s="35"/>
      <c r="HVO342" s="35"/>
      <c r="HVP342" s="35"/>
      <c r="HVQ342" s="35"/>
      <c r="HVR342" s="35"/>
      <c r="HVS342" s="35"/>
      <c r="HVT342" s="35"/>
      <c r="HVU342" s="35"/>
      <c r="HVV342" s="35"/>
      <c r="HVW342" s="35"/>
      <c r="HVX342" s="35"/>
      <c r="HVY342" s="35"/>
      <c r="HVZ342" s="35"/>
      <c r="HWA342" s="35"/>
      <c r="HWB342" s="35"/>
      <c r="HWC342" s="35"/>
      <c r="HWD342" s="35"/>
      <c r="HWE342" s="35"/>
      <c r="HWF342" s="35"/>
      <c r="HWG342" s="35"/>
      <c r="HWH342" s="35"/>
      <c r="HWI342" s="35"/>
      <c r="HWJ342" s="35"/>
      <c r="HWK342" s="35"/>
      <c r="HWL342" s="35"/>
      <c r="HWM342" s="35"/>
      <c r="HWN342" s="35"/>
      <c r="HWO342" s="35"/>
      <c r="HWP342" s="35"/>
      <c r="HWQ342" s="35"/>
      <c r="HWR342" s="35"/>
      <c r="HWS342" s="35"/>
      <c r="HWT342" s="35"/>
      <c r="HWU342" s="35"/>
      <c r="HWV342" s="35"/>
      <c r="HWW342" s="35"/>
      <c r="HWX342" s="35"/>
      <c r="HWY342" s="35"/>
      <c r="HWZ342" s="35"/>
      <c r="HXA342" s="35"/>
      <c r="HXB342" s="35"/>
      <c r="HXC342" s="35"/>
      <c r="HXD342" s="35"/>
      <c r="HXE342" s="35"/>
      <c r="HXF342" s="35"/>
      <c r="HXG342" s="35"/>
      <c r="HXH342" s="35"/>
      <c r="HXI342" s="35"/>
      <c r="HXJ342" s="35"/>
      <c r="HXK342" s="35"/>
      <c r="HXL342" s="35"/>
      <c r="HXM342" s="35"/>
      <c r="HXN342" s="35"/>
      <c r="HXO342" s="35"/>
      <c r="HXP342" s="35"/>
      <c r="HXQ342" s="35"/>
      <c r="HXR342" s="35"/>
      <c r="HXS342" s="35"/>
      <c r="HXT342" s="35"/>
      <c r="HXU342" s="35"/>
      <c r="HXV342" s="35"/>
      <c r="HXW342" s="35"/>
      <c r="HXX342" s="35"/>
      <c r="HXY342" s="35"/>
      <c r="HXZ342" s="35"/>
      <c r="HYA342" s="35"/>
      <c r="HYB342" s="35"/>
      <c r="HYC342" s="35"/>
      <c r="HYD342" s="35"/>
      <c r="HYE342" s="35"/>
      <c r="HYF342" s="35"/>
      <c r="HYG342" s="35"/>
      <c r="HYH342" s="35"/>
      <c r="HYI342" s="35"/>
      <c r="HYJ342" s="35"/>
      <c r="HYK342" s="35"/>
      <c r="HYL342" s="35"/>
      <c r="HYM342" s="35"/>
      <c r="HYN342" s="35"/>
      <c r="HYO342" s="35"/>
      <c r="HYP342" s="35"/>
      <c r="HYQ342" s="35"/>
      <c r="HYR342" s="35"/>
      <c r="HYS342" s="35"/>
      <c r="HYT342" s="35"/>
      <c r="HYU342" s="35"/>
      <c r="HYV342" s="35"/>
      <c r="HYW342" s="35"/>
      <c r="HYX342" s="35"/>
      <c r="HYY342" s="35"/>
      <c r="HYZ342" s="35"/>
      <c r="HZA342" s="35"/>
      <c r="HZB342" s="35"/>
      <c r="HZC342" s="35"/>
      <c r="HZD342" s="35"/>
      <c r="HZE342" s="35"/>
      <c r="HZF342" s="35"/>
      <c r="HZG342" s="35"/>
      <c r="HZH342" s="35"/>
      <c r="HZI342" s="35"/>
      <c r="HZJ342" s="35"/>
      <c r="HZK342" s="35"/>
      <c r="HZL342" s="35"/>
      <c r="HZM342" s="35"/>
      <c r="HZN342" s="35"/>
      <c r="HZO342" s="35"/>
      <c r="HZP342" s="35"/>
      <c r="HZQ342" s="35"/>
      <c r="HZR342" s="35"/>
      <c r="HZS342" s="35"/>
      <c r="HZT342" s="35"/>
      <c r="HZU342" s="35"/>
      <c r="HZV342" s="35"/>
      <c r="HZW342" s="35"/>
      <c r="HZX342" s="35"/>
      <c r="HZY342" s="35"/>
      <c r="HZZ342" s="35"/>
      <c r="IAA342" s="35"/>
      <c r="IAB342" s="35"/>
      <c r="IAC342" s="35"/>
      <c r="IAD342" s="35"/>
      <c r="IAE342" s="35"/>
      <c r="IAF342" s="35"/>
      <c r="IAG342" s="35"/>
      <c r="IAH342" s="35"/>
      <c r="IAI342" s="35"/>
      <c r="IAJ342" s="35"/>
      <c r="IAK342" s="35"/>
      <c r="IAL342" s="35"/>
      <c r="IAM342" s="35"/>
      <c r="IAN342" s="35"/>
      <c r="IAO342" s="35"/>
      <c r="IAP342" s="35"/>
      <c r="IAQ342" s="35"/>
      <c r="IAR342" s="35"/>
      <c r="IAS342" s="35"/>
      <c r="IAT342" s="35"/>
      <c r="IAU342" s="35"/>
      <c r="IAV342" s="35"/>
      <c r="IAW342" s="35"/>
      <c r="IAX342" s="35"/>
      <c r="IAY342" s="35"/>
      <c r="IAZ342" s="35"/>
      <c r="IBA342" s="35"/>
      <c r="IBB342" s="35"/>
      <c r="IBC342" s="35"/>
      <c r="IBD342" s="35"/>
      <c r="IBE342" s="35"/>
      <c r="IBF342" s="35"/>
      <c r="IBG342" s="35"/>
      <c r="IBH342" s="35"/>
      <c r="IBI342" s="35"/>
      <c r="IBJ342" s="35"/>
      <c r="IBK342" s="35"/>
      <c r="IBL342" s="35"/>
      <c r="IBM342" s="35"/>
      <c r="IBN342" s="35"/>
      <c r="IBO342" s="35"/>
      <c r="IBP342" s="35"/>
      <c r="IBQ342" s="35"/>
      <c r="IBR342" s="35"/>
      <c r="IBS342" s="35"/>
      <c r="IBT342" s="35"/>
      <c r="IBU342" s="35"/>
      <c r="IBV342" s="35"/>
      <c r="IBW342" s="35"/>
      <c r="IBX342" s="35"/>
      <c r="IBY342" s="35"/>
      <c r="IBZ342" s="35"/>
      <c r="ICA342" s="35"/>
      <c r="ICB342" s="35"/>
      <c r="ICC342" s="35"/>
      <c r="ICD342" s="35"/>
      <c r="ICE342" s="35"/>
      <c r="ICF342" s="35"/>
      <c r="ICG342" s="35"/>
      <c r="ICH342" s="35"/>
      <c r="ICI342" s="35"/>
      <c r="ICJ342" s="35"/>
      <c r="ICK342" s="35"/>
      <c r="ICL342" s="35"/>
      <c r="ICM342" s="35"/>
      <c r="ICN342" s="35"/>
      <c r="ICO342" s="35"/>
      <c r="ICP342" s="35"/>
      <c r="ICQ342" s="35"/>
      <c r="ICR342" s="35"/>
      <c r="ICS342" s="35"/>
      <c r="ICT342" s="35"/>
      <c r="ICU342" s="35"/>
      <c r="ICV342" s="35"/>
      <c r="ICW342" s="35"/>
      <c r="ICX342" s="35"/>
      <c r="ICY342" s="35"/>
      <c r="ICZ342" s="35"/>
      <c r="IDA342" s="35"/>
      <c r="IDB342" s="35"/>
      <c r="IDC342" s="35"/>
      <c r="IDD342" s="35"/>
      <c r="IDE342" s="35"/>
      <c r="IDF342" s="35"/>
      <c r="IDG342" s="35"/>
      <c r="IDH342" s="35"/>
      <c r="IDI342" s="35"/>
      <c r="IDJ342" s="35"/>
      <c r="IDK342" s="35"/>
      <c r="IDL342" s="35"/>
      <c r="IDM342" s="35"/>
      <c r="IDN342" s="35"/>
      <c r="IDO342" s="35"/>
      <c r="IDP342" s="35"/>
      <c r="IDQ342" s="35"/>
      <c r="IDR342" s="35"/>
      <c r="IDS342" s="35"/>
      <c r="IDT342" s="35"/>
      <c r="IDU342" s="35"/>
      <c r="IDV342" s="35"/>
      <c r="IDW342" s="35"/>
      <c r="IDX342" s="35"/>
      <c r="IDY342" s="35"/>
      <c r="IDZ342" s="35"/>
      <c r="IEA342" s="35"/>
      <c r="IEB342" s="35"/>
      <c r="IEC342" s="35"/>
      <c r="IED342" s="35"/>
      <c r="IEE342" s="35"/>
      <c r="IEF342" s="35"/>
      <c r="IEG342" s="35"/>
      <c r="IEH342" s="35"/>
      <c r="IEI342" s="35"/>
      <c r="IEJ342" s="35"/>
      <c r="IEK342" s="35"/>
      <c r="IEL342" s="35"/>
      <c r="IEM342" s="35"/>
      <c r="IEN342" s="35"/>
      <c r="IEO342" s="35"/>
      <c r="IEP342" s="35"/>
      <c r="IEQ342" s="35"/>
      <c r="IER342" s="35"/>
      <c r="IES342" s="35"/>
      <c r="IET342" s="35"/>
      <c r="IEU342" s="35"/>
      <c r="IEV342" s="35"/>
      <c r="IEW342" s="35"/>
      <c r="IEX342" s="35"/>
      <c r="IEY342" s="35"/>
      <c r="IEZ342" s="35"/>
      <c r="IFA342" s="35"/>
      <c r="IFB342" s="35"/>
      <c r="IFC342" s="35"/>
      <c r="IFD342" s="35"/>
      <c r="IFE342" s="35"/>
      <c r="IFF342" s="35"/>
      <c r="IFG342" s="35"/>
      <c r="IFH342" s="35"/>
      <c r="IFI342" s="35"/>
      <c r="IFJ342" s="35"/>
      <c r="IFK342" s="35"/>
      <c r="IFL342" s="35"/>
      <c r="IFM342" s="35"/>
      <c r="IFN342" s="35"/>
      <c r="IFO342" s="35"/>
      <c r="IFP342" s="35"/>
      <c r="IFQ342" s="35"/>
      <c r="IFR342" s="35"/>
      <c r="IFS342" s="35"/>
      <c r="IFT342" s="35"/>
      <c r="IFU342" s="35"/>
      <c r="IFV342" s="35"/>
      <c r="IFW342" s="35"/>
      <c r="IFX342" s="35"/>
      <c r="IFY342" s="35"/>
      <c r="IFZ342" s="35"/>
      <c r="IGA342" s="35"/>
      <c r="IGB342" s="35"/>
      <c r="IGC342" s="35"/>
      <c r="IGD342" s="35"/>
      <c r="IGE342" s="35"/>
      <c r="IGF342" s="35"/>
      <c r="IGG342" s="35"/>
      <c r="IGH342" s="35"/>
      <c r="IGI342" s="35"/>
      <c r="IGJ342" s="35"/>
      <c r="IGK342" s="35"/>
      <c r="IGL342" s="35"/>
      <c r="IGM342" s="35"/>
      <c r="IGN342" s="35"/>
      <c r="IGO342" s="35"/>
      <c r="IGP342" s="35"/>
      <c r="IGQ342" s="35"/>
      <c r="IGR342" s="35"/>
      <c r="IGS342" s="35"/>
      <c r="IGT342" s="35"/>
      <c r="IGU342" s="35"/>
      <c r="IGV342" s="35"/>
      <c r="IGW342" s="35"/>
      <c r="IGX342" s="35"/>
      <c r="IGY342" s="35"/>
      <c r="IGZ342" s="35"/>
      <c r="IHA342" s="35"/>
      <c r="IHB342" s="35"/>
      <c r="IHC342" s="35"/>
      <c r="IHD342" s="35"/>
      <c r="IHE342" s="35"/>
      <c r="IHF342" s="35"/>
      <c r="IHG342" s="35"/>
      <c r="IHH342" s="35"/>
      <c r="IHI342" s="35"/>
      <c r="IHJ342" s="35"/>
      <c r="IHK342" s="35"/>
      <c r="IHL342" s="35"/>
      <c r="IHM342" s="35"/>
      <c r="IHN342" s="35"/>
      <c r="IHO342" s="35"/>
      <c r="IHP342" s="35"/>
      <c r="IHQ342" s="35"/>
      <c r="IHR342" s="35"/>
      <c r="IHS342" s="35"/>
      <c r="IHT342" s="35"/>
      <c r="IHU342" s="35"/>
      <c r="IHV342" s="35"/>
      <c r="IHW342" s="35"/>
      <c r="IHX342" s="35"/>
      <c r="IHY342" s="35"/>
      <c r="IHZ342" s="35"/>
      <c r="IIA342" s="35"/>
      <c r="IIB342" s="35"/>
      <c r="IIC342" s="35"/>
      <c r="IID342" s="35"/>
      <c r="IIE342" s="35"/>
      <c r="IIF342" s="35"/>
      <c r="IIG342" s="35"/>
      <c r="IIH342" s="35"/>
      <c r="III342" s="35"/>
      <c r="IIJ342" s="35"/>
      <c r="IIK342" s="35"/>
      <c r="IIL342" s="35"/>
      <c r="IIM342" s="35"/>
      <c r="IIN342" s="35"/>
      <c r="IIO342" s="35"/>
      <c r="IIP342" s="35"/>
      <c r="IIQ342" s="35"/>
      <c r="IIR342" s="35"/>
      <c r="IIS342" s="35"/>
      <c r="IIT342" s="35"/>
      <c r="IIU342" s="35"/>
      <c r="IIV342" s="35"/>
      <c r="IIW342" s="35"/>
      <c r="IIX342" s="35"/>
      <c r="IIY342" s="35"/>
      <c r="IIZ342" s="35"/>
      <c r="IJA342" s="35"/>
      <c r="IJB342" s="35"/>
      <c r="IJC342" s="35"/>
      <c r="IJD342" s="35"/>
      <c r="IJE342" s="35"/>
      <c r="IJF342" s="35"/>
      <c r="IJG342" s="35"/>
      <c r="IJH342" s="35"/>
      <c r="IJI342" s="35"/>
      <c r="IJJ342" s="35"/>
      <c r="IJK342" s="35"/>
      <c r="IJL342" s="35"/>
      <c r="IJM342" s="35"/>
      <c r="IJN342" s="35"/>
      <c r="IJO342" s="35"/>
      <c r="IJP342" s="35"/>
      <c r="IJQ342" s="35"/>
      <c r="IJR342" s="35"/>
      <c r="IJS342" s="35"/>
      <c r="IJT342" s="35"/>
      <c r="IJU342" s="35"/>
      <c r="IJV342" s="35"/>
      <c r="IJW342" s="35"/>
      <c r="IJX342" s="35"/>
      <c r="IJY342" s="35"/>
      <c r="IJZ342" s="35"/>
      <c r="IKA342" s="35"/>
      <c r="IKB342" s="35"/>
      <c r="IKC342" s="35"/>
      <c r="IKD342" s="35"/>
      <c r="IKE342" s="35"/>
      <c r="IKF342" s="35"/>
      <c r="IKG342" s="35"/>
      <c r="IKH342" s="35"/>
      <c r="IKI342" s="35"/>
      <c r="IKJ342" s="35"/>
      <c r="IKK342" s="35"/>
      <c r="IKL342" s="35"/>
      <c r="IKM342" s="35"/>
      <c r="IKN342" s="35"/>
      <c r="IKO342" s="35"/>
      <c r="IKP342" s="35"/>
      <c r="IKQ342" s="35"/>
      <c r="IKR342" s="35"/>
      <c r="IKS342" s="35"/>
      <c r="IKT342" s="35"/>
      <c r="IKU342" s="35"/>
      <c r="IKV342" s="35"/>
      <c r="IKW342" s="35"/>
      <c r="IKX342" s="35"/>
      <c r="IKY342" s="35"/>
      <c r="IKZ342" s="35"/>
      <c r="ILA342" s="35"/>
      <c r="ILB342" s="35"/>
      <c r="ILC342" s="35"/>
      <c r="ILD342" s="35"/>
      <c r="ILE342" s="35"/>
      <c r="ILF342" s="35"/>
      <c r="ILG342" s="35"/>
      <c r="ILH342" s="35"/>
      <c r="ILI342" s="35"/>
      <c r="ILJ342" s="35"/>
      <c r="ILK342" s="35"/>
      <c r="ILL342" s="35"/>
      <c r="ILM342" s="35"/>
      <c r="ILN342" s="35"/>
      <c r="ILO342" s="35"/>
      <c r="ILP342" s="35"/>
      <c r="ILQ342" s="35"/>
      <c r="ILR342" s="35"/>
      <c r="ILS342" s="35"/>
      <c r="ILT342" s="35"/>
      <c r="ILU342" s="35"/>
      <c r="ILV342" s="35"/>
      <c r="ILW342" s="35"/>
      <c r="ILX342" s="35"/>
      <c r="ILY342" s="35"/>
      <c r="ILZ342" s="35"/>
      <c r="IMA342" s="35"/>
      <c r="IMB342" s="35"/>
      <c r="IMC342" s="35"/>
      <c r="IMD342" s="35"/>
      <c r="IME342" s="35"/>
      <c r="IMF342" s="35"/>
      <c r="IMG342" s="35"/>
      <c r="IMH342" s="35"/>
      <c r="IMI342" s="35"/>
      <c r="IMJ342" s="35"/>
      <c r="IMK342" s="35"/>
      <c r="IML342" s="35"/>
      <c r="IMM342" s="35"/>
      <c r="IMN342" s="35"/>
      <c r="IMO342" s="35"/>
      <c r="IMP342" s="35"/>
      <c r="IMQ342" s="35"/>
      <c r="IMR342" s="35"/>
      <c r="IMS342" s="35"/>
      <c r="IMT342" s="35"/>
      <c r="IMU342" s="35"/>
      <c r="IMV342" s="35"/>
      <c r="IMW342" s="35"/>
      <c r="IMX342" s="35"/>
      <c r="IMY342" s="35"/>
      <c r="IMZ342" s="35"/>
      <c r="INA342" s="35"/>
      <c r="INB342" s="35"/>
      <c r="INC342" s="35"/>
      <c r="IND342" s="35"/>
      <c r="INE342" s="35"/>
      <c r="INF342" s="35"/>
      <c r="ING342" s="35"/>
      <c r="INH342" s="35"/>
      <c r="INI342" s="35"/>
      <c r="INJ342" s="35"/>
      <c r="INK342" s="35"/>
      <c r="INL342" s="35"/>
      <c r="INM342" s="35"/>
      <c r="INN342" s="35"/>
      <c r="INO342" s="35"/>
      <c r="INP342" s="35"/>
      <c r="INQ342" s="35"/>
      <c r="INR342" s="35"/>
      <c r="INS342" s="35"/>
      <c r="INT342" s="35"/>
      <c r="INU342" s="35"/>
      <c r="INV342" s="35"/>
      <c r="INW342" s="35"/>
      <c r="INX342" s="35"/>
      <c r="INY342" s="35"/>
      <c r="INZ342" s="35"/>
      <c r="IOA342" s="35"/>
      <c r="IOB342" s="35"/>
      <c r="IOC342" s="35"/>
      <c r="IOD342" s="35"/>
      <c r="IOE342" s="35"/>
      <c r="IOF342" s="35"/>
      <c r="IOG342" s="35"/>
      <c r="IOH342" s="35"/>
      <c r="IOI342" s="35"/>
      <c r="IOJ342" s="35"/>
      <c r="IOK342" s="35"/>
      <c r="IOL342" s="35"/>
      <c r="IOM342" s="35"/>
      <c r="ION342" s="35"/>
      <c r="IOO342" s="35"/>
      <c r="IOP342" s="35"/>
      <c r="IOQ342" s="35"/>
      <c r="IOR342" s="35"/>
      <c r="IOS342" s="35"/>
      <c r="IOT342" s="35"/>
      <c r="IOU342" s="35"/>
      <c r="IOV342" s="35"/>
      <c r="IOW342" s="35"/>
      <c r="IOX342" s="35"/>
      <c r="IOY342" s="35"/>
      <c r="IOZ342" s="35"/>
      <c r="IPA342" s="35"/>
      <c r="IPB342" s="35"/>
      <c r="IPC342" s="35"/>
      <c r="IPD342" s="35"/>
      <c r="IPE342" s="35"/>
      <c r="IPF342" s="35"/>
      <c r="IPG342" s="35"/>
      <c r="IPH342" s="35"/>
      <c r="IPI342" s="35"/>
      <c r="IPJ342" s="35"/>
      <c r="IPK342" s="35"/>
      <c r="IPL342" s="35"/>
      <c r="IPM342" s="35"/>
      <c r="IPN342" s="35"/>
      <c r="IPO342" s="35"/>
      <c r="IPP342" s="35"/>
      <c r="IPQ342" s="35"/>
      <c r="IPR342" s="35"/>
      <c r="IPS342" s="35"/>
      <c r="IPT342" s="35"/>
      <c r="IPU342" s="35"/>
      <c r="IPV342" s="35"/>
      <c r="IPW342" s="35"/>
      <c r="IPX342" s="35"/>
      <c r="IPY342" s="35"/>
      <c r="IPZ342" s="35"/>
      <c r="IQA342" s="35"/>
      <c r="IQB342" s="35"/>
      <c r="IQC342" s="35"/>
      <c r="IQD342" s="35"/>
      <c r="IQE342" s="35"/>
      <c r="IQF342" s="35"/>
      <c r="IQG342" s="35"/>
      <c r="IQH342" s="35"/>
      <c r="IQI342" s="35"/>
      <c r="IQJ342" s="35"/>
      <c r="IQK342" s="35"/>
      <c r="IQL342" s="35"/>
      <c r="IQM342" s="35"/>
      <c r="IQN342" s="35"/>
      <c r="IQO342" s="35"/>
      <c r="IQP342" s="35"/>
      <c r="IQQ342" s="35"/>
      <c r="IQR342" s="35"/>
      <c r="IQS342" s="35"/>
      <c r="IQT342" s="35"/>
      <c r="IQU342" s="35"/>
      <c r="IQV342" s="35"/>
      <c r="IQW342" s="35"/>
      <c r="IQX342" s="35"/>
      <c r="IQY342" s="35"/>
      <c r="IQZ342" s="35"/>
      <c r="IRA342" s="35"/>
      <c r="IRB342" s="35"/>
      <c r="IRC342" s="35"/>
      <c r="IRD342" s="35"/>
      <c r="IRE342" s="35"/>
      <c r="IRF342" s="35"/>
      <c r="IRG342" s="35"/>
      <c r="IRH342" s="35"/>
      <c r="IRI342" s="35"/>
      <c r="IRJ342" s="35"/>
      <c r="IRK342" s="35"/>
      <c r="IRL342" s="35"/>
      <c r="IRM342" s="35"/>
      <c r="IRN342" s="35"/>
      <c r="IRO342" s="35"/>
      <c r="IRP342" s="35"/>
      <c r="IRQ342" s="35"/>
      <c r="IRR342" s="35"/>
      <c r="IRS342" s="35"/>
      <c r="IRT342" s="35"/>
      <c r="IRU342" s="35"/>
      <c r="IRV342" s="35"/>
      <c r="IRW342" s="35"/>
      <c r="IRX342" s="35"/>
      <c r="IRY342" s="35"/>
      <c r="IRZ342" s="35"/>
      <c r="ISA342" s="35"/>
      <c r="ISB342" s="35"/>
      <c r="ISC342" s="35"/>
      <c r="ISD342" s="35"/>
      <c r="ISE342" s="35"/>
      <c r="ISF342" s="35"/>
      <c r="ISG342" s="35"/>
      <c r="ISH342" s="35"/>
      <c r="ISI342" s="35"/>
      <c r="ISJ342" s="35"/>
      <c r="ISK342" s="35"/>
      <c r="ISL342" s="35"/>
      <c r="ISM342" s="35"/>
      <c r="ISN342" s="35"/>
      <c r="ISO342" s="35"/>
      <c r="ISP342" s="35"/>
      <c r="ISQ342" s="35"/>
      <c r="ISR342" s="35"/>
      <c r="ISS342" s="35"/>
      <c r="IST342" s="35"/>
      <c r="ISU342" s="35"/>
      <c r="ISV342" s="35"/>
      <c r="ISW342" s="35"/>
      <c r="ISX342" s="35"/>
      <c r="ISY342" s="35"/>
      <c r="ISZ342" s="35"/>
      <c r="ITA342" s="35"/>
      <c r="ITB342" s="35"/>
      <c r="ITC342" s="35"/>
      <c r="ITD342" s="35"/>
      <c r="ITE342" s="35"/>
      <c r="ITF342" s="35"/>
      <c r="ITG342" s="35"/>
      <c r="ITH342" s="35"/>
      <c r="ITI342" s="35"/>
      <c r="ITJ342" s="35"/>
      <c r="ITK342" s="35"/>
      <c r="ITL342" s="35"/>
      <c r="ITM342" s="35"/>
      <c r="ITN342" s="35"/>
      <c r="ITO342" s="35"/>
      <c r="ITP342" s="35"/>
      <c r="ITQ342" s="35"/>
      <c r="ITR342" s="35"/>
      <c r="ITS342" s="35"/>
      <c r="ITT342" s="35"/>
      <c r="ITU342" s="35"/>
      <c r="ITV342" s="35"/>
      <c r="ITW342" s="35"/>
      <c r="ITX342" s="35"/>
      <c r="ITY342" s="35"/>
      <c r="ITZ342" s="35"/>
      <c r="IUA342" s="35"/>
      <c r="IUB342" s="35"/>
      <c r="IUC342" s="35"/>
      <c r="IUD342" s="35"/>
      <c r="IUE342" s="35"/>
      <c r="IUF342" s="35"/>
      <c r="IUG342" s="35"/>
      <c r="IUH342" s="35"/>
      <c r="IUI342" s="35"/>
      <c r="IUJ342" s="35"/>
      <c r="IUK342" s="35"/>
      <c r="IUL342" s="35"/>
      <c r="IUM342" s="35"/>
      <c r="IUN342" s="35"/>
      <c r="IUO342" s="35"/>
      <c r="IUP342" s="35"/>
      <c r="IUQ342" s="35"/>
      <c r="IUR342" s="35"/>
      <c r="IUS342" s="35"/>
      <c r="IUT342" s="35"/>
      <c r="IUU342" s="35"/>
      <c r="IUV342" s="35"/>
      <c r="IUW342" s="35"/>
      <c r="IUX342" s="35"/>
      <c r="IUY342" s="35"/>
      <c r="IUZ342" s="35"/>
      <c r="IVA342" s="35"/>
      <c r="IVB342" s="35"/>
      <c r="IVC342" s="35"/>
      <c r="IVD342" s="35"/>
      <c r="IVE342" s="35"/>
      <c r="IVF342" s="35"/>
      <c r="IVG342" s="35"/>
      <c r="IVH342" s="35"/>
      <c r="IVI342" s="35"/>
      <c r="IVJ342" s="35"/>
      <c r="IVK342" s="35"/>
      <c r="IVL342" s="35"/>
      <c r="IVM342" s="35"/>
      <c r="IVN342" s="35"/>
      <c r="IVO342" s="35"/>
      <c r="IVP342" s="35"/>
      <c r="IVQ342" s="35"/>
      <c r="IVR342" s="35"/>
      <c r="IVS342" s="35"/>
      <c r="IVT342" s="35"/>
      <c r="IVU342" s="35"/>
      <c r="IVV342" s="35"/>
      <c r="IVW342" s="35"/>
      <c r="IVX342" s="35"/>
      <c r="IVY342" s="35"/>
      <c r="IVZ342" s="35"/>
      <c r="IWA342" s="35"/>
      <c r="IWB342" s="35"/>
      <c r="IWC342" s="35"/>
      <c r="IWD342" s="35"/>
      <c r="IWE342" s="35"/>
      <c r="IWF342" s="35"/>
      <c r="IWG342" s="35"/>
      <c r="IWH342" s="35"/>
      <c r="IWI342" s="35"/>
      <c r="IWJ342" s="35"/>
      <c r="IWK342" s="35"/>
      <c r="IWL342" s="35"/>
      <c r="IWM342" s="35"/>
      <c r="IWN342" s="35"/>
      <c r="IWO342" s="35"/>
      <c r="IWP342" s="35"/>
      <c r="IWQ342" s="35"/>
      <c r="IWR342" s="35"/>
      <c r="IWS342" s="35"/>
      <c r="IWT342" s="35"/>
      <c r="IWU342" s="35"/>
      <c r="IWV342" s="35"/>
      <c r="IWW342" s="35"/>
      <c r="IWX342" s="35"/>
      <c r="IWY342" s="35"/>
      <c r="IWZ342" s="35"/>
      <c r="IXA342" s="35"/>
      <c r="IXB342" s="35"/>
      <c r="IXC342" s="35"/>
      <c r="IXD342" s="35"/>
      <c r="IXE342" s="35"/>
      <c r="IXF342" s="35"/>
      <c r="IXG342" s="35"/>
      <c r="IXH342" s="35"/>
      <c r="IXI342" s="35"/>
      <c r="IXJ342" s="35"/>
      <c r="IXK342" s="35"/>
      <c r="IXL342" s="35"/>
      <c r="IXM342" s="35"/>
      <c r="IXN342" s="35"/>
      <c r="IXO342" s="35"/>
      <c r="IXP342" s="35"/>
      <c r="IXQ342" s="35"/>
      <c r="IXR342" s="35"/>
      <c r="IXS342" s="35"/>
      <c r="IXT342" s="35"/>
      <c r="IXU342" s="35"/>
      <c r="IXV342" s="35"/>
      <c r="IXW342" s="35"/>
      <c r="IXX342" s="35"/>
      <c r="IXY342" s="35"/>
      <c r="IXZ342" s="35"/>
      <c r="IYA342" s="35"/>
      <c r="IYB342" s="35"/>
      <c r="IYC342" s="35"/>
      <c r="IYD342" s="35"/>
      <c r="IYE342" s="35"/>
      <c r="IYF342" s="35"/>
      <c r="IYG342" s="35"/>
      <c r="IYH342" s="35"/>
      <c r="IYI342" s="35"/>
      <c r="IYJ342" s="35"/>
      <c r="IYK342" s="35"/>
      <c r="IYL342" s="35"/>
      <c r="IYM342" s="35"/>
      <c r="IYN342" s="35"/>
      <c r="IYO342" s="35"/>
      <c r="IYP342" s="35"/>
      <c r="IYQ342" s="35"/>
      <c r="IYR342" s="35"/>
      <c r="IYS342" s="35"/>
      <c r="IYT342" s="35"/>
      <c r="IYU342" s="35"/>
      <c r="IYV342" s="35"/>
      <c r="IYW342" s="35"/>
      <c r="IYX342" s="35"/>
      <c r="IYY342" s="35"/>
      <c r="IYZ342" s="35"/>
      <c r="IZA342" s="35"/>
      <c r="IZB342" s="35"/>
      <c r="IZC342" s="35"/>
      <c r="IZD342" s="35"/>
      <c r="IZE342" s="35"/>
      <c r="IZF342" s="35"/>
      <c r="IZG342" s="35"/>
      <c r="IZH342" s="35"/>
      <c r="IZI342" s="35"/>
      <c r="IZJ342" s="35"/>
      <c r="IZK342" s="35"/>
      <c r="IZL342" s="35"/>
      <c r="IZM342" s="35"/>
      <c r="IZN342" s="35"/>
      <c r="IZO342" s="35"/>
      <c r="IZP342" s="35"/>
      <c r="IZQ342" s="35"/>
      <c r="IZR342" s="35"/>
      <c r="IZS342" s="35"/>
      <c r="IZT342" s="35"/>
      <c r="IZU342" s="35"/>
      <c r="IZV342" s="35"/>
      <c r="IZW342" s="35"/>
      <c r="IZX342" s="35"/>
      <c r="IZY342" s="35"/>
      <c r="IZZ342" s="35"/>
      <c r="JAA342" s="35"/>
      <c r="JAB342" s="35"/>
      <c r="JAC342" s="35"/>
      <c r="JAD342" s="35"/>
      <c r="JAE342" s="35"/>
      <c r="JAF342" s="35"/>
      <c r="JAG342" s="35"/>
      <c r="JAH342" s="35"/>
      <c r="JAI342" s="35"/>
      <c r="JAJ342" s="35"/>
      <c r="JAK342" s="35"/>
      <c r="JAL342" s="35"/>
      <c r="JAM342" s="35"/>
      <c r="JAN342" s="35"/>
      <c r="JAO342" s="35"/>
      <c r="JAP342" s="35"/>
      <c r="JAQ342" s="35"/>
      <c r="JAR342" s="35"/>
      <c r="JAS342" s="35"/>
      <c r="JAT342" s="35"/>
      <c r="JAU342" s="35"/>
      <c r="JAV342" s="35"/>
      <c r="JAW342" s="35"/>
      <c r="JAX342" s="35"/>
      <c r="JAY342" s="35"/>
      <c r="JAZ342" s="35"/>
      <c r="JBA342" s="35"/>
      <c r="JBB342" s="35"/>
      <c r="JBC342" s="35"/>
      <c r="JBD342" s="35"/>
      <c r="JBE342" s="35"/>
      <c r="JBF342" s="35"/>
      <c r="JBG342" s="35"/>
      <c r="JBH342" s="35"/>
      <c r="JBI342" s="35"/>
      <c r="JBJ342" s="35"/>
      <c r="JBK342" s="35"/>
      <c r="JBL342" s="35"/>
      <c r="JBM342" s="35"/>
      <c r="JBN342" s="35"/>
      <c r="JBO342" s="35"/>
      <c r="JBP342" s="35"/>
      <c r="JBQ342" s="35"/>
      <c r="JBR342" s="35"/>
      <c r="JBS342" s="35"/>
      <c r="JBT342" s="35"/>
      <c r="JBU342" s="35"/>
      <c r="JBV342" s="35"/>
      <c r="JBW342" s="35"/>
      <c r="JBX342" s="35"/>
      <c r="JBY342" s="35"/>
      <c r="JBZ342" s="35"/>
      <c r="JCA342" s="35"/>
      <c r="JCB342" s="35"/>
      <c r="JCC342" s="35"/>
      <c r="JCD342" s="35"/>
      <c r="JCE342" s="35"/>
      <c r="JCF342" s="35"/>
      <c r="JCG342" s="35"/>
      <c r="JCH342" s="35"/>
      <c r="JCI342" s="35"/>
      <c r="JCJ342" s="35"/>
      <c r="JCK342" s="35"/>
      <c r="JCL342" s="35"/>
      <c r="JCM342" s="35"/>
      <c r="JCN342" s="35"/>
      <c r="JCO342" s="35"/>
      <c r="JCP342" s="35"/>
      <c r="JCQ342" s="35"/>
      <c r="JCR342" s="35"/>
      <c r="JCS342" s="35"/>
      <c r="JCT342" s="35"/>
      <c r="JCU342" s="35"/>
      <c r="JCV342" s="35"/>
      <c r="JCW342" s="35"/>
      <c r="JCX342" s="35"/>
      <c r="JCY342" s="35"/>
      <c r="JCZ342" s="35"/>
      <c r="JDA342" s="35"/>
      <c r="JDB342" s="35"/>
      <c r="JDC342" s="35"/>
      <c r="JDD342" s="35"/>
      <c r="JDE342" s="35"/>
      <c r="JDF342" s="35"/>
      <c r="JDG342" s="35"/>
      <c r="JDH342" s="35"/>
      <c r="JDI342" s="35"/>
      <c r="JDJ342" s="35"/>
      <c r="JDK342" s="35"/>
      <c r="JDL342" s="35"/>
      <c r="JDM342" s="35"/>
      <c r="JDN342" s="35"/>
      <c r="JDO342" s="35"/>
      <c r="JDP342" s="35"/>
      <c r="JDQ342" s="35"/>
      <c r="JDR342" s="35"/>
      <c r="JDS342" s="35"/>
      <c r="JDT342" s="35"/>
      <c r="JDU342" s="35"/>
      <c r="JDV342" s="35"/>
      <c r="JDW342" s="35"/>
      <c r="JDX342" s="35"/>
      <c r="JDY342" s="35"/>
      <c r="JDZ342" s="35"/>
      <c r="JEA342" s="35"/>
      <c r="JEB342" s="35"/>
      <c r="JEC342" s="35"/>
      <c r="JED342" s="35"/>
      <c r="JEE342" s="35"/>
      <c r="JEF342" s="35"/>
      <c r="JEG342" s="35"/>
      <c r="JEH342" s="35"/>
      <c r="JEI342" s="35"/>
      <c r="JEJ342" s="35"/>
      <c r="JEK342" s="35"/>
      <c r="JEL342" s="35"/>
      <c r="JEM342" s="35"/>
      <c r="JEN342" s="35"/>
      <c r="JEO342" s="35"/>
      <c r="JEP342" s="35"/>
      <c r="JEQ342" s="35"/>
      <c r="JER342" s="35"/>
      <c r="JES342" s="35"/>
      <c r="JET342" s="35"/>
      <c r="JEU342" s="35"/>
      <c r="JEV342" s="35"/>
      <c r="JEW342" s="35"/>
      <c r="JEX342" s="35"/>
      <c r="JEY342" s="35"/>
      <c r="JEZ342" s="35"/>
      <c r="JFA342" s="35"/>
      <c r="JFB342" s="35"/>
      <c r="JFC342" s="35"/>
      <c r="JFD342" s="35"/>
      <c r="JFE342" s="35"/>
      <c r="JFF342" s="35"/>
      <c r="JFG342" s="35"/>
      <c r="JFH342" s="35"/>
      <c r="JFI342" s="35"/>
      <c r="JFJ342" s="35"/>
      <c r="JFK342" s="35"/>
      <c r="JFL342" s="35"/>
      <c r="JFM342" s="35"/>
      <c r="JFN342" s="35"/>
      <c r="JFO342" s="35"/>
      <c r="JFP342" s="35"/>
      <c r="JFQ342" s="35"/>
      <c r="JFR342" s="35"/>
      <c r="JFS342" s="35"/>
      <c r="JFT342" s="35"/>
      <c r="JFU342" s="35"/>
      <c r="JFV342" s="35"/>
      <c r="JFW342" s="35"/>
      <c r="JFX342" s="35"/>
      <c r="JFY342" s="35"/>
      <c r="JFZ342" s="35"/>
      <c r="JGA342" s="35"/>
      <c r="JGB342" s="35"/>
      <c r="JGC342" s="35"/>
      <c r="JGD342" s="35"/>
      <c r="JGE342" s="35"/>
      <c r="JGF342" s="35"/>
      <c r="JGG342" s="35"/>
      <c r="JGH342" s="35"/>
      <c r="JGI342" s="35"/>
      <c r="JGJ342" s="35"/>
      <c r="JGK342" s="35"/>
      <c r="JGL342" s="35"/>
      <c r="JGM342" s="35"/>
      <c r="JGN342" s="35"/>
      <c r="JGO342" s="35"/>
      <c r="JGP342" s="35"/>
      <c r="JGQ342" s="35"/>
      <c r="JGR342" s="35"/>
      <c r="JGS342" s="35"/>
      <c r="JGT342" s="35"/>
      <c r="JGU342" s="35"/>
      <c r="JGV342" s="35"/>
      <c r="JGW342" s="35"/>
      <c r="JGX342" s="35"/>
      <c r="JGY342" s="35"/>
      <c r="JGZ342" s="35"/>
      <c r="JHA342" s="35"/>
      <c r="JHB342" s="35"/>
      <c r="JHC342" s="35"/>
      <c r="JHD342" s="35"/>
      <c r="JHE342" s="35"/>
      <c r="JHF342" s="35"/>
      <c r="JHG342" s="35"/>
      <c r="JHH342" s="35"/>
      <c r="JHI342" s="35"/>
      <c r="JHJ342" s="35"/>
      <c r="JHK342" s="35"/>
      <c r="JHL342" s="35"/>
      <c r="JHM342" s="35"/>
      <c r="JHN342" s="35"/>
      <c r="JHO342" s="35"/>
      <c r="JHP342" s="35"/>
      <c r="JHQ342" s="35"/>
      <c r="JHR342" s="35"/>
      <c r="JHS342" s="35"/>
      <c r="JHT342" s="35"/>
      <c r="JHU342" s="35"/>
      <c r="JHV342" s="35"/>
      <c r="JHW342" s="35"/>
      <c r="JHX342" s="35"/>
      <c r="JHY342" s="35"/>
      <c r="JHZ342" s="35"/>
      <c r="JIA342" s="35"/>
      <c r="JIB342" s="35"/>
      <c r="JIC342" s="35"/>
      <c r="JID342" s="35"/>
      <c r="JIE342" s="35"/>
      <c r="JIF342" s="35"/>
      <c r="JIG342" s="35"/>
      <c r="JIH342" s="35"/>
      <c r="JII342" s="35"/>
      <c r="JIJ342" s="35"/>
      <c r="JIK342" s="35"/>
      <c r="JIL342" s="35"/>
      <c r="JIM342" s="35"/>
      <c r="JIN342" s="35"/>
      <c r="JIO342" s="35"/>
      <c r="JIP342" s="35"/>
      <c r="JIQ342" s="35"/>
      <c r="JIR342" s="35"/>
      <c r="JIS342" s="35"/>
      <c r="JIT342" s="35"/>
      <c r="JIU342" s="35"/>
      <c r="JIV342" s="35"/>
      <c r="JIW342" s="35"/>
      <c r="JIX342" s="35"/>
      <c r="JIY342" s="35"/>
      <c r="JIZ342" s="35"/>
      <c r="JJA342" s="35"/>
      <c r="JJB342" s="35"/>
      <c r="JJC342" s="35"/>
      <c r="JJD342" s="35"/>
      <c r="JJE342" s="35"/>
      <c r="JJF342" s="35"/>
      <c r="JJG342" s="35"/>
      <c r="JJH342" s="35"/>
      <c r="JJI342" s="35"/>
      <c r="JJJ342" s="35"/>
      <c r="JJK342" s="35"/>
      <c r="JJL342" s="35"/>
      <c r="JJM342" s="35"/>
      <c r="JJN342" s="35"/>
      <c r="JJO342" s="35"/>
      <c r="JJP342" s="35"/>
      <c r="JJQ342" s="35"/>
      <c r="JJR342" s="35"/>
      <c r="JJS342" s="35"/>
      <c r="JJT342" s="35"/>
      <c r="JJU342" s="35"/>
      <c r="JJV342" s="35"/>
      <c r="JJW342" s="35"/>
      <c r="JJX342" s="35"/>
      <c r="JJY342" s="35"/>
      <c r="JJZ342" s="35"/>
      <c r="JKA342" s="35"/>
      <c r="JKB342" s="35"/>
      <c r="JKC342" s="35"/>
      <c r="JKD342" s="35"/>
      <c r="JKE342" s="35"/>
      <c r="JKF342" s="35"/>
      <c r="JKG342" s="35"/>
      <c r="JKH342" s="35"/>
      <c r="JKI342" s="35"/>
      <c r="JKJ342" s="35"/>
      <c r="JKK342" s="35"/>
      <c r="JKL342" s="35"/>
      <c r="JKM342" s="35"/>
      <c r="JKN342" s="35"/>
      <c r="JKO342" s="35"/>
      <c r="JKP342" s="35"/>
      <c r="JKQ342" s="35"/>
      <c r="JKR342" s="35"/>
      <c r="JKS342" s="35"/>
      <c r="JKT342" s="35"/>
      <c r="JKU342" s="35"/>
      <c r="JKV342" s="35"/>
      <c r="JKW342" s="35"/>
      <c r="JKX342" s="35"/>
      <c r="JKY342" s="35"/>
      <c r="JKZ342" s="35"/>
      <c r="JLA342" s="35"/>
      <c r="JLB342" s="35"/>
      <c r="JLC342" s="35"/>
      <c r="JLD342" s="35"/>
      <c r="JLE342" s="35"/>
      <c r="JLF342" s="35"/>
      <c r="JLG342" s="35"/>
      <c r="JLH342" s="35"/>
      <c r="JLI342" s="35"/>
      <c r="JLJ342" s="35"/>
      <c r="JLK342" s="35"/>
      <c r="JLL342" s="35"/>
      <c r="JLM342" s="35"/>
      <c r="JLN342" s="35"/>
      <c r="JLO342" s="35"/>
      <c r="JLP342" s="35"/>
      <c r="JLQ342" s="35"/>
      <c r="JLR342" s="35"/>
      <c r="JLS342" s="35"/>
      <c r="JLT342" s="35"/>
      <c r="JLU342" s="35"/>
      <c r="JLV342" s="35"/>
      <c r="JLW342" s="35"/>
      <c r="JLX342" s="35"/>
      <c r="JLY342" s="35"/>
      <c r="JLZ342" s="35"/>
      <c r="JMA342" s="35"/>
      <c r="JMB342" s="35"/>
      <c r="JMC342" s="35"/>
      <c r="JMD342" s="35"/>
      <c r="JME342" s="35"/>
      <c r="JMF342" s="35"/>
      <c r="JMG342" s="35"/>
      <c r="JMH342" s="35"/>
      <c r="JMI342" s="35"/>
      <c r="JMJ342" s="35"/>
      <c r="JMK342" s="35"/>
      <c r="JML342" s="35"/>
      <c r="JMM342" s="35"/>
      <c r="JMN342" s="35"/>
      <c r="JMO342" s="35"/>
      <c r="JMP342" s="35"/>
      <c r="JMQ342" s="35"/>
      <c r="JMR342" s="35"/>
      <c r="JMS342" s="35"/>
      <c r="JMT342" s="35"/>
      <c r="JMU342" s="35"/>
      <c r="JMV342" s="35"/>
      <c r="JMW342" s="35"/>
      <c r="JMX342" s="35"/>
      <c r="JMY342" s="35"/>
      <c r="JMZ342" s="35"/>
      <c r="JNA342" s="35"/>
      <c r="JNB342" s="35"/>
      <c r="JNC342" s="35"/>
      <c r="JND342" s="35"/>
      <c r="JNE342" s="35"/>
      <c r="JNF342" s="35"/>
      <c r="JNG342" s="35"/>
      <c r="JNH342" s="35"/>
      <c r="JNI342" s="35"/>
      <c r="JNJ342" s="35"/>
      <c r="JNK342" s="35"/>
      <c r="JNL342" s="35"/>
      <c r="JNM342" s="35"/>
      <c r="JNN342" s="35"/>
      <c r="JNO342" s="35"/>
      <c r="JNP342" s="35"/>
      <c r="JNQ342" s="35"/>
      <c r="JNR342" s="35"/>
      <c r="JNS342" s="35"/>
      <c r="JNT342" s="35"/>
      <c r="JNU342" s="35"/>
      <c r="JNV342" s="35"/>
      <c r="JNW342" s="35"/>
      <c r="JNX342" s="35"/>
      <c r="JNY342" s="35"/>
      <c r="JNZ342" s="35"/>
      <c r="JOA342" s="35"/>
      <c r="JOB342" s="35"/>
      <c r="JOC342" s="35"/>
      <c r="JOD342" s="35"/>
      <c r="JOE342" s="35"/>
      <c r="JOF342" s="35"/>
      <c r="JOG342" s="35"/>
      <c r="JOH342" s="35"/>
      <c r="JOI342" s="35"/>
      <c r="JOJ342" s="35"/>
      <c r="JOK342" s="35"/>
      <c r="JOL342" s="35"/>
      <c r="JOM342" s="35"/>
      <c r="JON342" s="35"/>
      <c r="JOO342" s="35"/>
      <c r="JOP342" s="35"/>
      <c r="JOQ342" s="35"/>
      <c r="JOR342" s="35"/>
      <c r="JOS342" s="35"/>
      <c r="JOT342" s="35"/>
      <c r="JOU342" s="35"/>
      <c r="JOV342" s="35"/>
      <c r="JOW342" s="35"/>
      <c r="JOX342" s="35"/>
      <c r="JOY342" s="35"/>
      <c r="JOZ342" s="35"/>
      <c r="JPA342" s="35"/>
      <c r="JPB342" s="35"/>
      <c r="JPC342" s="35"/>
      <c r="JPD342" s="35"/>
      <c r="JPE342" s="35"/>
      <c r="JPF342" s="35"/>
      <c r="JPG342" s="35"/>
      <c r="JPH342" s="35"/>
      <c r="JPI342" s="35"/>
      <c r="JPJ342" s="35"/>
      <c r="JPK342" s="35"/>
      <c r="JPL342" s="35"/>
      <c r="JPM342" s="35"/>
      <c r="JPN342" s="35"/>
      <c r="JPO342" s="35"/>
      <c r="JPP342" s="35"/>
      <c r="JPQ342" s="35"/>
      <c r="JPR342" s="35"/>
      <c r="JPS342" s="35"/>
      <c r="JPT342" s="35"/>
      <c r="JPU342" s="35"/>
      <c r="JPV342" s="35"/>
      <c r="JPW342" s="35"/>
      <c r="JPX342" s="35"/>
      <c r="JPY342" s="35"/>
      <c r="JPZ342" s="35"/>
      <c r="JQA342" s="35"/>
      <c r="JQB342" s="35"/>
      <c r="JQC342" s="35"/>
      <c r="JQD342" s="35"/>
      <c r="JQE342" s="35"/>
      <c r="JQF342" s="35"/>
      <c r="JQG342" s="35"/>
      <c r="JQH342" s="35"/>
      <c r="JQI342" s="35"/>
      <c r="JQJ342" s="35"/>
      <c r="JQK342" s="35"/>
      <c r="JQL342" s="35"/>
      <c r="JQM342" s="35"/>
      <c r="JQN342" s="35"/>
      <c r="JQO342" s="35"/>
      <c r="JQP342" s="35"/>
      <c r="JQQ342" s="35"/>
      <c r="JQR342" s="35"/>
      <c r="JQS342" s="35"/>
      <c r="JQT342" s="35"/>
      <c r="JQU342" s="35"/>
      <c r="JQV342" s="35"/>
      <c r="JQW342" s="35"/>
      <c r="JQX342" s="35"/>
      <c r="JQY342" s="35"/>
      <c r="JQZ342" s="35"/>
      <c r="JRA342" s="35"/>
      <c r="JRB342" s="35"/>
      <c r="JRC342" s="35"/>
      <c r="JRD342" s="35"/>
      <c r="JRE342" s="35"/>
      <c r="JRF342" s="35"/>
      <c r="JRG342" s="35"/>
      <c r="JRH342" s="35"/>
      <c r="JRI342" s="35"/>
      <c r="JRJ342" s="35"/>
      <c r="JRK342" s="35"/>
      <c r="JRL342" s="35"/>
      <c r="JRM342" s="35"/>
      <c r="JRN342" s="35"/>
      <c r="JRO342" s="35"/>
      <c r="JRP342" s="35"/>
      <c r="JRQ342" s="35"/>
      <c r="JRR342" s="35"/>
      <c r="JRS342" s="35"/>
      <c r="JRT342" s="35"/>
      <c r="JRU342" s="35"/>
      <c r="JRV342" s="35"/>
      <c r="JRW342" s="35"/>
      <c r="JRX342" s="35"/>
      <c r="JRY342" s="35"/>
      <c r="JRZ342" s="35"/>
      <c r="JSA342" s="35"/>
      <c r="JSB342" s="35"/>
      <c r="JSC342" s="35"/>
      <c r="JSD342" s="35"/>
      <c r="JSE342" s="35"/>
      <c r="JSF342" s="35"/>
      <c r="JSG342" s="35"/>
      <c r="JSH342" s="35"/>
      <c r="JSI342" s="35"/>
      <c r="JSJ342" s="35"/>
      <c r="JSK342" s="35"/>
      <c r="JSL342" s="35"/>
      <c r="JSM342" s="35"/>
      <c r="JSN342" s="35"/>
      <c r="JSO342" s="35"/>
      <c r="JSP342" s="35"/>
      <c r="JSQ342" s="35"/>
      <c r="JSR342" s="35"/>
      <c r="JSS342" s="35"/>
      <c r="JST342" s="35"/>
      <c r="JSU342" s="35"/>
      <c r="JSV342" s="35"/>
      <c r="JSW342" s="35"/>
      <c r="JSX342" s="35"/>
      <c r="JSY342" s="35"/>
      <c r="JSZ342" s="35"/>
      <c r="JTA342" s="35"/>
      <c r="JTB342" s="35"/>
      <c r="JTC342" s="35"/>
      <c r="JTD342" s="35"/>
      <c r="JTE342" s="35"/>
      <c r="JTF342" s="35"/>
      <c r="JTG342" s="35"/>
      <c r="JTH342" s="35"/>
      <c r="JTI342" s="35"/>
      <c r="JTJ342" s="35"/>
      <c r="JTK342" s="35"/>
      <c r="JTL342" s="35"/>
      <c r="JTM342" s="35"/>
      <c r="JTN342" s="35"/>
      <c r="JTO342" s="35"/>
      <c r="JTP342" s="35"/>
      <c r="JTQ342" s="35"/>
      <c r="JTR342" s="35"/>
      <c r="JTS342" s="35"/>
      <c r="JTT342" s="35"/>
      <c r="JTU342" s="35"/>
      <c r="JTV342" s="35"/>
      <c r="JTW342" s="35"/>
      <c r="JTX342" s="35"/>
      <c r="JTY342" s="35"/>
      <c r="JTZ342" s="35"/>
      <c r="JUA342" s="35"/>
      <c r="JUB342" s="35"/>
      <c r="JUC342" s="35"/>
      <c r="JUD342" s="35"/>
      <c r="JUE342" s="35"/>
      <c r="JUF342" s="35"/>
      <c r="JUG342" s="35"/>
      <c r="JUH342" s="35"/>
      <c r="JUI342" s="35"/>
      <c r="JUJ342" s="35"/>
      <c r="JUK342" s="35"/>
      <c r="JUL342" s="35"/>
      <c r="JUM342" s="35"/>
      <c r="JUN342" s="35"/>
      <c r="JUO342" s="35"/>
      <c r="JUP342" s="35"/>
      <c r="JUQ342" s="35"/>
      <c r="JUR342" s="35"/>
      <c r="JUS342" s="35"/>
      <c r="JUT342" s="35"/>
      <c r="JUU342" s="35"/>
      <c r="JUV342" s="35"/>
      <c r="JUW342" s="35"/>
      <c r="JUX342" s="35"/>
      <c r="JUY342" s="35"/>
      <c r="JUZ342" s="35"/>
      <c r="JVA342" s="35"/>
      <c r="JVB342" s="35"/>
      <c r="JVC342" s="35"/>
      <c r="JVD342" s="35"/>
      <c r="JVE342" s="35"/>
      <c r="JVF342" s="35"/>
      <c r="JVG342" s="35"/>
      <c r="JVH342" s="35"/>
      <c r="JVI342" s="35"/>
      <c r="JVJ342" s="35"/>
      <c r="JVK342" s="35"/>
      <c r="JVL342" s="35"/>
      <c r="JVM342" s="35"/>
      <c r="JVN342" s="35"/>
      <c r="JVO342" s="35"/>
      <c r="JVP342" s="35"/>
      <c r="JVQ342" s="35"/>
      <c r="JVR342" s="35"/>
      <c r="JVS342" s="35"/>
      <c r="JVT342" s="35"/>
      <c r="JVU342" s="35"/>
      <c r="JVV342" s="35"/>
      <c r="JVW342" s="35"/>
      <c r="JVX342" s="35"/>
      <c r="JVY342" s="35"/>
      <c r="JVZ342" s="35"/>
      <c r="JWA342" s="35"/>
      <c r="JWB342" s="35"/>
      <c r="JWC342" s="35"/>
      <c r="JWD342" s="35"/>
      <c r="JWE342" s="35"/>
      <c r="JWF342" s="35"/>
      <c r="JWG342" s="35"/>
      <c r="JWH342" s="35"/>
      <c r="JWI342" s="35"/>
      <c r="JWJ342" s="35"/>
      <c r="JWK342" s="35"/>
      <c r="JWL342" s="35"/>
      <c r="JWM342" s="35"/>
      <c r="JWN342" s="35"/>
      <c r="JWO342" s="35"/>
      <c r="JWP342" s="35"/>
      <c r="JWQ342" s="35"/>
      <c r="JWR342" s="35"/>
      <c r="JWS342" s="35"/>
      <c r="JWT342" s="35"/>
      <c r="JWU342" s="35"/>
      <c r="JWV342" s="35"/>
      <c r="JWW342" s="35"/>
      <c r="JWX342" s="35"/>
      <c r="JWY342" s="35"/>
      <c r="JWZ342" s="35"/>
      <c r="JXA342" s="35"/>
      <c r="JXB342" s="35"/>
      <c r="JXC342" s="35"/>
      <c r="JXD342" s="35"/>
      <c r="JXE342" s="35"/>
      <c r="JXF342" s="35"/>
      <c r="JXG342" s="35"/>
      <c r="JXH342" s="35"/>
      <c r="JXI342" s="35"/>
      <c r="JXJ342" s="35"/>
      <c r="JXK342" s="35"/>
      <c r="JXL342" s="35"/>
      <c r="JXM342" s="35"/>
      <c r="JXN342" s="35"/>
      <c r="JXO342" s="35"/>
      <c r="JXP342" s="35"/>
      <c r="JXQ342" s="35"/>
      <c r="JXR342" s="35"/>
      <c r="JXS342" s="35"/>
      <c r="JXT342" s="35"/>
      <c r="JXU342" s="35"/>
      <c r="JXV342" s="35"/>
      <c r="JXW342" s="35"/>
      <c r="JXX342" s="35"/>
      <c r="JXY342" s="35"/>
      <c r="JXZ342" s="35"/>
      <c r="JYA342" s="35"/>
      <c r="JYB342" s="35"/>
      <c r="JYC342" s="35"/>
      <c r="JYD342" s="35"/>
      <c r="JYE342" s="35"/>
      <c r="JYF342" s="35"/>
      <c r="JYG342" s="35"/>
      <c r="JYH342" s="35"/>
      <c r="JYI342" s="35"/>
      <c r="JYJ342" s="35"/>
      <c r="JYK342" s="35"/>
      <c r="JYL342" s="35"/>
      <c r="JYM342" s="35"/>
      <c r="JYN342" s="35"/>
      <c r="JYO342" s="35"/>
      <c r="JYP342" s="35"/>
      <c r="JYQ342" s="35"/>
      <c r="JYR342" s="35"/>
      <c r="JYS342" s="35"/>
      <c r="JYT342" s="35"/>
      <c r="JYU342" s="35"/>
      <c r="JYV342" s="35"/>
      <c r="JYW342" s="35"/>
      <c r="JYX342" s="35"/>
      <c r="JYY342" s="35"/>
      <c r="JYZ342" s="35"/>
      <c r="JZA342" s="35"/>
      <c r="JZB342" s="35"/>
      <c r="JZC342" s="35"/>
      <c r="JZD342" s="35"/>
      <c r="JZE342" s="35"/>
      <c r="JZF342" s="35"/>
      <c r="JZG342" s="35"/>
      <c r="JZH342" s="35"/>
      <c r="JZI342" s="35"/>
      <c r="JZJ342" s="35"/>
      <c r="JZK342" s="35"/>
      <c r="JZL342" s="35"/>
      <c r="JZM342" s="35"/>
      <c r="JZN342" s="35"/>
      <c r="JZO342" s="35"/>
      <c r="JZP342" s="35"/>
      <c r="JZQ342" s="35"/>
      <c r="JZR342" s="35"/>
      <c r="JZS342" s="35"/>
      <c r="JZT342" s="35"/>
      <c r="JZU342" s="35"/>
      <c r="JZV342" s="35"/>
      <c r="JZW342" s="35"/>
      <c r="JZX342" s="35"/>
      <c r="JZY342" s="35"/>
      <c r="JZZ342" s="35"/>
      <c r="KAA342" s="35"/>
      <c r="KAB342" s="35"/>
      <c r="KAC342" s="35"/>
      <c r="KAD342" s="35"/>
      <c r="KAE342" s="35"/>
      <c r="KAF342" s="35"/>
      <c r="KAG342" s="35"/>
      <c r="KAH342" s="35"/>
      <c r="KAI342" s="35"/>
      <c r="KAJ342" s="35"/>
      <c r="KAK342" s="35"/>
      <c r="KAL342" s="35"/>
      <c r="KAM342" s="35"/>
      <c r="KAN342" s="35"/>
      <c r="KAO342" s="35"/>
      <c r="KAP342" s="35"/>
      <c r="KAQ342" s="35"/>
      <c r="KAR342" s="35"/>
      <c r="KAS342" s="35"/>
      <c r="KAT342" s="35"/>
      <c r="KAU342" s="35"/>
      <c r="KAV342" s="35"/>
      <c r="KAW342" s="35"/>
      <c r="KAX342" s="35"/>
      <c r="KAY342" s="35"/>
      <c r="KAZ342" s="35"/>
      <c r="KBA342" s="35"/>
      <c r="KBB342" s="35"/>
      <c r="KBC342" s="35"/>
      <c r="KBD342" s="35"/>
      <c r="KBE342" s="35"/>
      <c r="KBF342" s="35"/>
      <c r="KBG342" s="35"/>
      <c r="KBH342" s="35"/>
      <c r="KBI342" s="35"/>
      <c r="KBJ342" s="35"/>
      <c r="KBK342" s="35"/>
      <c r="KBL342" s="35"/>
      <c r="KBM342" s="35"/>
      <c r="KBN342" s="35"/>
      <c r="KBO342" s="35"/>
      <c r="KBP342" s="35"/>
      <c r="KBQ342" s="35"/>
      <c r="KBR342" s="35"/>
      <c r="KBS342" s="35"/>
      <c r="KBT342" s="35"/>
      <c r="KBU342" s="35"/>
      <c r="KBV342" s="35"/>
      <c r="KBW342" s="35"/>
      <c r="KBX342" s="35"/>
      <c r="KBY342" s="35"/>
      <c r="KBZ342" s="35"/>
      <c r="KCA342" s="35"/>
      <c r="KCB342" s="35"/>
      <c r="KCC342" s="35"/>
      <c r="KCD342" s="35"/>
      <c r="KCE342" s="35"/>
      <c r="KCF342" s="35"/>
      <c r="KCG342" s="35"/>
      <c r="KCH342" s="35"/>
      <c r="KCI342" s="35"/>
      <c r="KCJ342" s="35"/>
      <c r="KCK342" s="35"/>
      <c r="KCL342" s="35"/>
      <c r="KCM342" s="35"/>
      <c r="KCN342" s="35"/>
      <c r="KCO342" s="35"/>
      <c r="KCP342" s="35"/>
      <c r="KCQ342" s="35"/>
      <c r="KCR342" s="35"/>
      <c r="KCS342" s="35"/>
      <c r="KCT342" s="35"/>
      <c r="KCU342" s="35"/>
      <c r="KCV342" s="35"/>
      <c r="KCW342" s="35"/>
      <c r="KCX342" s="35"/>
      <c r="KCY342" s="35"/>
      <c r="KCZ342" s="35"/>
      <c r="KDA342" s="35"/>
      <c r="KDB342" s="35"/>
      <c r="KDC342" s="35"/>
      <c r="KDD342" s="35"/>
      <c r="KDE342" s="35"/>
      <c r="KDF342" s="35"/>
      <c r="KDG342" s="35"/>
      <c r="KDH342" s="35"/>
      <c r="KDI342" s="35"/>
      <c r="KDJ342" s="35"/>
      <c r="KDK342" s="35"/>
      <c r="KDL342" s="35"/>
      <c r="KDM342" s="35"/>
      <c r="KDN342" s="35"/>
      <c r="KDO342" s="35"/>
      <c r="KDP342" s="35"/>
      <c r="KDQ342" s="35"/>
      <c r="KDR342" s="35"/>
      <c r="KDS342" s="35"/>
      <c r="KDT342" s="35"/>
      <c r="KDU342" s="35"/>
      <c r="KDV342" s="35"/>
      <c r="KDW342" s="35"/>
      <c r="KDX342" s="35"/>
      <c r="KDY342" s="35"/>
      <c r="KDZ342" s="35"/>
      <c r="KEA342" s="35"/>
      <c r="KEB342" s="35"/>
      <c r="KEC342" s="35"/>
      <c r="KED342" s="35"/>
      <c r="KEE342" s="35"/>
      <c r="KEF342" s="35"/>
      <c r="KEG342" s="35"/>
      <c r="KEH342" s="35"/>
      <c r="KEI342" s="35"/>
      <c r="KEJ342" s="35"/>
      <c r="KEK342" s="35"/>
      <c r="KEL342" s="35"/>
      <c r="KEM342" s="35"/>
      <c r="KEN342" s="35"/>
      <c r="KEO342" s="35"/>
      <c r="KEP342" s="35"/>
      <c r="KEQ342" s="35"/>
      <c r="KER342" s="35"/>
      <c r="KES342" s="35"/>
      <c r="KET342" s="35"/>
      <c r="KEU342" s="35"/>
      <c r="KEV342" s="35"/>
      <c r="KEW342" s="35"/>
      <c r="KEX342" s="35"/>
      <c r="KEY342" s="35"/>
      <c r="KEZ342" s="35"/>
      <c r="KFA342" s="35"/>
      <c r="KFB342" s="35"/>
      <c r="KFC342" s="35"/>
      <c r="KFD342" s="35"/>
      <c r="KFE342" s="35"/>
      <c r="KFF342" s="35"/>
      <c r="KFG342" s="35"/>
      <c r="KFH342" s="35"/>
      <c r="KFI342" s="35"/>
      <c r="KFJ342" s="35"/>
      <c r="KFK342" s="35"/>
      <c r="KFL342" s="35"/>
      <c r="KFM342" s="35"/>
      <c r="KFN342" s="35"/>
      <c r="KFO342" s="35"/>
      <c r="KFP342" s="35"/>
      <c r="KFQ342" s="35"/>
      <c r="KFR342" s="35"/>
      <c r="KFS342" s="35"/>
      <c r="KFT342" s="35"/>
      <c r="KFU342" s="35"/>
      <c r="KFV342" s="35"/>
      <c r="KFW342" s="35"/>
      <c r="KFX342" s="35"/>
      <c r="KFY342" s="35"/>
      <c r="KFZ342" s="35"/>
      <c r="KGA342" s="35"/>
      <c r="KGB342" s="35"/>
      <c r="KGC342" s="35"/>
      <c r="KGD342" s="35"/>
      <c r="KGE342" s="35"/>
      <c r="KGF342" s="35"/>
      <c r="KGG342" s="35"/>
      <c r="KGH342" s="35"/>
      <c r="KGI342" s="35"/>
      <c r="KGJ342" s="35"/>
      <c r="KGK342" s="35"/>
      <c r="KGL342" s="35"/>
      <c r="KGM342" s="35"/>
      <c r="KGN342" s="35"/>
      <c r="KGO342" s="35"/>
      <c r="KGP342" s="35"/>
      <c r="KGQ342" s="35"/>
      <c r="KGR342" s="35"/>
      <c r="KGS342" s="35"/>
      <c r="KGT342" s="35"/>
      <c r="KGU342" s="35"/>
      <c r="KGV342" s="35"/>
      <c r="KGW342" s="35"/>
      <c r="KGX342" s="35"/>
      <c r="KGY342" s="35"/>
      <c r="KGZ342" s="35"/>
      <c r="KHA342" s="35"/>
      <c r="KHB342" s="35"/>
      <c r="KHC342" s="35"/>
      <c r="KHD342" s="35"/>
      <c r="KHE342" s="35"/>
      <c r="KHF342" s="35"/>
      <c r="KHG342" s="35"/>
      <c r="KHH342" s="35"/>
      <c r="KHI342" s="35"/>
      <c r="KHJ342" s="35"/>
      <c r="KHK342" s="35"/>
      <c r="KHL342" s="35"/>
      <c r="KHM342" s="35"/>
      <c r="KHN342" s="35"/>
      <c r="KHO342" s="35"/>
      <c r="KHP342" s="35"/>
      <c r="KHQ342" s="35"/>
      <c r="KHR342" s="35"/>
      <c r="KHS342" s="35"/>
      <c r="KHT342" s="35"/>
      <c r="KHU342" s="35"/>
      <c r="KHV342" s="35"/>
      <c r="KHW342" s="35"/>
      <c r="KHX342" s="35"/>
      <c r="KHY342" s="35"/>
      <c r="KHZ342" s="35"/>
      <c r="KIA342" s="35"/>
      <c r="KIB342" s="35"/>
      <c r="KIC342" s="35"/>
      <c r="KID342" s="35"/>
      <c r="KIE342" s="35"/>
      <c r="KIF342" s="35"/>
      <c r="KIG342" s="35"/>
      <c r="KIH342" s="35"/>
      <c r="KII342" s="35"/>
      <c r="KIJ342" s="35"/>
      <c r="KIK342" s="35"/>
      <c r="KIL342" s="35"/>
      <c r="KIM342" s="35"/>
      <c r="KIN342" s="35"/>
      <c r="KIO342" s="35"/>
      <c r="KIP342" s="35"/>
      <c r="KIQ342" s="35"/>
      <c r="KIR342" s="35"/>
      <c r="KIS342" s="35"/>
      <c r="KIT342" s="35"/>
      <c r="KIU342" s="35"/>
      <c r="KIV342" s="35"/>
      <c r="KIW342" s="35"/>
      <c r="KIX342" s="35"/>
      <c r="KIY342" s="35"/>
      <c r="KIZ342" s="35"/>
      <c r="KJA342" s="35"/>
      <c r="KJB342" s="35"/>
      <c r="KJC342" s="35"/>
      <c r="KJD342" s="35"/>
      <c r="KJE342" s="35"/>
      <c r="KJF342" s="35"/>
      <c r="KJG342" s="35"/>
      <c r="KJH342" s="35"/>
      <c r="KJI342" s="35"/>
      <c r="KJJ342" s="35"/>
      <c r="KJK342" s="35"/>
      <c r="KJL342" s="35"/>
      <c r="KJM342" s="35"/>
      <c r="KJN342" s="35"/>
      <c r="KJO342" s="35"/>
      <c r="KJP342" s="35"/>
      <c r="KJQ342" s="35"/>
      <c r="KJR342" s="35"/>
      <c r="KJS342" s="35"/>
      <c r="KJT342" s="35"/>
      <c r="KJU342" s="35"/>
      <c r="KJV342" s="35"/>
      <c r="KJW342" s="35"/>
      <c r="KJX342" s="35"/>
      <c r="KJY342" s="35"/>
      <c r="KJZ342" s="35"/>
      <c r="KKA342" s="35"/>
      <c r="KKB342" s="35"/>
      <c r="KKC342" s="35"/>
      <c r="KKD342" s="35"/>
      <c r="KKE342" s="35"/>
      <c r="KKF342" s="35"/>
      <c r="KKG342" s="35"/>
      <c r="KKH342" s="35"/>
      <c r="KKI342" s="35"/>
      <c r="KKJ342" s="35"/>
      <c r="KKK342" s="35"/>
      <c r="KKL342" s="35"/>
      <c r="KKM342" s="35"/>
      <c r="KKN342" s="35"/>
      <c r="KKO342" s="35"/>
      <c r="KKP342" s="35"/>
      <c r="KKQ342" s="35"/>
      <c r="KKR342" s="35"/>
      <c r="KKS342" s="35"/>
      <c r="KKT342" s="35"/>
      <c r="KKU342" s="35"/>
      <c r="KKV342" s="35"/>
      <c r="KKW342" s="35"/>
      <c r="KKX342" s="35"/>
      <c r="KKY342" s="35"/>
      <c r="KKZ342" s="35"/>
      <c r="KLA342" s="35"/>
      <c r="KLB342" s="35"/>
      <c r="KLC342" s="35"/>
      <c r="KLD342" s="35"/>
      <c r="KLE342" s="35"/>
      <c r="KLF342" s="35"/>
      <c r="KLG342" s="35"/>
      <c r="KLH342" s="35"/>
      <c r="KLI342" s="35"/>
      <c r="KLJ342" s="35"/>
      <c r="KLK342" s="35"/>
      <c r="KLL342" s="35"/>
      <c r="KLM342" s="35"/>
      <c r="KLN342" s="35"/>
      <c r="KLO342" s="35"/>
      <c r="KLP342" s="35"/>
      <c r="KLQ342" s="35"/>
      <c r="KLR342" s="35"/>
      <c r="KLS342" s="35"/>
      <c r="KLT342" s="35"/>
      <c r="KLU342" s="35"/>
      <c r="KLV342" s="35"/>
      <c r="KLW342" s="35"/>
      <c r="KLX342" s="35"/>
      <c r="KLY342" s="35"/>
      <c r="KLZ342" s="35"/>
      <c r="KMA342" s="35"/>
      <c r="KMB342" s="35"/>
      <c r="KMC342" s="35"/>
      <c r="KMD342" s="35"/>
      <c r="KME342" s="35"/>
      <c r="KMF342" s="35"/>
      <c r="KMG342" s="35"/>
      <c r="KMH342" s="35"/>
      <c r="KMI342" s="35"/>
      <c r="KMJ342" s="35"/>
      <c r="KMK342" s="35"/>
      <c r="KML342" s="35"/>
      <c r="KMM342" s="35"/>
      <c r="KMN342" s="35"/>
      <c r="KMO342" s="35"/>
      <c r="KMP342" s="35"/>
      <c r="KMQ342" s="35"/>
      <c r="KMR342" s="35"/>
      <c r="KMS342" s="35"/>
      <c r="KMT342" s="35"/>
      <c r="KMU342" s="35"/>
      <c r="KMV342" s="35"/>
      <c r="KMW342" s="35"/>
      <c r="KMX342" s="35"/>
      <c r="KMY342" s="35"/>
      <c r="KMZ342" s="35"/>
      <c r="KNA342" s="35"/>
      <c r="KNB342" s="35"/>
      <c r="KNC342" s="35"/>
      <c r="KND342" s="35"/>
      <c r="KNE342" s="35"/>
      <c r="KNF342" s="35"/>
      <c r="KNG342" s="35"/>
      <c r="KNH342" s="35"/>
      <c r="KNI342" s="35"/>
      <c r="KNJ342" s="35"/>
      <c r="KNK342" s="35"/>
      <c r="KNL342" s="35"/>
      <c r="KNM342" s="35"/>
      <c r="KNN342" s="35"/>
      <c r="KNO342" s="35"/>
      <c r="KNP342" s="35"/>
      <c r="KNQ342" s="35"/>
      <c r="KNR342" s="35"/>
      <c r="KNS342" s="35"/>
      <c r="KNT342" s="35"/>
      <c r="KNU342" s="35"/>
      <c r="KNV342" s="35"/>
      <c r="KNW342" s="35"/>
      <c r="KNX342" s="35"/>
      <c r="KNY342" s="35"/>
      <c r="KNZ342" s="35"/>
      <c r="KOA342" s="35"/>
      <c r="KOB342" s="35"/>
      <c r="KOC342" s="35"/>
      <c r="KOD342" s="35"/>
      <c r="KOE342" s="35"/>
      <c r="KOF342" s="35"/>
      <c r="KOG342" s="35"/>
      <c r="KOH342" s="35"/>
      <c r="KOI342" s="35"/>
      <c r="KOJ342" s="35"/>
      <c r="KOK342" s="35"/>
      <c r="KOL342" s="35"/>
      <c r="KOM342" s="35"/>
      <c r="KON342" s="35"/>
      <c r="KOO342" s="35"/>
      <c r="KOP342" s="35"/>
      <c r="KOQ342" s="35"/>
      <c r="KOR342" s="35"/>
      <c r="KOS342" s="35"/>
      <c r="KOT342" s="35"/>
      <c r="KOU342" s="35"/>
      <c r="KOV342" s="35"/>
      <c r="KOW342" s="35"/>
      <c r="KOX342" s="35"/>
      <c r="KOY342" s="35"/>
      <c r="KOZ342" s="35"/>
      <c r="KPA342" s="35"/>
      <c r="KPB342" s="35"/>
      <c r="KPC342" s="35"/>
      <c r="KPD342" s="35"/>
      <c r="KPE342" s="35"/>
      <c r="KPF342" s="35"/>
      <c r="KPG342" s="35"/>
      <c r="KPH342" s="35"/>
      <c r="KPI342" s="35"/>
      <c r="KPJ342" s="35"/>
      <c r="KPK342" s="35"/>
      <c r="KPL342" s="35"/>
      <c r="KPM342" s="35"/>
      <c r="KPN342" s="35"/>
      <c r="KPO342" s="35"/>
      <c r="KPP342" s="35"/>
      <c r="KPQ342" s="35"/>
      <c r="KPR342" s="35"/>
      <c r="KPS342" s="35"/>
      <c r="KPT342" s="35"/>
      <c r="KPU342" s="35"/>
      <c r="KPV342" s="35"/>
      <c r="KPW342" s="35"/>
      <c r="KPX342" s="35"/>
      <c r="KPY342" s="35"/>
      <c r="KPZ342" s="35"/>
      <c r="KQA342" s="35"/>
      <c r="KQB342" s="35"/>
      <c r="KQC342" s="35"/>
      <c r="KQD342" s="35"/>
      <c r="KQE342" s="35"/>
      <c r="KQF342" s="35"/>
      <c r="KQG342" s="35"/>
      <c r="KQH342" s="35"/>
      <c r="KQI342" s="35"/>
      <c r="KQJ342" s="35"/>
      <c r="KQK342" s="35"/>
      <c r="KQL342" s="35"/>
      <c r="KQM342" s="35"/>
      <c r="KQN342" s="35"/>
      <c r="KQO342" s="35"/>
      <c r="KQP342" s="35"/>
      <c r="KQQ342" s="35"/>
      <c r="KQR342" s="35"/>
      <c r="KQS342" s="35"/>
      <c r="KQT342" s="35"/>
      <c r="KQU342" s="35"/>
      <c r="KQV342" s="35"/>
      <c r="KQW342" s="35"/>
      <c r="KQX342" s="35"/>
      <c r="KQY342" s="35"/>
      <c r="KQZ342" s="35"/>
      <c r="KRA342" s="35"/>
      <c r="KRB342" s="35"/>
      <c r="KRC342" s="35"/>
      <c r="KRD342" s="35"/>
      <c r="KRE342" s="35"/>
      <c r="KRF342" s="35"/>
      <c r="KRG342" s="35"/>
      <c r="KRH342" s="35"/>
      <c r="KRI342" s="35"/>
      <c r="KRJ342" s="35"/>
      <c r="KRK342" s="35"/>
      <c r="KRL342" s="35"/>
      <c r="KRM342" s="35"/>
      <c r="KRN342" s="35"/>
      <c r="KRO342" s="35"/>
      <c r="KRP342" s="35"/>
      <c r="KRQ342" s="35"/>
      <c r="KRR342" s="35"/>
      <c r="KRS342" s="35"/>
      <c r="KRT342" s="35"/>
      <c r="KRU342" s="35"/>
      <c r="KRV342" s="35"/>
      <c r="KRW342" s="35"/>
      <c r="KRX342" s="35"/>
      <c r="KRY342" s="35"/>
      <c r="KRZ342" s="35"/>
      <c r="KSA342" s="35"/>
      <c r="KSB342" s="35"/>
      <c r="KSC342" s="35"/>
      <c r="KSD342" s="35"/>
      <c r="KSE342" s="35"/>
      <c r="KSF342" s="35"/>
      <c r="KSG342" s="35"/>
      <c r="KSH342" s="35"/>
      <c r="KSI342" s="35"/>
      <c r="KSJ342" s="35"/>
      <c r="KSK342" s="35"/>
      <c r="KSL342" s="35"/>
      <c r="KSM342" s="35"/>
      <c r="KSN342" s="35"/>
      <c r="KSO342" s="35"/>
      <c r="KSP342" s="35"/>
      <c r="KSQ342" s="35"/>
      <c r="KSR342" s="35"/>
      <c r="KSS342" s="35"/>
      <c r="KST342" s="35"/>
      <c r="KSU342" s="35"/>
      <c r="KSV342" s="35"/>
      <c r="KSW342" s="35"/>
      <c r="KSX342" s="35"/>
      <c r="KSY342" s="35"/>
      <c r="KSZ342" s="35"/>
      <c r="KTA342" s="35"/>
      <c r="KTB342" s="35"/>
      <c r="KTC342" s="35"/>
      <c r="KTD342" s="35"/>
      <c r="KTE342" s="35"/>
      <c r="KTF342" s="35"/>
      <c r="KTG342" s="35"/>
      <c r="KTH342" s="35"/>
      <c r="KTI342" s="35"/>
      <c r="KTJ342" s="35"/>
      <c r="KTK342" s="35"/>
      <c r="KTL342" s="35"/>
      <c r="KTM342" s="35"/>
      <c r="KTN342" s="35"/>
      <c r="KTO342" s="35"/>
      <c r="KTP342" s="35"/>
      <c r="KTQ342" s="35"/>
      <c r="KTR342" s="35"/>
      <c r="KTS342" s="35"/>
      <c r="KTT342" s="35"/>
      <c r="KTU342" s="35"/>
      <c r="KTV342" s="35"/>
      <c r="KTW342" s="35"/>
      <c r="KTX342" s="35"/>
      <c r="KTY342" s="35"/>
      <c r="KTZ342" s="35"/>
      <c r="KUA342" s="35"/>
      <c r="KUB342" s="35"/>
      <c r="KUC342" s="35"/>
      <c r="KUD342" s="35"/>
      <c r="KUE342" s="35"/>
      <c r="KUF342" s="35"/>
      <c r="KUG342" s="35"/>
      <c r="KUH342" s="35"/>
      <c r="KUI342" s="35"/>
      <c r="KUJ342" s="35"/>
      <c r="KUK342" s="35"/>
      <c r="KUL342" s="35"/>
      <c r="KUM342" s="35"/>
      <c r="KUN342" s="35"/>
      <c r="KUO342" s="35"/>
      <c r="KUP342" s="35"/>
      <c r="KUQ342" s="35"/>
      <c r="KUR342" s="35"/>
      <c r="KUS342" s="35"/>
      <c r="KUT342" s="35"/>
      <c r="KUU342" s="35"/>
      <c r="KUV342" s="35"/>
      <c r="KUW342" s="35"/>
      <c r="KUX342" s="35"/>
      <c r="KUY342" s="35"/>
      <c r="KUZ342" s="35"/>
      <c r="KVA342" s="35"/>
      <c r="KVB342" s="35"/>
      <c r="KVC342" s="35"/>
      <c r="KVD342" s="35"/>
      <c r="KVE342" s="35"/>
      <c r="KVF342" s="35"/>
      <c r="KVG342" s="35"/>
      <c r="KVH342" s="35"/>
      <c r="KVI342" s="35"/>
      <c r="KVJ342" s="35"/>
      <c r="KVK342" s="35"/>
      <c r="KVL342" s="35"/>
      <c r="KVM342" s="35"/>
      <c r="KVN342" s="35"/>
      <c r="KVO342" s="35"/>
      <c r="KVP342" s="35"/>
      <c r="KVQ342" s="35"/>
      <c r="KVR342" s="35"/>
      <c r="KVS342" s="35"/>
      <c r="KVT342" s="35"/>
      <c r="KVU342" s="35"/>
      <c r="KVV342" s="35"/>
      <c r="KVW342" s="35"/>
      <c r="KVX342" s="35"/>
      <c r="KVY342" s="35"/>
      <c r="KVZ342" s="35"/>
      <c r="KWA342" s="35"/>
      <c r="KWB342" s="35"/>
      <c r="KWC342" s="35"/>
      <c r="KWD342" s="35"/>
      <c r="KWE342" s="35"/>
      <c r="KWF342" s="35"/>
      <c r="KWG342" s="35"/>
      <c r="KWH342" s="35"/>
      <c r="KWI342" s="35"/>
      <c r="KWJ342" s="35"/>
      <c r="KWK342" s="35"/>
      <c r="KWL342" s="35"/>
      <c r="KWM342" s="35"/>
      <c r="KWN342" s="35"/>
      <c r="KWO342" s="35"/>
      <c r="KWP342" s="35"/>
      <c r="KWQ342" s="35"/>
      <c r="KWR342" s="35"/>
      <c r="KWS342" s="35"/>
      <c r="KWT342" s="35"/>
      <c r="KWU342" s="35"/>
      <c r="KWV342" s="35"/>
      <c r="KWW342" s="35"/>
      <c r="KWX342" s="35"/>
      <c r="KWY342" s="35"/>
      <c r="KWZ342" s="35"/>
      <c r="KXA342" s="35"/>
      <c r="KXB342" s="35"/>
      <c r="KXC342" s="35"/>
      <c r="KXD342" s="35"/>
      <c r="KXE342" s="35"/>
      <c r="KXF342" s="35"/>
      <c r="KXG342" s="35"/>
      <c r="KXH342" s="35"/>
      <c r="KXI342" s="35"/>
      <c r="KXJ342" s="35"/>
      <c r="KXK342" s="35"/>
      <c r="KXL342" s="35"/>
      <c r="KXM342" s="35"/>
      <c r="KXN342" s="35"/>
      <c r="KXO342" s="35"/>
      <c r="KXP342" s="35"/>
      <c r="KXQ342" s="35"/>
      <c r="KXR342" s="35"/>
      <c r="KXS342" s="35"/>
      <c r="KXT342" s="35"/>
      <c r="KXU342" s="35"/>
      <c r="KXV342" s="35"/>
      <c r="KXW342" s="35"/>
      <c r="KXX342" s="35"/>
      <c r="KXY342" s="35"/>
      <c r="KXZ342" s="35"/>
      <c r="KYA342" s="35"/>
      <c r="KYB342" s="35"/>
      <c r="KYC342" s="35"/>
      <c r="KYD342" s="35"/>
      <c r="KYE342" s="35"/>
      <c r="KYF342" s="35"/>
      <c r="KYG342" s="35"/>
      <c r="KYH342" s="35"/>
      <c r="KYI342" s="35"/>
      <c r="KYJ342" s="35"/>
      <c r="KYK342" s="35"/>
      <c r="KYL342" s="35"/>
      <c r="KYM342" s="35"/>
      <c r="KYN342" s="35"/>
      <c r="KYO342" s="35"/>
      <c r="KYP342" s="35"/>
      <c r="KYQ342" s="35"/>
      <c r="KYR342" s="35"/>
      <c r="KYS342" s="35"/>
      <c r="KYT342" s="35"/>
      <c r="KYU342" s="35"/>
      <c r="KYV342" s="35"/>
      <c r="KYW342" s="35"/>
      <c r="KYX342" s="35"/>
      <c r="KYY342" s="35"/>
      <c r="KYZ342" s="35"/>
      <c r="KZA342" s="35"/>
      <c r="KZB342" s="35"/>
      <c r="KZC342" s="35"/>
      <c r="KZD342" s="35"/>
      <c r="KZE342" s="35"/>
      <c r="KZF342" s="35"/>
      <c r="KZG342" s="35"/>
      <c r="KZH342" s="35"/>
      <c r="KZI342" s="35"/>
      <c r="KZJ342" s="35"/>
      <c r="KZK342" s="35"/>
      <c r="KZL342" s="35"/>
      <c r="KZM342" s="35"/>
      <c r="KZN342" s="35"/>
      <c r="KZO342" s="35"/>
      <c r="KZP342" s="35"/>
      <c r="KZQ342" s="35"/>
      <c r="KZR342" s="35"/>
      <c r="KZS342" s="35"/>
      <c r="KZT342" s="35"/>
      <c r="KZU342" s="35"/>
      <c r="KZV342" s="35"/>
      <c r="KZW342" s="35"/>
      <c r="KZX342" s="35"/>
      <c r="KZY342" s="35"/>
      <c r="KZZ342" s="35"/>
      <c r="LAA342" s="35"/>
      <c r="LAB342" s="35"/>
      <c r="LAC342" s="35"/>
      <c r="LAD342" s="35"/>
      <c r="LAE342" s="35"/>
      <c r="LAF342" s="35"/>
      <c r="LAG342" s="35"/>
      <c r="LAH342" s="35"/>
      <c r="LAI342" s="35"/>
      <c r="LAJ342" s="35"/>
      <c r="LAK342" s="35"/>
      <c r="LAL342" s="35"/>
      <c r="LAM342" s="35"/>
      <c r="LAN342" s="35"/>
      <c r="LAO342" s="35"/>
      <c r="LAP342" s="35"/>
      <c r="LAQ342" s="35"/>
      <c r="LAR342" s="35"/>
      <c r="LAS342" s="35"/>
      <c r="LAT342" s="35"/>
      <c r="LAU342" s="35"/>
      <c r="LAV342" s="35"/>
      <c r="LAW342" s="35"/>
      <c r="LAX342" s="35"/>
      <c r="LAY342" s="35"/>
      <c r="LAZ342" s="35"/>
      <c r="LBA342" s="35"/>
      <c r="LBB342" s="35"/>
      <c r="LBC342" s="35"/>
      <c r="LBD342" s="35"/>
      <c r="LBE342" s="35"/>
      <c r="LBF342" s="35"/>
      <c r="LBG342" s="35"/>
      <c r="LBH342" s="35"/>
      <c r="LBI342" s="35"/>
      <c r="LBJ342" s="35"/>
      <c r="LBK342" s="35"/>
      <c r="LBL342" s="35"/>
      <c r="LBM342" s="35"/>
      <c r="LBN342" s="35"/>
      <c r="LBO342" s="35"/>
      <c r="LBP342" s="35"/>
      <c r="LBQ342" s="35"/>
      <c r="LBR342" s="35"/>
      <c r="LBS342" s="35"/>
      <c r="LBT342" s="35"/>
      <c r="LBU342" s="35"/>
      <c r="LBV342" s="35"/>
      <c r="LBW342" s="35"/>
      <c r="LBX342" s="35"/>
      <c r="LBY342" s="35"/>
      <c r="LBZ342" s="35"/>
      <c r="LCA342" s="35"/>
      <c r="LCB342" s="35"/>
      <c r="LCC342" s="35"/>
      <c r="LCD342" s="35"/>
      <c r="LCE342" s="35"/>
      <c r="LCF342" s="35"/>
      <c r="LCG342" s="35"/>
      <c r="LCH342" s="35"/>
      <c r="LCI342" s="35"/>
      <c r="LCJ342" s="35"/>
      <c r="LCK342" s="35"/>
      <c r="LCL342" s="35"/>
      <c r="LCM342" s="35"/>
      <c r="LCN342" s="35"/>
      <c r="LCO342" s="35"/>
      <c r="LCP342" s="35"/>
      <c r="LCQ342" s="35"/>
      <c r="LCR342" s="35"/>
      <c r="LCS342" s="35"/>
      <c r="LCT342" s="35"/>
      <c r="LCU342" s="35"/>
      <c r="LCV342" s="35"/>
      <c r="LCW342" s="35"/>
      <c r="LCX342" s="35"/>
      <c r="LCY342" s="35"/>
      <c r="LCZ342" s="35"/>
      <c r="LDA342" s="35"/>
      <c r="LDB342" s="35"/>
      <c r="LDC342" s="35"/>
      <c r="LDD342" s="35"/>
      <c r="LDE342" s="35"/>
      <c r="LDF342" s="35"/>
      <c r="LDG342" s="35"/>
      <c r="LDH342" s="35"/>
      <c r="LDI342" s="35"/>
      <c r="LDJ342" s="35"/>
      <c r="LDK342" s="35"/>
      <c r="LDL342" s="35"/>
      <c r="LDM342" s="35"/>
      <c r="LDN342" s="35"/>
      <c r="LDO342" s="35"/>
      <c r="LDP342" s="35"/>
      <c r="LDQ342" s="35"/>
      <c r="LDR342" s="35"/>
      <c r="LDS342" s="35"/>
      <c r="LDT342" s="35"/>
      <c r="LDU342" s="35"/>
      <c r="LDV342" s="35"/>
      <c r="LDW342" s="35"/>
      <c r="LDX342" s="35"/>
      <c r="LDY342" s="35"/>
      <c r="LDZ342" s="35"/>
      <c r="LEA342" s="35"/>
      <c r="LEB342" s="35"/>
      <c r="LEC342" s="35"/>
      <c r="LED342" s="35"/>
      <c r="LEE342" s="35"/>
      <c r="LEF342" s="35"/>
      <c r="LEG342" s="35"/>
      <c r="LEH342" s="35"/>
      <c r="LEI342" s="35"/>
      <c r="LEJ342" s="35"/>
      <c r="LEK342" s="35"/>
      <c r="LEL342" s="35"/>
      <c r="LEM342" s="35"/>
      <c r="LEN342" s="35"/>
      <c r="LEO342" s="35"/>
      <c r="LEP342" s="35"/>
      <c r="LEQ342" s="35"/>
      <c r="LER342" s="35"/>
      <c r="LES342" s="35"/>
      <c r="LET342" s="35"/>
      <c r="LEU342" s="35"/>
      <c r="LEV342" s="35"/>
      <c r="LEW342" s="35"/>
      <c r="LEX342" s="35"/>
      <c r="LEY342" s="35"/>
      <c r="LEZ342" s="35"/>
      <c r="LFA342" s="35"/>
      <c r="LFB342" s="35"/>
      <c r="LFC342" s="35"/>
      <c r="LFD342" s="35"/>
      <c r="LFE342" s="35"/>
      <c r="LFF342" s="35"/>
      <c r="LFG342" s="35"/>
      <c r="LFH342" s="35"/>
      <c r="LFI342" s="35"/>
      <c r="LFJ342" s="35"/>
      <c r="LFK342" s="35"/>
      <c r="LFL342" s="35"/>
      <c r="LFM342" s="35"/>
      <c r="LFN342" s="35"/>
      <c r="LFO342" s="35"/>
      <c r="LFP342" s="35"/>
      <c r="LFQ342" s="35"/>
      <c r="LFR342" s="35"/>
      <c r="LFS342" s="35"/>
      <c r="LFT342" s="35"/>
      <c r="LFU342" s="35"/>
      <c r="LFV342" s="35"/>
      <c r="LFW342" s="35"/>
      <c r="LFX342" s="35"/>
      <c r="LFY342" s="35"/>
      <c r="LFZ342" s="35"/>
      <c r="LGA342" s="35"/>
      <c r="LGB342" s="35"/>
      <c r="LGC342" s="35"/>
      <c r="LGD342" s="35"/>
      <c r="LGE342" s="35"/>
      <c r="LGF342" s="35"/>
      <c r="LGG342" s="35"/>
      <c r="LGH342" s="35"/>
      <c r="LGI342" s="35"/>
      <c r="LGJ342" s="35"/>
      <c r="LGK342" s="35"/>
      <c r="LGL342" s="35"/>
      <c r="LGM342" s="35"/>
      <c r="LGN342" s="35"/>
      <c r="LGO342" s="35"/>
      <c r="LGP342" s="35"/>
      <c r="LGQ342" s="35"/>
      <c r="LGR342" s="35"/>
      <c r="LGS342" s="35"/>
      <c r="LGT342" s="35"/>
      <c r="LGU342" s="35"/>
      <c r="LGV342" s="35"/>
      <c r="LGW342" s="35"/>
      <c r="LGX342" s="35"/>
      <c r="LGY342" s="35"/>
      <c r="LGZ342" s="35"/>
      <c r="LHA342" s="35"/>
      <c r="LHB342" s="35"/>
      <c r="LHC342" s="35"/>
      <c r="LHD342" s="35"/>
      <c r="LHE342" s="35"/>
      <c r="LHF342" s="35"/>
      <c r="LHG342" s="35"/>
      <c r="LHH342" s="35"/>
      <c r="LHI342" s="35"/>
      <c r="LHJ342" s="35"/>
      <c r="LHK342" s="35"/>
      <c r="LHL342" s="35"/>
      <c r="LHM342" s="35"/>
      <c r="LHN342" s="35"/>
      <c r="LHO342" s="35"/>
      <c r="LHP342" s="35"/>
      <c r="LHQ342" s="35"/>
      <c r="LHR342" s="35"/>
      <c r="LHS342" s="35"/>
      <c r="LHT342" s="35"/>
      <c r="LHU342" s="35"/>
      <c r="LHV342" s="35"/>
      <c r="LHW342" s="35"/>
      <c r="LHX342" s="35"/>
      <c r="LHY342" s="35"/>
      <c r="LHZ342" s="35"/>
      <c r="LIA342" s="35"/>
      <c r="LIB342" s="35"/>
      <c r="LIC342" s="35"/>
      <c r="LID342" s="35"/>
      <c r="LIE342" s="35"/>
      <c r="LIF342" s="35"/>
      <c r="LIG342" s="35"/>
      <c r="LIH342" s="35"/>
      <c r="LII342" s="35"/>
      <c r="LIJ342" s="35"/>
      <c r="LIK342" s="35"/>
      <c r="LIL342" s="35"/>
      <c r="LIM342" s="35"/>
      <c r="LIN342" s="35"/>
      <c r="LIO342" s="35"/>
      <c r="LIP342" s="35"/>
      <c r="LIQ342" s="35"/>
      <c r="LIR342" s="35"/>
      <c r="LIS342" s="35"/>
      <c r="LIT342" s="35"/>
      <c r="LIU342" s="35"/>
      <c r="LIV342" s="35"/>
      <c r="LIW342" s="35"/>
      <c r="LIX342" s="35"/>
      <c r="LIY342" s="35"/>
      <c r="LIZ342" s="35"/>
      <c r="LJA342" s="35"/>
      <c r="LJB342" s="35"/>
      <c r="LJC342" s="35"/>
      <c r="LJD342" s="35"/>
      <c r="LJE342" s="35"/>
      <c r="LJF342" s="35"/>
      <c r="LJG342" s="35"/>
      <c r="LJH342" s="35"/>
      <c r="LJI342" s="35"/>
      <c r="LJJ342" s="35"/>
      <c r="LJK342" s="35"/>
      <c r="LJL342" s="35"/>
      <c r="LJM342" s="35"/>
      <c r="LJN342" s="35"/>
      <c r="LJO342" s="35"/>
      <c r="LJP342" s="35"/>
      <c r="LJQ342" s="35"/>
      <c r="LJR342" s="35"/>
      <c r="LJS342" s="35"/>
      <c r="LJT342" s="35"/>
      <c r="LJU342" s="35"/>
      <c r="LJV342" s="35"/>
      <c r="LJW342" s="35"/>
      <c r="LJX342" s="35"/>
      <c r="LJY342" s="35"/>
      <c r="LJZ342" s="35"/>
      <c r="LKA342" s="35"/>
      <c r="LKB342" s="35"/>
      <c r="LKC342" s="35"/>
      <c r="LKD342" s="35"/>
      <c r="LKE342" s="35"/>
      <c r="LKF342" s="35"/>
      <c r="LKG342" s="35"/>
      <c r="LKH342" s="35"/>
      <c r="LKI342" s="35"/>
      <c r="LKJ342" s="35"/>
      <c r="LKK342" s="35"/>
      <c r="LKL342" s="35"/>
      <c r="LKM342" s="35"/>
      <c r="LKN342" s="35"/>
      <c r="LKO342" s="35"/>
      <c r="LKP342" s="35"/>
      <c r="LKQ342" s="35"/>
      <c r="LKR342" s="35"/>
      <c r="LKS342" s="35"/>
      <c r="LKT342" s="35"/>
      <c r="LKU342" s="35"/>
      <c r="LKV342" s="35"/>
      <c r="LKW342" s="35"/>
      <c r="LKX342" s="35"/>
      <c r="LKY342" s="35"/>
      <c r="LKZ342" s="35"/>
      <c r="LLA342" s="35"/>
      <c r="LLB342" s="35"/>
      <c r="LLC342" s="35"/>
      <c r="LLD342" s="35"/>
      <c r="LLE342" s="35"/>
      <c r="LLF342" s="35"/>
      <c r="LLG342" s="35"/>
      <c r="LLH342" s="35"/>
      <c r="LLI342" s="35"/>
      <c r="LLJ342" s="35"/>
      <c r="LLK342" s="35"/>
      <c r="LLL342" s="35"/>
      <c r="LLM342" s="35"/>
      <c r="LLN342" s="35"/>
      <c r="LLO342" s="35"/>
      <c r="LLP342" s="35"/>
      <c r="LLQ342" s="35"/>
      <c r="LLR342" s="35"/>
      <c r="LLS342" s="35"/>
      <c r="LLT342" s="35"/>
      <c r="LLU342" s="35"/>
      <c r="LLV342" s="35"/>
      <c r="LLW342" s="35"/>
      <c r="LLX342" s="35"/>
      <c r="LLY342" s="35"/>
      <c r="LLZ342" s="35"/>
      <c r="LMA342" s="35"/>
      <c r="LMB342" s="35"/>
      <c r="LMC342" s="35"/>
      <c r="LMD342" s="35"/>
      <c r="LME342" s="35"/>
      <c r="LMF342" s="35"/>
      <c r="LMG342" s="35"/>
      <c r="LMH342" s="35"/>
      <c r="LMI342" s="35"/>
      <c r="LMJ342" s="35"/>
      <c r="LMK342" s="35"/>
      <c r="LML342" s="35"/>
      <c r="LMM342" s="35"/>
      <c r="LMN342" s="35"/>
      <c r="LMO342" s="35"/>
      <c r="LMP342" s="35"/>
      <c r="LMQ342" s="35"/>
      <c r="LMR342" s="35"/>
      <c r="LMS342" s="35"/>
      <c r="LMT342" s="35"/>
      <c r="LMU342" s="35"/>
      <c r="LMV342" s="35"/>
      <c r="LMW342" s="35"/>
      <c r="LMX342" s="35"/>
      <c r="LMY342" s="35"/>
      <c r="LMZ342" s="35"/>
      <c r="LNA342" s="35"/>
      <c r="LNB342" s="35"/>
      <c r="LNC342" s="35"/>
      <c r="LND342" s="35"/>
      <c r="LNE342" s="35"/>
      <c r="LNF342" s="35"/>
      <c r="LNG342" s="35"/>
      <c r="LNH342" s="35"/>
      <c r="LNI342" s="35"/>
      <c r="LNJ342" s="35"/>
      <c r="LNK342" s="35"/>
      <c r="LNL342" s="35"/>
      <c r="LNM342" s="35"/>
      <c r="LNN342" s="35"/>
      <c r="LNO342" s="35"/>
      <c r="LNP342" s="35"/>
      <c r="LNQ342" s="35"/>
      <c r="LNR342" s="35"/>
      <c r="LNS342" s="35"/>
      <c r="LNT342" s="35"/>
      <c r="LNU342" s="35"/>
      <c r="LNV342" s="35"/>
      <c r="LNW342" s="35"/>
      <c r="LNX342" s="35"/>
      <c r="LNY342" s="35"/>
      <c r="LNZ342" s="35"/>
      <c r="LOA342" s="35"/>
      <c r="LOB342" s="35"/>
      <c r="LOC342" s="35"/>
      <c r="LOD342" s="35"/>
      <c r="LOE342" s="35"/>
      <c r="LOF342" s="35"/>
      <c r="LOG342" s="35"/>
      <c r="LOH342" s="35"/>
      <c r="LOI342" s="35"/>
      <c r="LOJ342" s="35"/>
      <c r="LOK342" s="35"/>
      <c r="LOL342" s="35"/>
      <c r="LOM342" s="35"/>
      <c r="LON342" s="35"/>
      <c r="LOO342" s="35"/>
      <c r="LOP342" s="35"/>
      <c r="LOQ342" s="35"/>
      <c r="LOR342" s="35"/>
      <c r="LOS342" s="35"/>
      <c r="LOT342" s="35"/>
      <c r="LOU342" s="35"/>
      <c r="LOV342" s="35"/>
      <c r="LOW342" s="35"/>
      <c r="LOX342" s="35"/>
      <c r="LOY342" s="35"/>
      <c r="LOZ342" s="35"/>
      <c r="LPA342" s="35"/>
      <c r="LPB342" s="35"/>
      <c r="LPC342" s="35"/>
      <c r="LPD342" s="35"/>
      <c r="LPE342" s="35"/>
      <c r="LPF342" s="35"/>
      <c r="LPG342" s="35"/>
      <c r="LPH342" s="35"/>
      <c r="LPI342" s="35"/>
      <c r="LPJ342" s="35"/>
      <c r="LPK342" s="35"/>
      <c r="LPL342" s="35"/>
      <c r="LPM342" s="35"/>
      <c r="LPN342" s="35"/>
      <c r="LPO342" s="35"/>
      <c r="LPP342" s="35"/>
      <c r="LPQ342" s="35"/>
      <c r="LPR342" s="35"/>
      <c r="LPS342" s="35"/>
      <c r="LPT342" s="35"/>
      <c r="LPU342" s="35"/>
      <c r="LPV342" s="35"/>
      <c r="LPW342" s="35"/>
      <c r="LPX342" s="35"/>
      <c r="LPY342" s="35"/>
      <c r="LPZ342" s="35"/>
      <c r="LQA342" s="35"/>
      <c r="LQB342" s="35"/>
      <c r="LQC342" s="35"/>
      <c r="LQD342" s="35"/>
      <c r="LQE342" s="35"/>
      <c r="LQF342" s="35"/>
      <c r="LQG342" s="35"/>
      <c r="LQH342" s="35"/>
      <c r="LQI342" s="35"/>
      <c r="LQJ342" s="35"/>
      <c r="LQK342" s="35"/>
      <c r="LQL342" s="35"/>
      <c r="LQM342" s="35"/>
      <c r="LQN342" s="35"/>
      <c r="LQO342" s="35"/>
      <c r="LQP342" s="35"/>
      <c r="LQQ342" s="35"/>
      <c r="LQR342" s="35"/>
      <c r="LQS342" s="35"/>
      <c r="LQT342" s="35"/>
      <c r="LQU342" s="35"/>
      <c r="LQV342" s="35"/>
      <c r="LQW342" s="35"/>
      <c r="LQX342" s="35"/>
      <c r="LQY342" s="35"/>
      <c r="LQZ342" s="35"/>
      <c r="LRA342" s="35"/>
      <c r="LRB342" s="35"/>
      <c r="LRC342" s="35"/>
      <c r="LRD342" s="35"/>
      <c r="LRE342" s="35"/>
      <c r="LRF342" s="35"/>
      <c r="LRG342" s="35"/>
      <c r="LRH342" s="35"/>
      <c r="LRI342" s="35"/>
      <c r="LRJ342" s="35"/>
      <c r="LRK342" s="35"/>
      <c r="LRL342" s="35"/>
      <c r="LRM342" s="35"/>
      <c r="LRN342" s="35"/>
      <c r="LRO342" s="35"/>
      <c r="LRP342" s="35"/>
      <c r="LRQ342" s="35"/>
      <c r="LRR342" s="35"/>
      <c r="LRS342" s="35"/>
      <c r="LRT342" s="35"/>
      <c r="LRU342" s="35"/>
      <c r="LRV342" s="35"/>
      <c r="LRW342" s="35"/>
      <c r="LRX342" s="35"/>
      <c r="LRY342" s="35"/>
      <c r="LRZ342" s="35"/>
      <c r="LSA342" s="35"/>
      <c r="LSB342" s="35"/>
      <c r="LSC342" s="35"/>
      <c r="LSD342" s="35"/>
      <c r="LSE342" s="35"/>
      <c r="LSF342" s="35"/>
      <c r="LSG342" s="35"/>
      <c r="LSH342" s="35"/>
      <c r="LSI342" s="35"/>
      <c r="LSJ342" s="35"/>
      <c r="LSK342" s="35"/>
      <c r="LSL342" s="35"/>
      <c r="LSM342" s="35"/>
      <c r="LSN342" s="35"/>
      <c r="LSO342" s="35"/>
      <c r="LSP342" s="35"/>
      <c r="LSQ342" s="35"/>
      <c r="LSR342" s="35"/>
      <c r="LSS342" s="35"/>
      <c r="LST342" s="35"/>
      <c r="LSU342" s="35"/>
      <c r="LSV342" s="35"/>
      <c r="LSW342" s="35"/>
      <c r="LSX342" s="35"/>
      <c r="LSY342" s="35"/>
      <c r="LSZ342" s="35"/>
      <c r="LTA342" s="35"/>
      <c r="LTB342" s="35"/>
      <c r="LTC342" s="35"/>
      <c r="LTD342" s="35"/>
      <c r="LTE342" s="35"/>
      <c r="LTF342" s="35"/>
      <c r="LTG342" s="35"/>
      <c r="LTH342" s="35"/>
      <c r="LTI342" s="35"/>
      <c r="LTJ342" s="35"/>
      <c r="LTK342" s="35"/>
      <c r="LTL342" s="35"/>
      <c r="LTM342" s="35"/>
      <c r="LTN342" s="35"/>
      <c r="LTO342" s="35"/>
      <c r="LTP342" s="35"/>
      <c r="LTQ342" s="35"/>
      <c r="LTR342" s="35"/>
      <c r="LTS342" s="35"/>
      <c r="LTT342" s="35"/>
      <c r="LTU342" s="35"/>
      <c r="LTV342" s="35"/>
      <c r="LTW342" s="35"/>
      <c r="LTX342" s="35"/>
      <c r="LTY342" s="35"/>
      <c r="LTZ342" s="35"/>
      <c r="LUA342" s="35"/>
      <c r="LUB342" s="35"/>
      <c r="LUC342" s="35"/>
      <c r="LUD342" s="35"/>
      <c r="LUE342" s="35"/>
      <c r="LUF342" s="35"/>
      <c r="LUG342" s="35"/>
      <c r="LUH342" s="35"/>
      <c r="LUI342" s="35"/>
      <c r="LUJ342" s="35"/>
      <c r="LUK342" s="35"/>
      <c r="LUL342" s="35"/>
      <c r="LUM342" s="35"/>
      <c r="LUN342" s="35"/>
      <c r="LUO342" s="35"/>
      <c r="LUP342" s="35"/>
      <c r="LUQ342" s="35"/>
      <c r="LUR342" s="35"/>
      <c r="LUS342" s="35"/>
      <c r="LUT342" s="35"/>
      <c r="LUU342" s="35"/>
      <c r="LUV342" s="35"/>
      <c r="LUW342" s="35"/>
      <c r="LUX342" s="35"/>
      <c r="LUY342" s="35"/>
      <c r="LUZ342" s="35"/>
      <c r="LVA342" s="35"/>
      <c r="LVB342" s="35"/>
      <c r="LVC342" s="35"/>
      <c r="LVD342" s="35"/>
      <c r="LVE342" s="35"/>
      <c r="LVF342" s="35"/>
      <c r="LVG342" s="35"/>
      <c r="LVH342" s="35"/>
      <c r="LVI342" s="35"/>
      <c r="LVJ342" s="35"/>
      <c r="LVK342" s="35"/>
      <c r="LVL342" s="35"/>
      <c r="LVM342" s="35"/>
      <c r="LVN342" s="35"/>
      <c r="LVO342" s="35"/>
      <c r="LVP342" s="35"/>
      <c r="LVQ342" s="35"/>
      <c r="LVR342" s="35"/>
      <c r="LVS342" s="35"/>
      <c r="LVT342" s="35"/>
      <c r="LVU342" s="35"/>
      <c r="LVV342" s="35"/>
      <c r="LVW342" s="35"/>
      <c r="LVX342" s="35"/>
      <c r="LVY342" s="35"/>
      <c r="LVZ342" s="35"/>
      <c r="LWA342" s="35"/>
      <c r="LWB342" s="35"/>
      <c r="LWC342" s="35"/>
      <c r="LWD342" s="35"/>
      <c r="LWE342" s="35"/>
      <c r="LWF342" s="35"/>
      <c r="LWG342" s="35"/>
      <c r="LWH342" s="35"/>
      <c r="LWI342" s="35"/>
      <c r="LWJ342" s="35"/>
      <c r="LWK342" s="35"/>
      <c r="LWL342" s="35"/>
      <c r="LWM342" s="35"/>
      <c r="LWN342" s="35"/>
      <c r="LWO342" s="35"/>
      <c r="LWP342" s="35"/>
      <c r="LWQ342" s="35"/>
      <c r="LWR342" s="35"/>
      <c r="LWS342" s="35"/>
      <c r="LWT342" s="35"/>
      <c r="LWU342" s="35"/>
      <c r="LWV342" s="35"/>
      <c r="LWW342" s="35"/>
      <c r="LWX342" s="35"/>
      <c r="LWY342" s="35"/>
      <c r="LWZ342" s="35"/>
      <c r="LXA342" s="35"/>
      <c r="LXB342" s="35"/>
      <c r="LXC342" s="35"/>
      <c r="LXD342" s="35"/>
      <c r="LXE342" s="35"/>
      <c r="LXF342" s="35"/>
      <c r="LXG342" s="35"/>
      <c r="LXH342" s="35"/>
      <c r="LXI342" s="35"/>
      <c r="LXJ342" s="35"/>
      <c r="LXK342" s="35"/>
      <c r="LXL342" s="35"/>
      <c r="LXM342" s="35"/>
      <c r="LXN342" s="35"/>
      <c r="LXO342" s="35"/>
      <c r="LXP342" s="35"/>
      <c r="LXQ342" s="35"/>
      <c r="LXR342" s="35"/>
      <c r="LXS342" s="35"/>
      <c r="LXT342" s="35"/>
      <c r="LXU342" s="35"/>
      <c r="LXV342" s="35"/>
      <c r="LXW342" s="35"/>
      <c r="LXX342" s="35"/>
      <c r="LXY342" s="35"/>
      <c r="LXZ342" s="35"/>
      <c r="LYA342" s="35"/>
      <c r="LYB342" s="35"/>
      <c r="LYC342" s="35"/>
      <c r="LYD342" s="35"/>
      <c r="LYE342" s="35"/>
      <c r="LYF342" s="35"/>
      <c r="LYG342" s="35"/>
      <c r="LYH342" s="35"/>
      <c r="LYI342" s="35"/>
      <c r="LYJ342" s="35"/>
      <c r="LYK342" s="35"/>
      <c r="LYL342" s="35"/>
      <c r="LYM342" s="35"/>
      <c r="LYN342" s="35"/>
      <c r="LYO342" s="35"/>
      <c r="LYP342" s="35"/>
      <c r="LYQ342" s="35"/>
      <c r="LYR342" s="35"/>
      <c r="LYS342" s="35"/>
      <c r="LYT342" s="35"/>
      <c r="LYU342" s="35"/>
      <c r="LYV342" s="35"/>
      <c r="LYW342" s="35"/>
      <c r="LYX342" s="35"/>
      <c r="LYY342" s="35"/>
      <c r="LYZ342" s="35"/>
      <c r="LZA342" s="35"/>
      <c r="LZB342" s="35"/>
      <c r="LZC342" s="35"/>
      <c r="LZD342" s="35"/>
      <c r="LZE342" s="35"/>
      <c r="LZF342" s="35"/>
      <c r="LZG342" s="35"/>
      <c r="LZH342" s="35"/>
      <c r="LZI342" s="35"/>
      <c r="LZJ342" s="35"/>
      <c r="LZK342" s="35"/>
      <c r="LZL342" s="35"/>
      <c r="LZM342" s="35"/>
      <c r="LZN342" s="35"/>
      <c r="LZO342" s="35"/>
      <c r="LZP342" s="35"/>
      <c r="LZQ342" s="35"/>
      <c r="LZR342" s="35"/>
      <c r="LZS342" s="35"/>
      <c r="LZT342" s="35"/>
      <c r="LZU342" s="35"/>
      <c r="LZV342" s="35"/>
      <c r="LZW342" s="35"/>
      <c r="LZX342" s="35"/>
      <c r="LZY342" s="35"/>
      <c r="LZZ342" s="35"/>
      <c r="MAA342" s="35"/>
      <c r="MAB342" s="35"/>
      <c r="MAC342" s="35"/>
      <c r="MAD342" s="35"/>
      <c r="MAE342" s="35"/>
      <c r="MAF342" s="35"/>
      <c r="MAG342" s="35"/>
      <c r="MAH342" s="35"/>
      <c r="MAI342" s="35"/>
      <c r="MAJ342" s="35"/>
      <c r="MAK342" s="35"/>
      <c r="MAL342" s="35"/>
      <c r="MAM342" s="35"/>
      <c r="MAN342" s="35"/>
      <c r="MAO342" s="35"/>
      <c r="MAP342" s="35"/>
      <c r="MAQ342" s="35"/>
      <c r="MAR342" s="35"/>
      <c r="MAS342" s="35"/>
      <c r="MAT342" s="35"/>
      <c r="MAU342" s="35"/>
      <c r="MAV342" s="35"/>
      <c r="MAW342" s="35"/>
      <c r="MAX342" s="35"/>
      <c r="MAY342" s="35"/>
      <c r="MAZ342" s="35"/>
      <c r="MBA342" s="35"/>
      <c r="MBB342" s="35"/>
      <c r="MBC342" s="35"/>
      <c r="MBD342" s="35"/>
      <c r="MBE342" s="35"/>
      <c r="MBF342" s="35"/>
      <c r="MBG342" s="35"/>
      <c r="MBH342" s="35"/>
      <c r="MBI342" s="35"/>
      <c r="MBJ342" s="35"/>
      <c r="MBK342" s="35"/>
      <c r="MBL342" s="35"/>
      <c r="MBM342" s="35"/>
      <c r="MBN342" s="35"/>
      <c r="MBO342" s="35"/>
      <c r="MBP342" s="35"/>
      <c r="MBQ342" s="35"/>
      <c r="MBR342" s="35"/>
      <c r="MBS342" s="35"/>
      <c r="MBT342" s="35"/>
      <c r="MBU342" s="35"/>
      <c r="MBV342" s="35"/>
      <c r="MBW342" s="35"/>
      <c r="MBX342" s="35"/>
      <c r="MBY342" s="35"/>
      <c r="MBZ342" s="35"/>
      <c r="MCA342" s="35"/>
      <c r="MCB342" s="35"/>
      <c r="MCC342" s="35"/>
      <c r="MCD342" s="35"/>
      <c r="MCE342" s="35"/>
      <c r="MCF342" s="35"/>
      <c r="MCG342" s="35"/>
      <c r="MCH342" s="35"/>
      <c r="MCI342" s="35"/>
      <c r="MCJ342" s="35"/>
      <c r="MCK342" s="35"/>
      <c r="MCL342" s="35"/>
      <c r="MCM342" s="35"/>
      <c r="MCN342" s="35"/>
      <c r="MCO342" s="35"/>
      <c r="MCP342" s="35"/>
      <c r="MCQ342" s="35"/>
      <c r="MCR342" s="35"/>
      <c r="MCS342" s="35"/>
      <c r="MCT342" s="35"/>
      <c r="MCU342" s="35"/>
      <c r="MCV342" s="35"/>
      <c r="MCW342" s="35"/>
      <c r="MCX342" s="35"/>
      <c r="MCY342" s="35"/>
      <c r="MCZ342" s="35"/>
      <c r="MDA342" s="35"/>
      <c r="MDB342" s="35"/>
      <c r="MDC342" s="35"/>
      <c r="MDD342" s="35"/>
      <c r="MDE342" s="35"/>
      <c r="MDF342" s="35"/>
      <c r="MDG342" s="35"/>
      <c r="MDH342" s="35"/>
      <c r="MDI342" s="35"/>
      <c r="MDJ342" s="35"/>
      <c r="MDK342" s="35"/>
      <c r="MDL342" s="35"/>
      <c r="MDM342" s="35"/>
      <c r="MDN342" s="35"/>
      <c r="MDO342" s="35"/>
      <c r="MDP342" s="35"/>
      <c r="MDQ342" s="35"/>
      <c r="MDR342" s="35"/>
      <c r="MDS342" s="35"/>
      <c r="MDT342" s="35"/>
      <c r="MDU342" s="35"/>
      <c r="MDV342" s="35"/>
      <c r="MDW342" s="35"/>
      <c r="MDX342" s="35"/>
      <c r="MDY342" s="35"/>
      <c r="MDZ342" s="35"/>
      <c r="MEA342" s="35"/>
      <c r="MEB342" s="35"/>
      <c r="MEC342" s="35"/>
      <c r="MED342" s="35"/>
      <c r="MEE342" s="35"/>
      <c r="MEF342" s="35"/>
      <c r="MEG342" s="35"/>
      <c r="MEH342" s="35"/>
      <c r="MEI342" s="35"/>
      <c r="MEJ342" s="35"/>
      <c r="MEK342" s="35"/>
      <c r="MEL342" s="35"/>
      <c r="MEM342" s="35"/>
      <c r="MEN342" s="35"/>
      <c r="MEO342" s="35"/>
      <c r="MEP342" s="35"/>
      <c r="MEQ342" s="35"/>
      <c r="MER342" s="35"/>
      <c r="MES342" s="35"/>
      <c r="MET342" s="35"/>
      <c r="MEU342" s="35"/>
      <c r="MEV342" s="35"/>
      <c r="MEW342" s="35"/>
      <c r="MEX342" s="35"/>
      <c r="MEY342" s="35"/>
      <c r="MEZ342" s="35"/>
      <c r="MFA342" s="35"/>
      <c r="MFB342" s="35"/>
      <c r="MFC342" s="35"/>
      <c r="MFD342" s="35"/>
      <c r="MFE342" s="35"/>
      <c r="MFF342" s="35"/>
      <c r="MFG342" s="35"/>
      <c r="MFH342" s="35"/>
      <c r="MFI342" s="35"/>
      <c r="MFJ342" s="35"/>
      <c r="MFK342" s="35"/>
      <c r="MFL342" s="35"/>
      <c r="MFM342" s="35"/>
      <c r="MFN342" s="35"/>
      <c r="MFO342" s="35"/>
      <c r="MFP342" s="35"/>
      <c r="MFQ342" s="35"/>
      <c r="MFR342" s="35"/>
      <c r="MFS342" s="35"/>
      <c r="MFT342" s="35"/>
      <c r="MFU342" s="35"/>
      <c r="MFV342" s="35"/>
      <c r="MFW342" s="35"/>
      <c r="MFX342" s="35"/>
      <c r="MFY342" s="35"/>
      <c r="MFZ342" s="35"/>
      <c r="MGA342" s="35"/>
      <c r="MGB342" s="35"/>
      <c r="MGC342" s="35"/>
      <c r="MGD342" s="35"/>
      <c r="MGE342" s="35"/>
      <c r="MGF342" s="35"/>
      <c r="MGG342" s="35"/>
      <c r="MGH342" s="35"/>
      <c r="MGI342" s="35"/>
      <c r="MGJ342" s="35"/>
      <c r="MGK342" s="35"/>
      <c r="MGL342" s="35"/>
      <c r="MGM342" s="35"/>
      <c r="MGN342" s="35"/>
      <c r="MGO342" s="35"/>
      <c r="MGP342" s="35"/>
      <c r="MGQ342" s="35"/>
      <c r="MGR342" s="35"/>
      <c r="MGS342" s="35"/>
      <c r="MGT342" s="35"/>
      <c r="MGU342" s="35"/>
      <c r="MGV342" s="35"/>
      <c r="MGW342" s="35"/>
      <c r="MGX342" s="35"/>
      <c r="MGY342" s="35"/>
      <c r="MGZ342" s="35"/>
      <c r="MHA342" s="35"/>
      <c r="MHB342" s="35"/>
      <c r="MHC342" s="35"/>
      <c r="MHD342" s="35"/>
      <c r="MHE342" s="35"/>
      <c r="MHF342" s="35"/>
      <c r="MHG342" s="35"/>
      <c r="MHH342" s="35"/>
      <c r="MHI342" s="35"/>
      <c r="MHJ342" s="35"/>
      <c r="MHK342" s="35"/>
      <c r="MHL342" s="35"/>
      <c r="MHM342" s="35"/>
      <c r="MHN342" s="35"/>
      <c r="MHO342" s="35"/>
      <c r="MHP342" s="35"/>
      <c r="MHQ342" s="35"/>
      <c r="MHR342" s="35"/>
      <c r="MHS342" s="35"/>
      <c r="MHT342" s="35"/>
      <c r="MHU342" s="35"/>
      <c r="MHV342" s="35"/>
      <c r="MHW342" s="35"/>
      <c r="MHX342" s="35"/>
      <c r="MHY342" s="35"/>
      <c r="MHZ342" s="35"/>
      <c r="MIA342" s="35"/>
      <c r="MIB342" s="35"/>
      <c r="MIC342" s="35"/>
      <c r="MID342" s="35"/>
      <c r="MIE342" s="35"/>
      <c r="MIF342" s="35"/>
      <c r="MIG342" s="35"/>
      <c r="MIH342" s="35"/>
      <c r="MII342" s="35"/>
      <c r="MIJ342" s="35"/>
      <c r="MIK342" s="35"/>
      <c r="MIL342" s="35"/>
      <c r="MIM342" s="35"/>
      <c r="MIN342" s="35"/>
      <c r="MIO342" s="35"/>
      <c r="MIP342" s="35"/>
      <c r="MIQ342" s="35"/>
      <c r="MIR342" s="35"/>
      <c r="MIS342" s="35"/>
      <c r="MIT342" s="35"/>
      <c r="MIU342" s="35"/>
      <c r="MIV342" s="35"/>
      <c r="MIW342" s="35"/>
      <c r="MIX342" s="35"/>
      <c r="MIY342" s="35"/>
      <c r="MIZ342" s="35"/>
      <c r="MJA342" s="35"/>
      <c r="MJB342" s="35"/>
      <c r="MJC342" s="35"/>
      <c r="MJD342" s="35"/>
      <c r="MJE342" s="35"/>
      <c r="MJF342" s="35"/>
      <c r="MJG342" s="35"/>
      <c r="MJH342" s="35"/>
      <c r="MJI342" s="35"/>
      <c r="MJJ342" s="35"/>
      <c r="MJK342" s="35"/>
      <c r="MJL342" s="35"/>
      <c r="MJM342" s="35"/>
      <c r="MJN342" s="35"/>
      <c r="MJO342" s="35"/>
      <c r="MJP342" s="35"/>
      <c r="MJQ342" s="35"/>
      <c r="MJR342" s="35"/>
      <c r="MJS342" s="35"/>
      <c r="MJT342" s="35"/>
      <c r="MJU342" s="35"/>
      <c r="MJV342" s="35"/>
      <c r="MJW342" s="35"/>
      <c r="MJX342" s="35"/>
      <c r="MJY342" s="35"/>
      <c r="MJZ342" s="35"/>
      <c r="MKA342" s="35"/>
      <c r="MKB342" s="35"/>
      <c r="MKC342" s="35"/>
      <c r="MKD342" s="35"/>
      <c r="MKE342" s="35"/>
      <c r="MKF342" s="35"/>
      <c r="MKG342" s="35"/>
      <c r="MKH342" s="35"/>
      <c r="MKI342" s="35"/>
      <c r="MKJ342" s="35"/>
      <c r="MKK342" s="35"/>
      <c r="MKL342" s="35"/>
      <c r="MKM342" s="35"/>
      <c r="MKN342" s="35"/>
      <c r="MKO342" s="35"/>
      <c r="MKP342" s="35"/>
      <c r="MKQ342" s="35"/>
      <c r="MKR342" s="35"/>
      <c r="MKS342" s="35"/>
      <c r="MKT342" s="35"/>
      <c r="MKU342" s="35"/>
      <c r="MKV342" s="35"/>
      <c r="MKW342" s="35"/>
      <c r="MKX342" s="35"/>
      <c r="MKY342" s="35"/>
      <c r="MKZ342" s="35"/>
      <c r="MLA342" s="35"/>
      <c r="MLB342" s="35"/>
      <c r="MLC342" s="35"/>
      <c r="MLD342" s="35"/>
      <c r="MLE342" s="35"/>
      <c r="MLF342" s="35"/>
      <c r="MLG342" s="35"/>
      <c r="MLH342" s="35"/>
      <c r="MLI342" s="35"/>
      <c r="MLJ342" s="35"/>
      <c r="MLK342" s="35"/>
      <c r="MLL342" s="35"/>
      <c r="MLM342" s="35"/>
      <c r="MLN342" s="35"/>
      <c r="MLO342" s="35"/>
      <c r="MLP342" s="35"/>
      <c r="MLQ342" s="35"/>
      <c r="MLR342" s="35"/>
      <c r="MLS342" s="35"/>
      <c r="MLT342" s="35"/>
      <c r="MLU342" s="35"/>
      <c r="MLV342" s="35"/>
      <c r="MLW342" s="35"/>
      <c r="MLX342" s="35"/>
      <c r="MLY342" s="35"/>
      <c r="MLZ342" s="35"/>
      <c r="MMA342" s="35"/>
      <c r="MMB342" s="35"/>
      <c r="MMC342" s="35"/>
      <c r="MMD342" s="35"/>
      <c r="MME342" s="35"/>
      <c r="MMF342" s="35"/>
      <c r="MMG342" s="35"/>
      <c r="MMH342" s="35"/>
      <c r="MMI342" s="35"/>
      <c r="MMJ342" s="35"/>
      <c r="MMK342" s="35"/>
      <c r="MML342" s="35"/>
      <c r="MMM342" s="35"/>
      <c r="MMN342" s="35"/>
      <c r="MMO342" s="35"/>
      <c r="MMP342" s="35"/>
      <c r="MMQ342" s="35"/>
      <c r="MMR342" s="35"/>
      <c r="MMS342" s="35"/>
      <c r="MMT342" s="35"/>
      <c r="MMU342" s="35"/>
      <c r="MMV342" s="35"/>
      <c r="MMW342" s="35"/>
      <c r="MMX342" s="35"/>
      <c r="MMY342" s="35"/>
      <c r="MMZ342" s="35"/>
      <c r="MNA342" s="35"/>
      <c r="MNB342" s="35"/>
      <c r="MNC342" s="35"/>
      <c r="MND342" s="35"/>
      <c r="MNE342" s="35"/>
      <c r="MNF342" s="35"/>
      <c r="MNG342" s="35"/>
      <c r="MNH342" s="35"/>
      <c r="MNI342" s="35"/>
      <c r="MNJ342" s="35"/>
      <c r="MNK342" s="35"/>
      <c r="MNL342" s="35"/>
      <c r="MNM342" s="35"/>
      <c r="MNN342" s="35"/>
      <c r="MNO342" s="35"/>
      <c r="MNP342" s="35"/>
      <c r="MNQ342" s="35"/>
      <c r="MNR342" s="35"/>
      <c r="MNS342" s="35"/>
      <c r="MNT342" s="35"/>
      <c r="MNU342" s="35"/>
      <c r="MNV342" s="35"/>
      <c r="MNW342" s="35"/>
      <c r="MNX342" s="35"/>
      <c r="MNY342" s="35"/>
      <c r="MNZ342" s="35"/>
      <c r="MOA342" s="35"/>
      <c r="MOB342" s="35"/>
      <c r="MOC342" s="35"/>
      <c r="MOD342" s="35"/>
      <c r="MOE342" s="35"/>
      <c r="MOF342" s="35"/>
      <c r="MOG342" s="35"/>
      <c r="MOH342" s="35"/>
      <c r="MOI342" s="35"/>
      <c r="MOJ342" s="35"/>
      <c r="MOK342" s="35"/>
      <c r="MOL342" s="35"/>
      <c r="MOM342" s="35"/>
      <c r="MON342" s="35"/>
      <c r="MOO342" s="35"/>
      <c r="MOP342" s="35"/>
      <c r="MOQ342" s="35"/>
      <c r="MOR342" s="35"/>
      <c r="MOS342" s="35"/>
      <c r="MOT342" s="35"/>
      <c r="MOU342" s="35"/>
      <c r="MOV342" s="35"/>
      <c r="MOW342" s="35"/>
      <c r="MOX342" s="35"/>
      <c r="MOY342" s="35"/>
      <c r="MOZ342" s="35"/>
      <c r="MPA342" s="35"/>
      <c r="MPB342" s="35"/>
      <c r="MPC342" s="35"/>
      <c r="MPD342" s="35"/>
      <c r="MPE342" s="35"/>
      <c r="MPF342" s="35"/>
      <c r="MPG342" s="35"/>
      <c r="MPH342" s="35"/>
      <c r="MPI342" s="35"/>
      <c r="MPJ342" s="35"/>
      <c r="MPK342" s="35"/>
      <c r="MPL342" s="35"/>
      <c r="MPM342" s="35"/>
      <c r="MPN342" s="35"/>
      <c r="MPO342" s="35"/>
      <c r="MPP342" s="35"/>
      <c r="MPQ342" s="35"/>
      <c r="MPR342" s="35"/>
      <c r="MPS342" s="35"/>
      <c r="MPT342" s="35"/>
      <c r="MPU342" s="35"/>
      <c r="MPV342" s="35"/>
      <c r="MPW342" s="35"/>
      <c r="MPX342" s="35"/>
      <c r="MPY342" s="35"/>
      <c r="MPZ342" s="35"/>
      <c r="MQA342" s="35"/>
      <c r="MQB342" s="35"/>
      <c r="MQC342" s="35"/>
      <c r="MQD342" s="35"/>
      <c r="MQE342" s="35"/>
      <c r="MQF342" s="35"/>
      <c r="MQG342" s="35"/>
      <c r="MQH342" s="35"/>
      <c r="MQI342" s="35"/>
      <c r="MQJ342" s="35"/>
      <c r="MQK342" s="35"/>
      <c r="MQL342" s="35"/>
      <c r="MQM342" s="35"/>
      <c r="MQN342" s="35"/>
      <c r="MQO342" s="35"/>
      <c r="MQP342" s="35"/>
      <c r="MQQ342" s="35"/>
      <c r="MQR342" s="35"/>
      <c r="MQS342" s="35"/>
      <c r="MQT342" s="35"/>
      <c r="MQU342" s="35"/>
      <c r="MQV342" s="35"/>
      <c r="MQW342" s="35"/>
      <c r="MQX342" s="35"/>
      <c r="MQY342" s="35"/>
      <c r="MQZ342" s="35"/>
      <c r="MRA342" s="35"/>
      <c r="MRB342" s="35"/>
      <c r="MRC342" s="35"/>
      <c r="MRD342" s="35"/>
      <c r="MRE342" s="35"/>
      <c r="MRF342" s="35"/>
      <c r="MRG342" s="35"/>
      <c r="MRH342" s="35"/>
      <c r="MRI342" s="35"/>
      <c r="MRJ342" s="35"/>
      <c r="MRK342" s="35"/>
      <c r="MRL342" s="35"/>
      <c r="MRM342" s="35"/>
      <c r="MRN342" s="35"/>
      <c r="MRO342" s="35"/>
      <c r="MRP342" s="35"/>
      <c r="MRQ342" s="35"/>
      <c r="MRR342" s="35"/>
      <c r="MRS342" s="35"/>
      <c r="MRT342" s="35"/>
      <c r="MRU342" s="35"/>
      <c r="MRV342" s="35"/>
      <c r="MRW342" s="35"/>
      <c r="MRX342" s="35"/>
      <c r="MRY342" s="35"/>
      <c r="MRZ342" s="35"/>
      <c r="MSA342" s="35"/>
      <c r="MSB342" s="35"/>
      <c r="MSC342" s="35"/>
      <c r="MSD342" s="35"/>
      <c r="MSE342" s="35"/>
      <c r="MSF342" s="35"/>
      <c r="MSG342" s="35"/>
      <c r="MSH342" s="35"/>
      <c r="MSI342" s="35"/>
      <c r="MSJ342" s="35"/>
      <c r="MSK342" s="35"/>
      <c r="MSL342" s="35"/>
      <c r="MSM342" s="35"/>
      <c r="MSN342" s="35"/>
      <c r="MSO342" s="35"/>
      <c r="MSP342" s="35"/>
      <c r="MSQ342" s="35"/>
      <c r="MSR342" s="35"/>
      <c r="MSS342" s="35"/>
      <c r="MST342" s="35"/>
      <c r="MSU342" s="35"/>
      <c r="MSV342" s="35"/>
      <c r="MSW342" s="35"/>
      <c r="MSX342" s="35"/>
      <c r="MSY342" s="35"/>
      <c r="MSZ342" s="35"/>
      <c r="MTA342" s="35"/>
      <c r="MTB342" s="35"/>
      <c r="MTC342" s="35"/>
      <c r="MTD342" s="35"/>
      <c r="MTE342" s="35"/>
      <c r="MTF342" s="35"/>
      <c r="MTG342" s="35"/>
      <c r="MTH342" s="35"/>
      <c r="MTI342" s="35"/>
      <c r="MTJ342" s="35"/>
      <c r="MTK342" s="35"/>
      <c r="MTL342" s="35"/>
      <c r="MTM342" s="35"/>
      <c r="MTN342" s="35"/>
      <c r="MTO342" s="35"/>
      <c r="MTP342" s="35"/>
      <c r="MTQ342" s="35"/>
      <c r="MTR342" s="35"/>
      <c r="MTS342" s="35"/>
      <c r="MTT342" s="35"/>
      <c r="MTU342" s="35"/>
      <c r="MTV342" s="35"/>
      <c r="MTW342" s="35"/>
      <c r="MTX342" s="35"/>
      <c r="MTY342" s="35"/>
      <c r="MTZ342" s="35"/>
      <c r="MUA342" s="35"/>
      <c r="MUB342" s="35"/>
      <c r="MUC342" s="35"/>
      <c r="MUD342" s="35"/>
      <c r="MUE342" s="35"/>
      <c r="MUF342" s="35"/>
      <c r="MUG342" s="35"/>
      <c r="MUH342" s="35"/>
      <c r="MUI342" s="35"/>
      <c r="MUJ342" s="35"/>
      <c r="MUK342" s="35"/>
      <c r="MUL342" s="35"/>
      <c r="MUM342" s="35"/>
      <c r="MUN342" s="35"/>
      <c r="MUO342" s="35"/>
      <c r="MUP342" s="35"/>
      <c r="MUQ342" s="35"/>
      <c r="MUR342" s="35"/>
      <c r="MUS342" s="35"/>
      <c r="MUT342" s="35"/>
      <c r="MUU342" s="35"/>
      <c r="MUV342" s="35"/>
      <c r="MUW342" s="35"/>
      <c r="MUX342" s="35"/>
      <c r="MUY342" s="35"/>
      <c r="MUZ342" s="35"/>
      <c r="MVA342" s="35"/>
      <c r="MVB342" s="35"/>
      <c r="MVC342" s="35"/>
      <c r="MVD342" s="35"/>
      <c r="MVE342" s="35"/>
      <c r="MVF342" s="35"/>
      <c r="MVG342" s="35"/>
      <c r="MVH342" s="35"/>
      <c r="MVI342" s="35"/>
      <c r="MVJ342" s="35"/>
      <c r="MVK342" s="35"/>
      <c r="MVL342" s="35"/>
      <c r="MVM342" s="35"/>
      <c r="MVN342" s="35"/>
      <c r="MVO342" s="35"/>
      <c r="MVP342" s="35"/>
      <c r="MVQ342" s="35"/>
      <c r="MVR342" s="35"/>
      <c r="MVS342" s="35"/>
      <c r="MVT342" s="35"/>
      <c r="MVU342" s="35"/>
      <c r="MVV342" s="35"/>
      <c r="MVW342" s="35"/>
      <c r="MVX342" s="35"/>
      <c r="MVY342" s="35"/>
      <c r="MVZ342" s="35"/>
      <c r="MWA342" s="35"/>
      <c r="MWB342" s="35"/>
      <c r="MWC342" s="35"/>
      <c r="MWD342" s="35"/>
      <c r="MWE342" s="35"/>
      <c r="MWF342" s="35"/>
      <c r="MWG342" s="35"/>
      <c r="MWH342" s="35"/>
      <c r="MWI342" s="35"/>
      <c r="MWJ342" s="35"/>
      <c r="MWK342" s="35"/>
      <c r="MWL342" s="35"/>
      <c r="MWM342" s="35"/>
      <c r="MWN342" s="35"/>
      <c r="MWO342" s="35"/>
      <c r="MWP342" s="35"/>
      <c r="MWQ342" s="35"/>
      <c r="MWR342" s="35"/>
      <c r="MWS342" s="35"/>
      <c r="MWT342" s="35"/>
      <c r="MWU342" s="35"/>
      <c r="MWV342" s="35"/>
      <c r="MWW342" s="35"/>
      <c r="MWX342" s="35"/>
      <c r="MWY342" s="35"/>
      <c r="MWZ342" s="35"/>
      <c r="MXA342" s="35"/>
      <c r="MXB342" s="35"/>
      <c r="MXC342" s="35"/>
      <c r="MXD342" s="35"/>
      <c r="MXE342" s="35"/>
      <c r="MXF342" s="35"/>
      <c r="MXG342" s="35"/>
      <c r="MXH342" s="35"/>
      <c r="MXI342" s="35"/>
      <c r="MXJ342" s="35"/>
      <c r="MXK342" s="35"/>
      <c r="MXL342" s="35"/>
      <c r="MXM342" s="35"/>
      <c r="MXN342" s="35"/>
      <c r="MXO342" s="35"/>
      <c r="MXP342" s="35"/>
      <c r="MXQ342" s="35"/>
      <c r="MXR342" s="35"/>
      <c r="MXS342" s="35"/>
      <c r="MXT342" s="35"/>
      <c r="MXU342" s="35"/>
      <c r="MXV342" s="35"/>
      <c r="MXW342" s="35"/>
      <c r="MXX342" s="35"/>
      <c r="MXY342" s="35"/>
      <c r="MXZ342" s="35"/>
      <c r="MYA342" s="35"/>
      <c r="MYB342" s="35"/>
      <c r="MYC342" s="35"/>
      <c r="MYD342" s="35"/>
      <c r="MYE342" s="35"/>
      <c r="MYF342" s="35"/>
      <c r="MYG342" s="35"/>
      <c r="MYH342" s="35"/>
      <c r="MYI342" s="35"/>
      <c r="MYJ342" s="35"/>
      <c r="MYK342" s="35"/>
      <c r="MYL342" s="35"/>
      <c r="MYM342" s="35"/>
      <c r="MYN342" s="35"/>
      <c r="MYO342" s="35"/>
      <c r="MYP342" s="35"/>
      <c r="MYQ342" s="35"/>
      <c r="MYR342" s="35"/>
      <c r="MYS342" s="35"/>
      <c r="MYT342" s="35"/>
      <c r="MYU342" s="35"/>
      <c r="MYV342" s="35"/>
      <c r="MYW342" s="35"/>
      <c r="MYX342" s="35"/>
      <c r="MYY342" s="35"/>
      <c r="MYZ342" s="35"/>
      <c r="MZA342" s="35"/>
      <c r="MZB342" s="35"/>
      <c r="MZC342" s="35"/>
      <c r="MZD342" s="35"/>
      <c r="MZE342" s="35"/>
      <c r="MZF342" s="35"/>
      <c r="MZG342" s="35"/>
      <c r="MZH342" s="35"/>
      <c r="MZI342" s="35"/>
      <c r="MZJ342" s="35"/>
      <c r="MZK342" s="35"/>
      <c r="MZL342" s="35"/>
      <c r="MZM342" s="35"/>
      <c r="MZN342" s="35"/>
      <c r="MZO342" s="35"/>
      <c r="MZP342" s="35"/>
      <c r="MZQ342" s="35"/>
      <c r="MZR342" s="35"/>
      <c r="MZS342" s="35"/>
      <c r="MZT342" s="35"/>
      <c r="MZU342" s="35"/>
      <c r="MZV342" s="35"/>
      <c r="MZW342" s="35"/>
      <c r="MZX342" s="35"/>
      <c r="MZY342" s="35"/>
      <c r="MZZ342" s="35"/>
      <c r="NAA342" s="35"/>
      <c r="NAB342" s="35"/>
      <c r="NAC342" s="35"/>
      <c r="NAD342" s="35"/>
      <c r="NAE342" s="35"/>
      <c r="NAF342" s="35"/>
      <c r="NAG342" s="35"/>
      <c r="NAH342" s="35"/>
      <c r="NAI342" s="35"/>
      <c r="NAJ342" s="35"/>
      <c r="NAK342" s="35"/>
      <c r="NAL342" s="35"/>
      <c r="NAM342" s="35"/>
      <c r="NAN342" s="35"/>
      <c r="NAO342" s="35"/>
      <c r="NAP342" s="35"/>
      <c r="NAQ342" s="35"/>
      <c r="NAR342" s="35"/>
      <c r="NAS342" s="35"/>
      <c r="NAT342" s="35"/>
      <c r="NAU342" s="35"/>
      <c r="NAV342" s="35"/>
      <c r="NAW342" s="35"/>
      <c r="NAX342" s="35"/>
      <c r="NAY342" s="35"/>
      <c r="NAZ342" s="35"/>
      <c r="NBA342" s="35"/>
      <c r="NBB342" s="35"/>
      <c r="NBC342" s="35"/>
      <c r="NBD342" s="35"/>
      <c r="NBE342" s="35"/>
      <c r="NBF342" s="35"/>
      <c r="NBG342" s="35"/>
      <c r="NBH342" s="35"/>
      <c r="NBI342" s="35"/>
      <c r="NBJ342" s="35"/>
      <c r="NBK342" s="35"/>
      <c r="NBL342" s="35"/>
      <c r="NBM342" s="35"/>
      <c r="NBN342" s="35"/>
      <c r="NBO342" s="35"/>
      <c r="NBP342" s="35"/>
      <c r="NBQ342" s="35"/>
      <c r="NBR342" s="35"/>
      <c r="NBS342" s="35"/>
      <c r="NBT342" s="35"/>
      <c r="NBU342" s="35"/>
      <c r="NBV342" s="35"/>
      <c r="NBW342" s="35"/>
      <c r="NBX342" s="35"/>
      <c r="NBY342" s="35"/>
      <c r="NBZ342" s="35"/>
      <c r="NCA342" s="35"/>
      <c r="NCB342" s="35"/>
      <c r="NCC342" s="35"/>
      <c r="NCD342" s="35"/>
      <c r="NCE342" s="35"/>
      <c r="NCF342" s="35"/>
      <c r="NCG342" s="35"/>
      <c r="NCH342" s="35"/>
      <c r="NCI342" s="35"/>
      <c r="NCJ342" s="35"/>
      <c r="NCK342" s="35"/>
      <c r="NCL342" s="35"/>
      <c r="NCM342" s="35"/>
      <c r="NCN342" s="35"/>
      <c r="NCO342" s="35"/>
      <c r="NCP342" s="35"/>
      <c r="NCQ342" s="35"/>
      <c r="NCR342" s="35"/>
      <c r="NCS342" s="35"/>
      <c r="NCT342" s="35"/>
      <c r="NCU342" s="35"/>
      <c r="NCV342" s="35"/>
      <c r="NCW342" s="35"/>
      <c r="NCX342" s="35"/>
      <c r="NCY342" s="35"/>
      <c r="NCZ342" s="35"/>
      <c r="NDA342" s="35"/>
      <c r="NDB342" s="35"/>
      <c r="NDC342" s="35"/>
      <c r="NDD342" s="35"/>
      <c r="NDE342" s="35"/>
      <c r="NDF342" s="35"/>
      <c r="NDG342" s="35"/>
      <c r="NDH342" s="35"/>
      <c r="NDI342" s="35"/>
      <c r="NDJ342" s="35"/>
      <c r="NDK342" s="35"/>
      <c r="NDL342" s="35"/>
      <c r="NDM342" s="35"/>
      <c r="NDN342" s="35"/>
      <c r="NDO342" s="35"/>
      <c r="NDP342" s="35"/>
      <c r="NDQ342" s="35"/>
      <c r="NDR342" s="35"/>
      <c r="NDS342" s="35"/>
      <c r="NDT342" s="35"/>
      <c r="NDU342" s="35"/>
      <c r="NDV342" s="35"/>
      <c r="NDW342" s="35"/>
      <c r="NDX342" s="35"/>
      <c r="NDY342" s="35"/>
      <c r="NDZ342" s="35"/>
      <c r="NEA342" s="35"/>
      <c r="NEB342" s="35"/>
      <c r="NEC342" s="35"/>
      <c r="NED342" s="35"/>
      <c r="NEE342" s="35"/>
      <c r="NEF342" s="35"/>
      <c r="NEG342" s="35"/>
      <c r="NEH342" s="35"/>
      <c r="NEI342" s="35"/>
      <c r="NEJ342" s="35"/>
      <c r="NEK342" s="35"/>
      <c r="NEL342" s="35"/>
      <c r="NEM342" s="35"/>
      <c r="NEN342" s="35"/>
      <c r="NEO342" s="35"/>
      <c r="NEP342" s="35"/>
      <c r="NEQ342" s="35"/>
      <c r="NER342" s="35"/>
      <c r="NES342" s="35"/>
      <c r="NET342" s="35"/>
      <c r="NEU342" s="35"/>
      <c r="NEV342" s="35"/>
      <c r="NEW342" s="35"/>
      <c r="NEX342" s="35"/>
      <c r="NEY342" s="35"/>
      <c r="NEZ342" s="35"/>
      <c r="NFA342" s="35"/>
      <c r="NFB342" s="35"/>
      <c r="NFC342" s="35"/>
      <c r="NFD342" s="35"/>
      <c r="NFE342" s="35"/>
      <c r="NFF342" s="35"/>
      <c r="NFG342" s="35"/>
      <c r="NFH342" s="35"/>
      <c r="NFI342" s="35"/>
      <c r="NFJ342" s="35"/>
      <c r="NFK342" s="35"/>
      <c r="NFL342" s="35"/>
      <c r="NFM342" s="35"/>
      <c r="NFN342" s="35"/>
      <c r="NFO342" s="35"/>
      <c r="NFP342" s="35"/>
      <c r="NFQ342" s="35"/>
      <c r="NFR342" s="35"/>
      <c r="NFS342" s="35"/>
      <c r="NFT342" s="35"/>
      <c r="NFU342" s="35"/>
      <c r="NFV342" s="35"/>
      <c r="NFW342" s="35"/>
      <c r="NFX342" s="35"/>
      <c r="NFY342" s="35"/>
      <c r="NFZ342" s="35"/>
      <c r="NGA342" s="35"/>
      <c r="NGB342" s="35"/>
      <c r="NGC342" s="35"/>
      <c r="NGD342" s="35"/>
      <c r="NGE342" s="35"/>
      <c r="NGF342" s="35"/>
      <c r="NGG342" s="35"/>
      <c r="NGH342" s="35"/>
      <c r="NGI342" s="35"/>
      <c r="NGJ342" s="35"/>
      <c r="NGK342" s="35"/>
      <c r="NGL342" s="35"/>
      <c r="NGM342" s="35"/>
      <c r="NGN342" s="35"/>
      <c r="NGO342" s="35"/>
      <c r="NGP342" s="35"/>
      <c r="NGQ342" s="35"/>
      <c r="NGR342" s="35"/>
      <c r="NGS342" s="35"/>
      <c r="NGT342" s="35"/>
      <c r="NGU342" s="35"/>
      <c r="NGV342" s="35"/>
      <c r="NGW342" s="35"/>
      <c r="NGX342" s="35"/>
      <c r="NGY342" s="35"/>
      <c r="NGZ342" s="35"/>
      <c r="NHA342" s="35"/>
      <c r="NHB342" s="35"/>
      <c r="NHC342" s="35"/>
      <c r="NHD342" s="35"/>
      <c r="NHE342" s="35"/>
      <c r="NHF342" s="35"/>
      <c r="NHG342" s="35"/>
      <c r="NHH342" s="35"/>
      <c r="NHI342" s="35"/>
      <c r="NHJ342" s="35"/>
      <c r="NHK342" s="35"/>
      <c r="NHL342" s="35"/>
      <c r="NHM342" s="35"/>
      <c r="NHN342" s="35"/>
      <c r="NHO342" s="35"/>
      <c r="NHP342" s="35"/>
      <c r="NHQ342" s="35"/>
      <c r="NHR342" s="35"/>
      <c r="NHS342" s="35"/>
      <c r="NHT342" s="35"/>
      <c r="NHU342" s="35"/>
      <c r="NHV342" s="35"/>
      <c r="NHW342" s="35"/>
      <c r="NHX342" s="35"/>
      <c r="NHY342" s="35"/>
      <c r="NHZ342" s="35"/>
      <c r="NIA342" s="35"/>
      <c r="NIB342" s="35"/>
      <c r="NIC342" s="35"/>
      <c r="NID342" s="35"/>
      <c r="NIE342" s="35"/>
      <c r="NIF342" s="35"/>
      <c r="NIG342" s="35"/>
      <c r="NIH342" s="35"/>
      <c r="NII342" s="35"/>
      <c r="NIJ342" s="35"/>
      <c r="NIK342" s="35"/>
      <c r="NIL342" s="35"/>
      <c r="NIM342" s="35"/>
      <c r="NIN342" s="35"/>
      <c r="NIO342" s="35"/>
      <c r="NIP342" s="35"/>
      <c r="NIQ342" s="35"/>
      <c r="NIR342" s="35"/>
      <c r="NIS342" s="35"/>
      <c r="NIT342" s="35"/>
      <c r="NIU342" s="35"/>
      <c r="NIV342" s="35"/>
      <c r="NIW342" s="35"/>
      <c r="NIX342" s="35"/>
      <c r="NIY342" s="35"/>
      <c r="NIZ342" s="35"/>
      <c r="NJA342" s="35"/>
      <c r="NJB342" s="35"/>
      <c r="NJC342" s="35"/>
      <c r="NJD342" s="35"/>
      <c r="NJE342" s="35"/>
      <c r="NJF342" s="35"/>
      <c r="NJG342" s="35"/>
      <c r="NJH342" s="35"/>
      <c r="NJI342" s="35"/>
      <c r="NJJ342" s="35"/>
      <c r="NJK342" s="35"/>
      <c r="NJL342" s="35"/>
      <c r="NJM342" s="35"/>
      <c r="NJN342" s="35"/>
      <c r="NJO342" s="35"/>
      <c r="NJP342" s="35"/>
      <c r="NJQ342" s="35"/>
      <c r="NJR342" s="35"/>
      <c r="NJS342" s="35"/>
      <c r="NJT342" s="35"/>
      <c r="NJU342" s="35"/>
      <c r="NJV342" s="35"/>
      <c r="NJW342" s="35"/>
      <c r="NJX342" s="35"/>
      <c r="NJY342" s="35"/>
      <c r="NJZ342" s="35"/>
      <c r="NKA342" s="35"/>
      <c r="NKB342" s="35"/>
      <c r="NKC342" s="35"/>
      <c r="NKD342" s="35"/>
      <c r="NKE342" s="35"/>
      <c r="NKF342" s="35"/>
      <c r="NKG342" s="35"/>
      <c r="NKH342" s="35"/>
      <c r="NKI342" s="35"/>
      <c r="NKJ342" s="35"/>
      <c r="NKK342" s="35"/>
      <c r="NKL342" s="35"/>
      <c r="NKM342" s="35"/>
      <c r="NKN342" s="35"/>
      <c r="NKO342" s="35"/>
      <c r="NKP342" s="35"/>
      <c r="NKQ342" s="35"/>
      <c r="NKR342" s="35"/>
      <c r="NKS342" s="35"/>
      <c r="NKT342" s="35"/>
      <c r="NKU342" s="35"/>
      <c r="NKV342" s="35"/>
      <c r="NKW342" s="35"/>
      <c r="NKX342" s="35"/>
      <c r="NKY342" s="35"/>
      <c r="NKZ342" s="35"/>
      <c r="NLA342" s="35"/>
      <c r="NLB342" s="35"/>
      <c r="NLC342" s="35"/>
      <c r="NLD342" s="35"/>
      <c r="NLE342" s="35"/>
      <c r="NLF342" s="35"/>
      <c r="NLG342" s="35"/>
      <c r="NLH342" s="35"/>
      <c r="NLI342" s="35"/>
      <c r="NLJ342" s="35"/>
      <c r="NLK342" s="35"/>
      <c r="NLL342" s="35"/>
      <c r="NLM342" s="35"/>
      <c r="NLN342" s="35"/>
      <c r="NLO342" s="35"/>
      <c r="NLP342" s="35"/>
      <c r="NLQ342" s="35"/>
      <c r="NLR342" s="35"/>
      <c r="NLS342" s="35"/>
      <c r="NLT342" s="35"/>
      <c r="NLU342" s="35"/>
      <c r="NLV342" s="35"/>
      <c r="NLW342" s="35"/>
      <c r="NLX342" s="35"/>
      <c r="NLY342" s="35"/>
      <c r="NLZ342" s="35"/>
      <c r="NMA342" s="35"/>
      <c r="NMB342" s="35"/>
      <c r="NMC342" s="35"/>
      <c r="NMD342" s="35"/>
      <c r="NME342" s="35"/>
      <c r="NMF342" s="35"/>
      <c r="NMG342" s="35"/>
      <c r="NMH342" s="35"/>
      <c r="NMI342" s="35"/>
      <c r="NMJ342" s="35"/>
      <c r="NMK342" s="35"/>
      <c r="NML342" s="35"/>
      <c r="NMM342" s="35"/>
      <c r="NMN342" s="35"/>
      <c r="NMO342" s="35"/>
      <c r="NMP342" s="35"/>
      <c r="NMQ342" s="35"/>
      <c r="NMR342" s="35"/>
      <c r="NMS342" s="35"/>
      <c r="NMT342" s="35"/>
      <c r="NMU342" s="35"/>
      <c r="NMV342" s="35"/>
      <c r="NMW342" s="35"/>
      <c r="NMX342" s="35"/>
      <c r="NMY342" s="35"/>
      <c r="NMZ342" s="35"/>
      <c r="NNA342" s="35"/>
      <c r="NNB342" s="35"/>
      <c r="NNC342" s="35"/>
      <c r="NND342" s="35"/>
      <c r="NNE342" s="35"/>
      <c r="NNF342" s="35"/>
      <c r="NNG342" s="35"/>
      <c r="NNH342" s="35"/>
      <c r="NNI342" s="35"/>
      <c r="NNJ342" s="35"/>
      <c r="NNK342" s="35"/>
      <c r="NNL342" s="35"/>
      <c r="NNM342" s="35"/>
      <c r="NNN342" s="35"/>
      <c r="NNO342" s="35"/>
      <c r="NNP342" s="35"/>
      <c r="NNQ342" s="35"/>
      <c r="NNR342" s="35"/>
      <c r="NNS342" s="35"/>
      <c r="NNT342" s="35"/>
      <c r="NNU342" s="35"/>
      <c r="NNV342" s="35"/>
      <c r="NNW342" s="35"/>
      <c r="NNX342" s="35"/>
      <c r="NNY342" s="35"/>
      <c r="NNZ342" s="35"/>
      <c r="NOA342" s="35"/>
      <c r="NOB342" s="35"/>
      <c r="NOC342" s="35"/>
      <c r="NOD342" s="35"/>
      <c r="NOE342" s="35"/>
      <c r="NOF342" s="35"/>
      <c r="NOG342" s="35"/>
      <c r="NOH342" s="35"/>
      <c r="NOI342" s="35"/>
      <c r="NOJ342" s="35"/>
      <c r="NOK342" s="35"/>
      <c r="NOL342" s="35"/>
      <c r="NOM342" s="35"/>
      <c r="NON342" s="35"/>
      <c r="NOO342" s="35"/>
      <c r="NOP342" s="35"/>
      <c r="NOQ342" s="35"/>
      <c r="NOR342" s="35"/>
      <c r="NOS342" s="35"/>
      <c r="NOT342" s="35"/>
      <c r="NOU342" s="35"/>
      <c r="NOV342" s="35"/>
      <c r="NOW342" s="35"/>
      <c r="NOX342" s="35"/>
      <c r="NOY342" s="35"/>
      <c r="NOZ342" s="35"/>
      <c r="NPA342" s="35"/>
      <c r="NPB342" s="35"/>
      <c r="NPC342" s="35"/>
      <c r="NPD342" s="35"/>
      <c r="NPE342" s="35"/>
      <c r="NPF342" s="35"/>
      <c r="NPG342" s="35"/>
      <c r="NPH342" s="35"/>
      <c r="NPI342" s="35"/>
      <c r="NPJ342" s="35"/>
      <c r="NPK342" s="35"/>
      <c r="NPL342" s="35"/>
      <c r="NPM342" s="35"/>
      <c r="NPN342" s="35"/>
      <c r="NPO342" s="35"/>
      <c r="NPP342" s="35"/>
      <c r="NPQ342" s="35"/>
      <c r="NPR342" s="35"/>
      <c r="NPS342" s="35"/>
      <c r="NPT342" s="35"/>
      <c r="NPU342" s="35"/>
      <c r="NPV342" s="35"/>
      <c r="NPW342" s="35"/>
      <c r="NPX342" s="35"/>
      <c r="NPY342" s="35"/>
      <c r="NPZ342" s="35"/>
      <c r="NQA342" s="35"/>
      <c r="NQB342" s="35"/>
      <c r="NQC342" s="35"/>
      <c r="NQD342" s="35"/>
      <c r="NQE342" s="35"/>
      <c r="NQF342" s="35"/>
      <c r="NQG342" s="35"/>
      <c r="NQH342" s="35"/>
      <c r="NQI342" s="35"/>
      <c r="NQJ342" s="35"/>
      <c r="NQK342" s="35"/>
      <c r="NQL342" s="35"/>
      <c r="NQM342" s="35"/>
      <c r="NQN342" s="35"/>
      <c r="NQO342" s="35"/>
      <c r="NQP342" s="35"/>
      <c r="NQQ342" s="35"/>
      <c r="NQR342" s="35"/>
      <c r="NQS342" s="35"/>
      <c r="NQT342" s="35"/>
      <c r="NQU342" s="35"/>
      <c r="NQV342" s="35"/>
      <c r="NQW342" s="35"/>
      <c r="NQX342" s="35"/>
      <c r="NQY342" s="35"/>
      <c r="NQZ342" s="35"/>
      <c r="NRA342" s="35"/>
      <c r="NRB342" s="35"/>
      <c r="NRC342" s="35"/>
      <c r="NRD342" s="35"/>
      <c r="NRE342" s="35"/>
      <c r="NRF342" s="35"/>
      <c r="NRG342" s="35"/>
      <c r="NRH342" s="35"/>
      <c r="NRI342" s="35"/>
      <c r="NRJ342" s="35"/>
      <c r="NRK342" s="35"/>
      <c r="NRL342" s="35"/>
      <c r="NRM342" s="35"/>
      <c r="NRN342" s="35"/>
      <c r="NRO342" s="35"/>
      <c r="NRP342" s="35"/>
      <c r="NRQ342" s="35"/>
      <c r="NRR342" s="35"/>
      <c r="NRS342" s="35"/>
      <c r="NRT342" s="35"/>
      <c r="NRU342" s="35"/>
      <c r="NRV342" s="35"/>
      <c r="NRW342" s="35"/>
      <c r="NRX342" s="35"/>
      <c r="NRY342" s="35"/>
      <c r="NRZ342" s="35"/>
      <c r="NSA342" s="35"/>
      <c r="NSB342" s="35"/>
      <c r="NSC342" s="35"/>
      <c r="NSD342" s="35"/>
      <c r="NSE342" s="35"/>
      <c r="NSF342" s="35"/>
      <c r="NSG342" s="35"/>
      <c r="NSH342" s="35"/>
      <c r="NSI342" s="35"/>
      <c r="NSJ342" s="35"/>
      <c r="NSK342" s="35"/>
      <c r="NSL342" s="35"/>
      <c r="NSM342" s="35"/>
      <c r="NSN342" s="35"/>
      <c r="NSO342" s="35"/>
      <c r="NSP342" s="35"/>
      <c r="NSQ342" s="35"/>
      <c r="NSR342" s="35"/>
      <c r="NSS342" s="35"/>
      <c r="NST342" s="35"/>
      <c r="NSU342" s="35"/>
      <c r="NSV342" s="35"/>
      <c r="NSW342" s="35"/>
      <c r="NSX342" s="35"/>
      <c r="NSY342" s="35"/>
      <c r="NSZ342" s="35"/>
      <c r="NTA342" s="35"/>
      <c r="NTB342" s="35"/>
      <c r="NTC342" s="35"/>
      <c r="NTD342" s="35"/>
      <c r="NTE342" s="35"/>
      <c r="NTF342" s="35"/>
      <c r="NTG342" s="35"/>
      <c r="NTH342" s="35"/>
      <c r="NTI342" s="35"/>
      <c r="NTJ342" s="35"/>
      <c r="NTK342" s="35"/>
      <c r="NTL342" s="35"/>
      <c r="NTM342" s="35"/>
      <c r="NTN342" s="35"/>
      <c r="NTO342" s="35"/>
      <c r="NTP342" s="35"/>
      <c r="NTQ342" s="35"/>
      <c r="NTR342" s="35"/>
      <c r="NTS342" s="35"/>
      <c r="NTT342" s="35"/>
      <c r="NTU342" s="35"/>
      <c r="NTV342" s="35"/>
      <c r="NTW342" s="35"/>
      <c r="NTX342" s="35"/>
      <c r="NTY342" s="35"/>
      <c r="NTZ342" s="35"/>
      <c r="NUA342" s="35"/>
      <c r="NUB342" s="35"/>
      <c r="NUC342" s="35"/>
      <c r="NUD342" s="35"/>
      <c r="NUE342" s="35"/>
      <c r="NUF342" s="35"/>
      <c r="NUG342" s="35"/>
      <c r="NUH342" s="35"/>
      <c r="NUI342" s="35"/>
      <c r="NUJ342" s="35"/>
      <c r="NUK342" s="35"/>
      <c r="NUL342" s="35"/>
      <c r="NUM342" s="35"/>
      <c r="NUN342" s="35"/>
      <c r="NUO342" s="35"/>
      <c r="NUP342" s="35"/>
      <c r="NUQ342" s="35"/>
      <c r="NUR342" s="35"/>
      <c r="NUS342" s="35"/>
      <c r="NUT342" s="35"/>
      <c r="NUU342" s="35"/>
      <c r="NUV342" s="35"/>
      <c r="NUW342" s="35"/>
      <c r="NUX342" s="35"/>
      <c r="NUY342" s="35"/>
      <c r="NUZ342" s="35"/>
      <c r="NVA342" s="35"/>
      <c r="NVB342" s="35"/>
      <c r="NVC342" s="35"/>
      <c r="NVD342" s="35"/>
      <c r="NVE342" s="35"/>
      <c r="NVF342" s="35"/>
      <c r="NVG342" s="35"/>
      <c r="NVH342" s="35"/>
      <c r="NVI342" s="35"/>
      <c r="NVJ342" s="35"/>
      <c r="NVK342" s="35"/>
      <c r="NVL342" s="35"/>
      <c r="NVM342" s="35"/>
      <c r="NVN342" s="35"/>
      <c r="NVO342" s="35"/>
      <c r="NVP342" s="35"/>
      <c r="NVQ342" s="35"/>
      <c r="NVR342" s="35"/>
      <c r="NVS342" s="35"/>
      <c r="NVT342" s="35"/>
      <c r="NVU342" s="35"/>
      <c r="NVV342" s="35"/>
      <c r="NVW342" s="35"/>
      <c r="NVX342" s="35"/>
      <c r="NVY342" s="35"/>
      <c r="NVZ342" s="35"/>
      <c r="NWA342" s="35"/>
      <c r="NWB342" s="35"/>
      <c r="NWC342" s="35"/>
      <c r="NWD342" s="35"/>
      <c r="NWE342" s="35"/>
      <c r="NWF342" s="35"/>
      <c r="NWG342" s="35"/>
      <c r="NWH342" s="35"/>
      <c r="NWI342" s="35"/>
      <c r="NWJ342" s="35"/>
      <c r="NWK342" s="35"/>
      <c r="NWL342" s="35"/>
      <c r="NWM342" s="35"/>
      <c r="NWN342" s="35"/>
      <c r="NWO342" s="35"/>
      <c r="NWP342" s="35"/>
      <c r="NWQ342" s="35"/>
      <c r="NWR342" s="35"/>
      <c r="NWS342" s="35"/>
      <c r="NWT342" s="35"/>
      <c r="NWU342" s="35"/>
      <c r="NWV342" s="35"/>
      <c r="NWW342" s="35"/>
      <c r="NWX342" s="35"/>
      <c r="NWY342" s="35"/>
      <c r="NWZ342" s="35"/>
      <c r="NXA342" s="35"/>
      <c r="NXB342" s="35"/>
      <c r="NXC342" s="35"/>
      <c r="NXD342" s="35"/>
      <c r="NXE342" s="35"/>
      <c r="NXF342" s="35"/>
      <c r="NXG342" s="35"/>
      <c r="NXH342" s="35"/>
      <c r="NXI342" s="35"/>
      <c r="NXJ342" s="35"/>
      <c r="NXK342" s="35"/>
      <c r="NXL342" s="35"/>
      <c r="NXM342" s="35"/>
      <c r="NXN342" s="35"/>
      <c r="NXO342" s="35"/>
      <c r="NXP342" s="35"/>
      <c r="NXQ342" s="35"/>
      <c r="NXR342" s="35"/>
      <c r="NXS342" s="35"/>
      <c r="NXT342" s="35"/>
      <c r="NXU342" s="35"/>
      <c r="NXV342" s="35"/>
      <c r="NXW342" s="35"/>
      <c r="NXX342" s="35"/>
      <c r="NXY342" s="35"/>
      <c r="NXZ342" s="35"/>
      <c r="NYA342" s="35"/>
      <c r="NYB342" s="35"/>
      <c r="NYC342" s="35"/>
      <c r="NYD342" s="35"/>
      <c r="NYE342" s="35"/>
      <c r="NYF342" s="35"/>
      <c r="NYG342" s="35"/>
      <c r="NYH342" s="35"/>
      <c r="NYI342" s="35"/>
      <c r="NYJ342" s="35"/>
      <c r="NYK342" s="35"/>
      <c r="NYL342" s="35"/>
      <c r="NYM342" s="35"/>
      <c r="NYN342" s="35"/>
      <c r="NYO342" s="35"/>
      <c r="NYP342" s="35"/>
      <c r="NYQ342" s="35"/>
      <c r="NYR342" s="35"/>
      <c r="NYS342" s="35"/>
      <c r="NYT342" s="35"/>
      <c r="NYU342" s="35"/>
      <c r="NYV342" s="35"/>
      <c r="NYW342" s="35"/>
      <c r="NYX342" s="35"/>
      <c r="NYY342" s="35"/>
      <c r="NYZ342" s="35"/>
      <c r="NZA342" s="35"/>
      <c r="NZB342" s="35"/>
      <c r="NZC342" s="35"/>
      <c r="NZD342" s="35"/>
      <c r="NZE342" s="35"/>
      <c r="NZF342" s="35"/>
      <c r="NZG342" s="35"/>
      <c r="NZH342" s="35"/>
      <c r="NZI342" s="35"/>
      <c r="NZJ342" s="35"/>
      <c r="NZK342" s="35"/>
      <c r="NZL342" s="35"/>
      <c r="NZM342" s="35"/>
      <c r="NZN342" s="35"/>
      <c r="NZO342" s="35"/>
      <c r="NZP342" s="35"/>
      <c r="NZQ342" s="35"/>
      <c r="NZR342" s="35"/>
      <c r="NZS342" s="35"/>
      <c r="NZT342" s="35"/>
      <c r="NZU342" s="35"/>
      <c r="NZV342" s="35"/>
      <c r="NZW342" s="35"/>
      <c r="NZX342" s="35"/>
      <c r="NZY342" s="35"/>
      <c r="NZZ342" s="35"/>
      <c r="OAA342" s="35"/>
      <c r="OAB342" s="35"/>
      <c r="OAC342" s="35"/>
      <c r="OAD342" s="35"/>
      <c r="OAE342" s="35"/>
      <c r="OAF342" s="35"/>
      <c r="OAG342" s="35"/>
      <c r="OAH342" s="35"/>
      <c r="OAI342" s="35"/>
      <c r="OAJ342" s="35"/>
      <c r="OAK342" s="35"/>
      <c r="OAL342" s="35"/>
      <c r="OAM342" s="35"/>
      <c r="OAN342" s="35"/>
      <c r="OAO342" s="35"/>
      <c r="OAP342" s="35"/>
      <c r="OAQ342" s="35"/>
      <c r="OAR342" s="35"/>
      <c r="OAS342" s="35"/>
      <c r="OAT342" s="35"/>
      <c r="OAU342" s="35"/>
      <c r="OAV342" s="35"/>
      <c r="OAW342" s="35"/>
      <c r="OAX342" s="35"/>
      <c r="OAY342" s="35"/>
      <c r="OAZ342" s="35"/>
      <c r="OBA342" s="35"/>
      <c r="OBB342" s="35"/>
      <c r="OBC342" s="35"/>
      <c r="OBD342" s="35"/>
      <c r="OBE342" s="35"/>
      <c r="OBF342" s="35"/>
      <c r="OBG342" s="35"/>
      <c r="OBH342" s="35"/>
      <c r="OBI342" s="35"/>
      <c r="OBJ342" s="35"/>
      <c r="OBK342" s="35"/>
      <c r="OBL342" s="35"/>
      <c r="OBM342" s="35"/>
      <c r="OBN342" s="35"/>
      <c r="OBO342" s="35"/>
      <c r="OBP342" s="35"/>
      <c r="OBQ342" s="35"/>
      <c r="OBR342" s="35"/>
      <c r="OBS342" s="35"/>
      <c r="OBT342" s="35"/>
      <c r="OBU342" s="35"/>
      <c r="OBV342" s="35"/>
      <c r="OBW342" s="35"/>
      <c r="OBX342" s="35"/>
      <c r="OBY342" s="35"/>
      <c r="OBZ342" s="35"/>
      <c r="OCA342" s="35"/>
      <c r="OCB342" s="35"/>
      <c r="OCC342" s="35"/>
      <c r="OCD342" s="35"/>
      <c r="OCE342" s="35"/>
      <c r="OCF342" s="35"/>
      <c r="OCG342" s="35"/>
      <c r="OCH342" s="35"/>
      <c r="OCI342" s="35"/>
      <c r="OCJ342" s="35"/>
      <c r="OCK342" s="35"/>
      <c r="OCL342" s="35"/>
      <c r="OCM342" s="35"/>
      <c r="OCN342" s="35"/>
      <c r="OCO342" s="35"/>
      <c r="OCP342" s="35"/>
      <c r="OCQ342" s="35"/>
      <c r="OCR342" s="35"/>
      <c r="OCS342" s="35"/>
      <c r="OCT342" s="35"/>
      <c r="OCU342" s="35"/>
      <c r="OCV342" s="35"/>
      <c r="OCW342" s="35"/>
      <c r="OCX342" s="35"/>
      <c r="OCY342" s="35"/>
      <c r="OCZ342" s="35"/>
      <c r="ODA342" s="35"/>
      <c r="ODB342" s="35"/>
      <c r="ODC342" s="35"/>
      <c r="ODD342" s="35"/>
      <c r="ODE342" s="35"/>
      <c r="ODF342" s="35"/>
      <c r="ODG342" s="35"/>
      <c r="ODH342" s="35"/>
      <c r="ODI342" s="35"/>
      <c r="ODJ342" s="35"/>
      <c r="ODK342" s="35"/>
      <c r="ODL342" s="35"/>
      <c r="ODM342" s="35"/>
      <c r="ODN342" s="35"/>
      <c r="ODO342" s="35"/>
      <c r="ODP342" s="35"/>
      <c r="ODQ342" s="35"/>
      <c r="ODR342" s="35"/>
      <c r="ODS342" s="35"/>
      <c r="ODT342" s="35"/>
      <c r="ODU342" s="35"/>
      <c r="ODV342" s="35"/>
      <c r="ODW342" s="35"/>
      <c r="ODX342" s="35"/>
      <c r="ODY342" s="35"/>
      <c r="ODZ342" s="35"/>
      <c r="OEA342" s="35"/>
      <c r="OEB342" s="35"/>
      <c r="OEC342" s="35"/>
      <c r="OED342" s="35"/>
      <c r="OEE342" s="35"/>
      <c r="OEF342" s="35"/>
      <c r="OEG342" s="35"/>
      <c r="OEH342" s="35"/>
      <c r="OEI342" s="35"/>
      <c r="OEJ342" s="35"/>
      <c r="OEK342" s="35"/>
      <c r="OEL342" s="35"/>
      <c r="OEM342" s="35"/>
      <c r="OEN342" s="35"/>
      <c r="OEO342" s="35"/>
      <c r="OEP342" s="35"/>
      <c r="OEQ342" s="35"/>
      <c r="OER342" s="35"/>
      <c r="OES342" s="35"/>
      <c r="OET342" s="35"/>
      <c r="OEU342" s="35"/>
      <c r="OEV342" s="35"/>
      <c r="OEW342" s="35"/>
      <c r="OEX342" s="35"/>
      <c r="OEY342" s="35"/>
      <c r="OEZ342" s="35"/>
      <c r="OFA342" s="35"/>
      <c r="OFB342" s="35"/>
      <c r="OFC342" s="35"/>
      <c r="OFD342" s="35"/>
      <c r="OFE342" s="35"/>
      <c r="OFF342" s="35"/>
      <c r="OFG342" s="35"/>
      <c r="OFH342" s="35"/>
      <c r="OFI342" s="35"/>
      <c r="OFJ342" s="35"/>
      <c r="OFK342" s="35"/>
      <c r="OFL342" s="35"/>
      <c r="OFM342" s="35"/>
      <c r="OFN342" s="35"/>
      <c r="OFO342" s="35"/>
      <c r="OFP342" s="35"/>
      <c r="OFQ342" s="35"/>
      <c r="OFR342" s="35"/>
      <c r="OFS342" s="35"/>
      <c r="OFT342" s="35"/>
      <c r="OFU342" s="35"/>
      <c r="OFV342" s="35"/>
      <c r="OFW342" s="35"/>
      <c r="OFX342" s="35"/>
      <c r="OFY342" s="35"/>
      <c r="OFZ342" s="35"/>
      <c r="OGA342" s="35"/>
      <c r="OGB342" s="35"/>
      <c r="OGC342" s="35"/>
      <c r="OGD342" s="35"/>
      <c r="OGE342" s="35"/>
      <c r="OGF342" s="35"/>
      <c r="OGG342" s="35"/>
      <c r="OGH342" s="35"/>
      <c r="OGI342" s="35"/>
      <c r="OGJ342" s="35"/>
      <c r="OGK342" s="35"/>
      <c r="OGL342" s="35"/>
      <c r="OGM342" s="35"/>
      <c r="OGN342" s="35"/>
      <c r="OGO342" s="35"/>
      <c r="OGP342" s="35"/>
      <c r="OGQ342" s="35"/>
      <c r="OGR342" s="35"/>
      <c r="OGS342" s="35"/>
      <c r="OGT342" s="35"/>
      <c r="OGU342" s="35"/>
      <c r="OGV342" s="35"/>
      <c r="OGW342" s="35"/>
      <c r="OGX342" s="35"/>
      <c r="OGY342" s="35"/>
      <c r="OGZ342" s="35"/>
      <c r="OHA342" s="35"/>
      <c r="OHB342" s="35"/>
      <c r="OHC342" s="35"/>
      <c r="OHD342" s="35"/>
      <c r="OHE342" s="35"/>
      <c r="OHF342" s="35"/>
      <c r="OHG342" s="35"/>
      <c r="OHH342" s="35"/>
      <c r="OHI342" s="35"/>
      <c r="OHJ342" s="35"/>
      <c r="OHK342" s="35"/>
      <c r="OHL342" s="35"/>
      <c r="OHM342" s="35"/>
      <c r="OHN342" s="35"/>
      <c r="OHO342" s="35"/>
      <c r="OHP342" s="35"/>
      <c r="OHQ342" s="35"/>
      <c r="OHR342" s="35"/>
      <c r="OHS342" s="35"/>
      <c r="OHT342" s="35"/>
      <c r="OHU342" s="35"/>
      <c r="OHV342" s="35"/>
      <c r="OHW342" s="35"/>
      <c r="OHX342" s="35"/>
      <c r="OHY342" s="35"/>
      <c r="OHZ342" s="35"/>
      <c r="OIA342" s="35"/>
      <c r="OIB342" s="35"/>
      <c r="OIC342" s="35"/>
      <c r="OID342" s="35"/>
      <c r="OIE342" s="35"/>
      <c r="OIF342" s="35"/>
      <c r="OIG342" s="35"/>
      <c r="OIH342" s="35"/>
      <c r="OII342" s="35"/>
      <c r="OIJ342" s="35"/>
      <c r="OIK342" s="35"/>
      <c r="OIL342" s="35"/>
      <c r="OIM342" s="35"/>
      <c r="OIN342" s="35"/>
      <c r="OIO342" s="35"/>
      <c r="OIP342" s="35"/>
      <c r="OIQ342" s="35"/>
      <c r="OIR342" s="35"/>
      <c r="OIS342" s="35"/>
      <c r="OIT342" s="35"/>
      <c r="OIU342" s="35"/>
      <c r="OIV342" s="35"/>
      <c r="OIW342" s="35"/>
      <c r="OIX342" s="35"/>
      <c r="OIY342" s="35"/>
      <c r="OIZ342" s="35"/>
      <c r="OJA342" s="35"/>
      <c r="OJB342" s="35"/>
      <c r="OJC342" s="35"/>
      <c r="OJD342" s="35"/>
      <c r="OJE342" s="35"/>
      <c r="OJF342" s="35"/>
      <c r="OJG342" s="35"/>
      <c r="OJH342" s="35"/>
      <c r="OJI342" s="35"/>
      <c r="OJJ342" s="35"/>
      <c r="OJK342" s="35"/>
      <c r="OJL342" s="35"/>
      <c r="OJM342" s="35"/>
      <c r="OJN342" s="35"/>
      <c r="OJO342" s="35"/>
      <c r="OJP342" s="35"/>
      <c r="OJQ342" s="35"/>
      <c r="OJR342" s="35"/>
      <c r="OJS342" s="35"/>
      <c r="OJT342" s="35"/>
      <c r="OJU342" s="35"/>
      <c r="OJV342" s="35"/>
      <c r="OJW342" s="35"/>
      <c r="OJX342" s="35"/>
      <c r="OJY342" s="35"/>
      <c r="OJZ342" s="35"/>
      <c r="OKA342" s="35"/>
      <c r="OKB342" s="35"/>
      <c r="OKC342" s="35"/>
      <c r="OKD342" s="35"/>
      <c r="OKE342" s="35"/>
      <c r="OKF342" s="35"/>
      <c r="OKG342" s="35"/>
      <c r="OKH342" s="35"/>
      <c r="OKI342" s="35"/>
      <c r="OKJ342" s="35"/>
      <c r="OKK342" s="35"/>
      <c r="OKL342" s="35"/>
      <c r="OKM342" s="35"/>
      <c r="OKN342" s="35"/>
      <c r="OKO342" s="35"/>
      <c r="OKP342" s="35"/>
      <c r="OKQ342" s="35"/>
      <c r="OKR342" s="35"/>
      <c r="OKS342" s="35"/>
      <c r="OKT342" s="35"/>
      <c r="OKU342" s="35"/>
      <c r="OKV342" s="35"/>
      <c r="OKW342" s="35"/>
      <c r="OKX342" s="35"/>
      <c r="OKY342" s="35"/>
      <c r="OKZ342" s="35"/>
      <c r="OLA342" s="35"/>
      <c r="OLB342" s="35"/>
      <c r="OLC342" s="35"/>
      <c r="OLD342" s="35"/>
      <c r="OLE342" s="35"/>
      <c r="OLF342" s="35"/>
      <c r="OLG342" s="35"/>
      <c r="OLH342" s="35"/>
      <c r="OLI342" s="35"/>
      <c r="OLJ342" s="35"/>
      <c r="OLK342" s="35"/>
      <c r="OLL342" s="35"/>
      <c r="OLM342" s="35"/>
      <c r="OLN342" s="35"/>
      <c r="OLO342" s="35"/>
      <c r="OLP342" s="35"/>
      <c r="OLQ342" s="35"/>
      <c r="OLR342" s="35"/>
      <c r="OLS342" s="35"/>
      <c r="OLT342" s="35"/>
      <c r="OLU342" s="35"/>
      <c r="OLV342" s="35"/>
      <c r="OLW342" s="35"/>
      <c r="OLX342" s="35"/>
      <c r="OLY342" s="35"/>
      <c r="OLZ342" s="35"/>
      <c r="OMA342" s="35"/>
      <c r="OMB342" s="35"/>
      <c r="OMC342" s="35"/>
      <c r="OMD342" s="35"/>
      <c r="OME342" s="35"/>
      <c r="OMF342" s="35"/>
      <c r="OMG342" s="35"/>
      <c r="OMH342" s="35"/>
      <c r="OMI342" s="35"/>
      <c r="OMJ342" s="35"/>
      <c r="OMK342" s="35"/>
      <c r="OML342" s="35"/>
      <c r="OMM342" s="35"/>
      <c r="OMN342" s="35"/>
      <c r="OMO342" s="35"/>
      <c r="OMP342" s="35"/>
      <c r="OMQ342" s="35"/>
      <c r="OMR342" s="35"/>
      <c r="OMS342" s="35"/>
      <c r="OMT342" s="35"/>
      <c r="OMU342" s="35"/>
      <c r="OMV342" s="35"/>
      <c r="OMW342" s="35"/>
      <c r="OMX342" s="35"/>
      <c r="OMY342" s="35"/>
      <c r="OMZ342" s="35"/>
      <c r="ONA342" s="35"/>
      <c r="ONB342" s="35"/>
      <c r="ONC342" s="35"/>
      <c r="OND342" s="35"/>
      <c r="ONE342" s="35"/>
      <c r="ONF342" s="35"/>
      <c r="ONG342" s="35"/>
      <c r="ONH342" s="35"/>
      <c r="ONI342" s="35"/>
      <c r="ONJ342" s="35"/>
      <c r="ONK342" s="35"/>
      <c r="ONL342" s="35"/>
      <c r="ONM342" s="35"/>
      <c r="ONN342" s="35"/>
      <c r="ONO342" s="35"/>
      <c r="ONP342" s="35"/>
      <c r="ONQ342" s="35"/>
      <c r="ONR342" s="35"/>
      <c r="ONS342" s="35"/>
      <c r="ONT342" s="35"/>
      <c r="ONU342" s="35"/>
      <c r="ONV342" s="35"/>
      <c r="ONW342" s="35"/>
      <c r="ONX342" s="35"/>
      <c r="ONY342" s="35"/>
      <c r="ONZ342" s="35"/>
      <c r="OOA342" s="35"/>
      <c r="OOB342" s="35"/>
      <c r="OOC342" s="35"/>
      <c r="OOD342" s="35"/>
      <c r="OOE342" s="35"/>
      <c r="OOF342" s="35"/>
      <c r="OOG342" s="35"/>
      <c r="OOH342" s="35"/>
      <c r="OOI342" s="35"/>
      <c r="OOJ342" s="35"/>
      <c r="OOK342" s="35"/>
      <c r="OOL342" s="35"/>
      <c r="OOM342" s="35"/>
      <c r="OON342" s="35"/>
      <c r="OOO342" s="35"/>
      <c r="OOP342" s="35"/>
      <c r="OOQ342" s="35"/>
      <c r="OOR342" s="35"/>
      <c r="OOS342" s="35"/>
      <c r="OOT342" s="35"/>
      <c r="OOU342" s="35"/>
      <c r="OOV342" s="35"/>
      <c r="OOW342" s="35"/>
      <c r="OOX342" s="35"/>
      <c r="OOY342" s="35"/>
      <c r="OOZ342" s="35"/>
      <c r="OPA342" s="35"/>
      <c r="OPB342" s="35"/>
      <c r="OPC342" s="35"/>
      <c r="OPD342" s="35"/>
      <c r="OPE342" s="35"/>
      <c r="OPF342" s="35"/>
      <c r="OPG342" s="35"/>
      <c r="OPH342" s="35"/>
      <c r="OPI342" s="35"/>
      <c r="OPJ342" s="35"/>
      <c r="OPK342" s="35"/>
      <c r="OPL342" s="35"/>
      <c r="OPM342" s="35"/>
      <c r="OPN342" s="35"/>
      <c r="OPO342" s="35"/>
      <c r="OPP342" s="35"/>
      <c r="OPQ342" s="35"/>
      <c r="OPR342" s="35"/>
      <c r="OPS342" s="35"/>
      <c r="OPT342" s="35"/>
      <c r="OPU342" s="35"/>
      <c r="OPV342" s="35"/>
      <c r="OPW342" s="35"/>
      <c r="OPX342" s="35"/>
      <c r="OPY342" s="35"/>
      <c r="OPZ342" s="35"/>
      <c r="OQA342" s="35"/>
      <c r="OQB342" s="35"/>
      <c r="OQC342" s="35"/>
      <c r="OQD342" s="35"/>
      <c r="OQE342" s="35"/>
      <c r="OQF342" s="35"/>
      <c r="OQG342" s="35"/>
      <c r="OQH342" s="35"/>
      <c r="OQI342" s="35"/>
      <c r="OQJ342" s="35"/>
      <c r="OQK342" s="35"/>
      <c r="OQL342" s="35"/>
      <c r="OQM342" s="35"/>
      <c r="OQN342" s="35"/>
      <c r="OQO342" s="35"/>
      <c r="OQP342" s="35"/>
      <c r="OQQ342" s="35"/>
      <c r="OQR342" s="35"/>
      <c r="OQS342" s="35"/>
      <c r="OQT342" s="35"/>
      <c r="OQU342" s="35"/>
      <c r="OQV342" s="35"/>
      <c r="OQW342" s="35"/>
      <c r="OQX342" s="35"/>
      <c r="OQY342" s="35"/>
      <c r="OQZ342" s="35"/>
      <c r="ORA342" s="35"/>
      <c r="ORB342" s="35"/>
      <c r="ORC342" s="35"/>
      <c r="ORD342" s="35"/>
      <c r="ORE342" s="35"/>
      <c r="ORF342" s="35"/>
      <c r="ORG342" s="35"/>
      <c r="ORH342" s="35"/>
      <c r="ORI342" s="35"/>
      <c r="ORJ342" s="35"/>
      <c r="ORK342" s="35"/>
      <c r="ORL342" s="35"/>
      <c r="ORM342" s="35"/>
      <c r="ORN342" s="35"/>
      <c r="ORO342" s="35"/>
      <c r="ORP342" s="35"/>
      <c r="ORQ342" s="35"/>
      <c r="ORR342" s="35"/>
      <c r="ORS342" s="35"/>
      <c r="ORT342" s="35"/>
      <c r="ORU342" s="35"/>
      <c r="ORV342" s="35"/>
      <c r="ORW342" s="35"/>
      <c r="ORX342" s="35"/>
      <c r="ORY342" s="35"/>
      <c r="ORZ342" s="35"/>
      <c r="OSA342" s="35"/>
      <c r="OSB342" s="35"/>
      <c r="OSC342" s="35"/>
      <c r="OSD342" s="35"/>
      <c r="OSE342" s="35"/>
      <c r="OSF342" s="35"/>
      <c r="OSG342" s="35"/>
      <c r="OSH342" s="35"/>
      <c r="OSI342" s="35"/>
      <c r="OSJ342" s="35"/>
      <c r="OSK342" s="35"/>
      <c r="OSL342" s="35"/>
      <c r="OSM342" s="35"/>
      <c r="OSN342" s="35"/>
      <c r="OSO342" s="35"/>
      <c r="OSP342" s="35"/>
      <c r="OSQ342" s="35"/>
      <c r="OSR342" s="35"/>
      <c r="OSS342" s="35"/>
      <c r="OST342" s="35"/>
      <c r="OSU342" s="35"/>
      <c r="OSV342" s="35"/>
      <c r="OSW342" s="35"/>
      <c r="OSX342" s="35"/>
      <c r="OSY342" s="35"/>
      <c r="OSZ342" s="35"/>
      <c r="OTA342" s="35"/>
      <c r="OTB342" s="35"/>
      <c r="OTC342" s="35"/>
      <c r="OTD342" s="35"/>
      <c r="OTE342" s="35"/>
      <c r="OTF342" s="35"/>
      <c r="OTG342" s="35"/>
      <c r="OTH342" s="35"/>
      <c r="OTI342" s="35"/>
      <c r="OTJ342" s="35"/>
      <c r="OTK342" s="35"/>
      <c r="OTL342" s="35"/>
      <c r="OTM342" s="35"/>
      <c r="OTN342" s="35"/>
      <c r="OTO342" s="35"/>
      <c r="OTP342" s="35"/>
      <c r="OTQ342" s="35"/>
      <c r="OTR342" s="35"/>
      <c r="OTS342" s="35"/>
      <c r="OTT342" s="35"/>
      <c r="OTU342" s="35"/>
      <c r="OTV342" s="35"/>
      <c r="OTW342" s="35"/>
      <c r="OTX342" s="35"/>
      <c r="OTY342" s="35"/>
      <c r="OTZ342" s="35"/>
      <c r="OUA342" s="35"/>
      <c r="OUB342" s="35"/>
      <c r="OUC342" s="35"/>
      <c r="OUD342" s="35"/>
      <c r="OUE342" s="35"/>
      <c r="OUF342" s="35"/>
      <c r="OUG342" s="35"/>
      <c r="OUH342" s="35"/>
      <c r="OUI342" s="35"/>
      <c r="OUJ342" s="35"/>
      <c r="OUK342" s="35"/>
      <c r="OUL342" s="35"/>
      <c r="OUM342" s="35"/>
      <c r="OUN342" s="35"/>
      <c r="OUO342" s="35"/>
      <c r="OUP342" s="35"/>
      <c r="OUQ342" s="35"/>
      <c r="OUR342" s="35"/>
      <c r="OUS342" s="35"/>
      <c r="OUT342" s="35"/>
      <c r="OUU342" s="35"/>
      <c r="OUV342" s="35"/>
      <c r="OUW342" s="35"/>
      <c r="OUX342" s="35"/>
      <c r="OUY342" s="35"/>
      <c r="OUZ342" s="35"/>
      <c r="OVA342" s="35"/>
      <c r="OVB342" s="35"/>
      <c r="OVC342" s="35"/>
      <c r="OVD342" s="35"/>
      <c r="OVE342" s="35"/>
      <c r="OVF342" s="35"/>
      <c r="OVG342" s="35"/>
      <c r="OVH342" s="35"/>
      <c r="OVI342" s="35"/>
      <c r="OVJ342" s="35"/>
      <c r="OVK342" s="35"/>
      <c r="OVL342" s="35"/>
      <c r="OVM342" s="35"/>
      <c r="OVN342" s="35"/>
      <c r="OVO342" s="35"/>
      <c r="OVP342" s="35"/>
      <c r="OVQ342" s="35"/>
      <c r="OVR342" s="35"/>
      <c r="OVS342" s="35"/>
      <c r="OVT342" s="35"/>
      <c r="OVU342" s="35"/>
      <c r="OVV342" s="35"/>
      <c r="OVW342" s="35"/>
      <c r="OVX342" s="35"/>
      <c r="OVY342" s="35"/>
      <c r="OVZ342" s="35"/>
      <c r="OWA342" s="35"/>
      <c r="OWB342" s="35"/>
      <c r="OWC342" s="35"/>
      <c r="OWD342" s="35"/>
      <c r="OWE342" s="35"/>
      <c r="OWF342" s="35"/>
      <c r="OWG342" s="35"/>
      <c r="OWH342" s="35"/>
      <c r="OWI342" s="35"/>
      <c r="OWJ342" s="35"/>
      <c r="OWK342" s="35"/>
      <c r="OWL342" s="35"/>
      <c r="OWM342" s="35"/>
      <c r="OWN342" s="35"/>
      <c r="OWO342" s="35"/>
      <c r="OWP342" s="35"/>
      <c r="OWQ342" s="35"/>
      <c r="OWR342" s="35"/>
      <c r="OWS342" s="35"/>
      <c r="OWT342" s="35"/>
      <c r="OWU342" s="35"/>
      <c r="OWV342" s="35"/>
      <c r="OWW342" s="35"/>
      <c r="OWX342" s="35"/>
      <c r="OWY342" s="35"/>
      <c r="OWZ342" s="35"/>
      <c r="OXA342" s="35"/>
      <c r="OXB342" s="35"/>
      <c r="OXC342" s="35"/>
      <c r="OXD342" s="35"/>
      <c r="OXE342" s="35"/>
      <c r="OXF342" s="35"/>
      <c r="OXG342" s="35"/>
      <c r="OXH342" s="35"/>
      <c r="OXI342" s="35"/>
      <c r="OXJ342" s="35"/>
      <c r="OXK342" s="35"/>
      <c r="OXL342" s="35"/>
      <c r="OXM342" s="35"/>
      <c r="OXN342" s="35"/>
      <c r="OXO342" s="35"/>
      <c r="OXP342" s="35"/>
      <c r="OXQ342" s="35"/>
      <c r="OXR342" s="35"/>
      <c r="OXS342" s="35"/>
      <c r="OXT342" s="35"/>
      <c r="OXU342" s="35"/>
      <c r="OXV342" s="35"/>
      <c r="OXW342" s="35"/>
      <c r="OXX342" s="35"/>
      <c r="OXY342" s="35"/>
      <c r="OXZ342" s="35"/>
      <c r="OYA342" s="35"/>
      <c r="OYB342" s="35"/>
      <c r="OYC342" s="35"/>
      <c r="OYD342" s="35"/>
      <c r="OYE342" s="35"/>
      <c r="OYF342" s="35"/>
      <c r="OYG342" s="35"/>
      <c r="OYH342" s="35"/>
      <c r="OYI342" s="35"/>
      <c r="OYJ342" s="35"/>
      <c r="OYK342" s="35"/>
      <c r="OYL342" s="35"/>
      <c r="OYM342" s="35"/>
      <c r="OYN342" s="35"/>
      <c r="OYO342" s="35"/>
      <c r="OYP342" s="35"/>
      <c r="OYQ342" s="35"/>
      <c r="OYR342" s="35"/>
      <c r="OYS342" s="35"/>
      <c r="OYT342" s="35"/>
      <c r="OYU342" s="35"/>
      <c r="OYV342" s="35"/>
      <c r="OYW342" s="35"/>
      <c r="OYX342" s="35"/>
      <c r="OYY342" s="35"/>
      <c r="OYZ342" s="35"/>
      <c r="OZA342" s="35"/>
      <c r="OZB342" s="35"/>
      <c r="OZC342" s="35"/>
      <c r="OZD342" s="35"/>
      <c r="OZE342" s="35"/>
      <c r="OZF342" s="35"/>
      <c r="OZG342" s="35"/>
      <c r="OZH342" s="35"/>
      <c r="OZI342" s="35"/>
      <c r="OZJ342" s="35"/>
      <c r="OZK342" s="35"/>
      <c r="OZL342" s="35"/>
      <c r="OZM342" s="35"/>
      <c r="OZN342" s="35"/>
      <c r="OZO342" s="35"/>
      <c r="OZP342" s="35"/>
      <c r="OZQ342" s="35"/>
      <c r="OZR342" s="35"/>
      <c r="OZS342" s="35"/>
      <c r="OZT342" s="35"/>
      <c r="OZU342" s="35"/>
      <c r="OZV342" s="35"/>
      <c r="OZW342" s="35"/>
      <c r="OZX342" s="35"/>
      <c r="OZY342" s="35"/>
      <c r="OZZ342" s="35"/>
      <c r="PAA342" s="35"/>
      <c r="PAB342" s="35"/>
      <c r="PAC342" s="35"/>
      <c r="PAD342" s="35"/>
      <c r="PAE342" s="35"/>
      <c r="PAF342" s="35"/>
      <c r="PAG342" s="35"/>
      <c r="PAH342" s="35"/>
      <c r="PAI342" s="35"/>
      <c r="PAJ342" s="35"/>
      <c r="PAK342" s="35"/>
      <c r="PAL342" s="35"/>
      <c r="PAM342" s="35"/>
      <c r="PAN342" s="35"/>
      <c r="PAO342" s="35"/>
      <c r="PAP342" s="35"/>
      <c r="PAQ342" s="35"/>
      <c r="PAR342" s="35"/>
      <c r="PAS342" s="35"/>
      <c r="PAT342" s="35"/>
      <c r="PAU342" s="35"/>
      <c r="PAV342" s="35"/>
      <c r="PAW342" s="35"/>
      <c r="PAX342" s="35"/>
      <c r="PAY342" s="35"/>
      <c r="PAZ342" s="35"/>
      <c r="PBA342" s="35"/>
      <c r="PBB342" s="35"/>
      <c r="PBC342" s="35"/>
      <c r="PBD342" s="35"/>
      <c r="PBE342" s="35"/>
      <c r="PBF342" s="35"/>
      <c r="PBG342" s="35"/>
      <c r="PBH342" s="35"/>
      <c r="PBI342" s="35"/>
      <c r="PBJ342" s="35"/>
      <c r="PBK342" s="35"/>
      <c r="PBL342" s="35"/>
      <c r="PBM342" s="35"/>
      <c r="PBN342" s="35"/>
      <c r="PBO342" s="35"/>
      <c r="PBP342" s="35"/>
      <c r="PBQ342" s="35"/>
      <c r="PBR342" s="35"/>
      <c r="PBS342" s="35"/>
      <c r="PBT342" s="35"/>
      <c r="PBU342" s="35"/>
      <c r="PBV342" s="35"/>
      <c r="PBW342" s="35"/>
      <c r="PBX342" s="35"/>
      <c r="PBY342" s="35"/>
      <c r="PBZ342" s="35"/>
      <c r="PCA342" s="35"/>
      <c r="PCB342" s="35"/>
      <c r="PCC342" s="35"/>
      <c r="PCD342" s="35"/>
      <c r="PCE342" s="35"/>
      <c r="PCF342" s="35"/>
      <c r="PCG342" s="35"/>
      <c r="PCH342" s="35"/>
      <c r="PCI342" s="35"/>
      <c r="PCJ342" s="35"/>
      <c r="PCK342" s="35"/>
      <c r="PCL342" s="35"/>
      <c r="PCM342" s="35"/>
      <c r="PCN342" s="35"/>
      <c r="PCO342" s="35"/>
      <c r="PCP342" s="35"/>
      <c r="PCQ342" s="35"/>
      <c r="PCR342" s="35"/>
      <c r="PCS342" s="35"/>
      <c r="PCT342" s="35"/>
      <c r="PCU342" s="35"/>
      <c r="PCV342" s="35"/>
      <c r="PCW342" s="35"/>
      <c r="PCX342" s="35"/>
      <c r="PCY342" s="35"/>
      <c r="PCZ342" s="35"/>
      <c r="PDA342" s="35"/>
      <c r="PDB342" s="35"/>
      <c r="PDC342" s="35"/>
      <c r="PDD342" s="35"/>
      <c r="PDE342" s="35"/>
      <c r="PDF342" s="35"/>
      <c r="PDG342" s="35"/>
      <c r="PDH342" s="35"/>
      <c r="PDI342" s="35"/>
      <c r="PDJ342" s="35"/>
      <c r="PDK342" s="35"/>
      <c r="PDL342" s="35"/>
      <c r="PDM342" s="35"/>
      <c r="PDN342" s="35"/>
      <c r="PDO342" s="35"/>
      <c r="PDP342" s="35"/>
      <c r="PDQ342" s="35"/>
      <c r="PDR342" s="35"/>
      <c r="PDS342" s="35"/>
      <c r="PDT342" s="35"/>
      <c r="PDU342" s="35"/>
      <c r="PDV342" s="35"/>
      <c r="PDW342" s="35"/>
      <c r="PDX342" s="35"/>
      <c r="PDY342" s="35"/>
      <c r="PDZ342" s="35"/>
      <c r="PEA342" s="35"/>
      <c r="PEB342" s="35"/>
      <c r="PEC342" s="35"/>
      <c r="PED342" s="35"/>
      <c r="PEE342" s="35"/>
      <c r="PEF342" s="35"/>
      <c r="PEG342" s="35"/>
      <c r="PEH342" s="35"/>
      <c r="PEI342" s="35"/>
      <c r="PEJ342" s="35"/>
      <c r="PEK342" s="35"/>
      <c r="PEL342" s="35"/>
      <c r="PEM342" s="35"/>
      <c r="PEN342" s="35"/>
      <c r="PEO342" s="35"/>
      <c r="PEP342" s="35"/>
      <c r="PEQ342" s="35"/>
      <c r="PER342" s="35"/>
      <c r="PES342" s="35"/>
      <c r="PET342" s="35"/>
      <c r="PEU342" s="35"/>
      <c r="PEV342" s="35"/>
      <c r="PEW342" s="35"/>
      <c r="PEX342" s="35"/>
      <c r="PEY342" s="35"/>
      <c r="PEZ342" s="35"/>
      <c r="PFA342" s="35"/>
      <c r="PFB342" s="35"/>
      <c r="PFC342" s="35"/>
      <c r="PFD342" s="35"/>
      <c r="PFE342" s="35"/>
      <c r="PFF342" s="35"/>
      <c r="PFG342" s="35"/>
      <c r="PFH342" s="35"/>
      <c r="PFI342" s="35"/>
      <c r="PFJ342" s="35"/>
      <c r="PFK342" s="35"/>
      <c r="PFL342" s="35"/>
      <c r="PFM342" s="35"/>
      <c r="PFN342" s="35"/>
      <c r="PFO342" s="35"/>
      <c r="PFP342" s="35"/>
      <c r="PFQ342" s="35"/>
      <c r="PFR342" s="35"/>
      <c r="PFS342" s="35"/>
      <c r="PFT342" s="35"/>
      <c r="PFU342" s="35"/>
      <c r="PFV342" s="35"/>
      <c r="PFW342" s="35"/>
      <c r="PFX342" s="35"/>
      <c r="PFY342" s="35"/>
      <c r="PFZ342" s="35"/>
      <c r="PGA342" s="35"/>
      <c r="PGB342" s="35"/>
      <c r="PGC342" s="35"/>
      <c r="PGD342" s="35"/>
      <c r="PGE342" s="35"/>
      <c r="PGF342" s="35"/>
      <c r="PGG342" s="35"/>
      <c r="PGH342" s="35"/>
      <c r="PGI342" s="35"/>
      <c r="PGJ342" s="35"/>
      <c r="PGK342" s="35"/>
      <c r="PGL342" s="35"/>
      <c r="PGM342" s="35"/>
      <c r="PGN342" s="35"/>
      <c r="PGO342" s="35"/>
      <c r="PGP342" s="35"/>
      <c r="PGQ342" s="35"/>
      <c r="PGR342" s="35"/>
      <c r="PGS342" s="35"/>
      <c r="PGT342" s="35"/>
      <c r="PGU342" s="35"/>
      <c r="PGV342" s="35"/>
      <c r="PGW342" s="35"/>
      <c r="PGX342" s="35"/>
      <c r="PGY342" s="35"/>
      <c r="PGZ342" s="35"/>
      <c r="PHA342" s="35"/>
      <c r="PHB342" s="35"/>
      <c r="PHC342" s="35"/>
      <c r="PHD342" s="35"/>
      <c r="PHE342" s="35"/>
      <c r="PHF342" s="35"/>
      <c r="PHG342" s="35"/>
      <c r="PHH342" s="35"/>
      <c r="PHI342" s="35"/>
      <c r="PHJ342" s="35"/>
      <c r="PHK342" s="35"/>
      <c r="PHL342" s="35"/>
      <c r="PHM342" s="35"/>
      <c r="PHN342" s="35"/>
      <c r="PHO342" s="35"/>
      <c r="PHP342" s="35"/>
      <c r="PHQ342" s="35"/>
      <c r="PHR342" s="35"/>
      <c r="PHS342" s="35"/>
      <c r="PHT342" s="35"/>
      <c r="PHU342" s="35"/>
      <c r="PHV342" s="35"/>
      <c r="PHW342" s="35"/>
      <c r="PHX342" s="35"/>
      <c r="PHY342" s="35"/>
      <c r="PHZ342" s="35"/>
      <c r="PIA342" s="35"/>
      <c r="PIB342" s="35"/>
      <c r="PIC342" s="35"/>
      <c r="PID342" s="35"/>
      <c r="PIE342" s="35"/>
      <c r="PIF342" s="35"/>
      <c r="PIG342" s="35"/>
      <c r="PIH342" s="35"/>
      <c r="PII342" s="35"/>
      <c r="PIJ342" s="35"/>
      <c r="PIK342" s="35"/>
      <c r="PIL342" s="35"/>
      <c r="PIM342" s="35"/>
      <c r="PIN342" s="35"/>
      <c r="PIO342" s="35"/>
      <c r="PIP342" s="35"/>
      <c r="PIQ342" s="35"/>
      <c r="PIR342" s="35"/>
      <c r="PIS342" s="35"/>
      <c r="PIT342" s="35"/>
      <c r="PIU342" s="35"/>
      <c r="PIV342" s="35"/>
      <c r="PIW342" s="35"/>
      <c r="PIX342" s="35"/>
      <c r="PIY342" s="35"/>
      <c r="PIZ342" s="35"/>
      <c r="PJA342" s="35"/>
      <c r="PJB342" s="35"/>
      <c r="PJC342" s="35"/>
      <c r="PJD342" s="35"/>
      <c r="PJE342" s="35"/>
      <c r="PJF342" s="35"/>
      <c r="PJG342" s="35"/>
      <c r="PJH342" s="35"/>
      <c r="PJI342" s="35"/>
      <c r="PJJ342" s="35"/>
      <c r="PJK342" s="35"/>
      <c r="PJL342" s="35"/>
      <c r="PJM342" s="35"/>
      <c r="PJN342" s="35"/>
      <c r="PJO342" s="35"/>
      <c r="PJP342" s="35"/>
      <c r="PJQ342" s="35"/>
      <c r="PJR342" s="35"/>
      <c r="PJS342" s="35"/>
      <c r="PJT342" s="35"/>
      <c r="PJU342" s="35"/>
      <c r="PJV342" s="35"/>
      <c r="PJW342" s="35"/>
      <c r="PJX342" s="35"/>
      <c r="PJY342" s="35"/>
      <c r="PJZ342" s="35"/>
      <c r="PKA342" s="35"/>
      <c r="PKB342" s="35"/>
      <c r="PKC342" s="35"/>
      <c r="PKD342" s="35"/>
      <c r="PKE342" s="35"/>
      <c r="PKF342" s="35"/>
      <c r="PKG342" s="35"/>
      <c r="PKH342" s="35"/>
      <c r="PKI342" s="35"/>
      <c r="PKJ342" s="35"/>
      <c r="PKK342" s="35"/>
      <c r="PKL342" s="35"/>
      <c r="PKM342" s="35"/>
      <c r="PKN342" s="35"/>
      <c r="PKO342" s="35"/>
      <c r="PKP342" s="35"/>
      <c r="PKQ342" s="35"/>
      <c r="PKR342" s="35"/>
      <c r="PKS342" s="35"/>
      <c r="PKT342" s="35"/>
      <c r="PKU342" s="35"/>
      <c r="PKV342" s="35"/>
      <c r="PKW342" s="35"/>
      <c r="PKX342" s="35"/>
      <c r="PKY342" s="35"/>
      <c r="PKZ342" s="35"/>
      <c r="PLA342" s="35"/>
      <c r="PLB342" s="35"/>
      <c r="PLC342" s="35"/>
      <c r="PLD342" s="35"/>
      <c r="PLE342" s="35"/>
      <c r="PLF342" s="35"/>
      <c r="PLG342" s="35"/>
      <c r="PLH342" s="35"/>
      <c r="PLI342" s="35"/>
      <c r="PLJ342" s="35"/>
      <c r="PLK342" s="35"/>
      <c r="PLL342" s="35"/>
      <c r="PLM342" s="35"/>
      <c r="PLN342" s="35"/>
      <c r="PLO342" s="35"/>
      <c r="PLP342" s="35"/>
      <c r="PLQ342" s="35"/>
      <c r="PLR342" s="35"/>
      <c r="PLS342" s="35"/>
      <c r="PLT342" s="35"/>
      <c r="PLU342" s="35"/>
      <c r="PLV342" s="35"/>
      <c r="PLW342" s="35"/>
      <c r="PLX342" s="35"/>
      <c r="PLY342" s="35"/>
      <c r="PLZ342" s="35"/>
      <c r="PMA342" s="35"/>
      <c r="PMB342" s="35"/>
      <c r="PMC342" s="35"/>
      <c r="PMD342" s="35"/>
      <c r="PME342" s="35"/>
      <c r="PMF342" s="35"/>
      <c r="PMG342" s="35"/>
      <c r="PMH342" s="35"/>
      <c r="PMI342" s="35"/>
      <c r="PMJ342" s="35"/>
      <c r="PMK342" s="35"/>
      <c r="PML342" s="35"/>
      <c r="PMM342" s="35"/>
      <c r="PMN342" s="35"/>
      <c r="PMO342" s="35"/>
      <c r="PMP342" s="35"/>
      <c r="PMQ342" s="35"/>
      <c r="PMR342" s="35"/>
      <c r="PMS342" s="35"/>
      <c r="PMT342" s="35"/>
      <c r="PMU342" s="35"/>
      <c r="PMV342" s="35"/>
      <c r="PMW342" s="35"/>
      <c r="PMX342" s="35"/>
      <c r="PMY342" s="35"/>
      <c r="PMZ342" s="35"/>
      <c r="PNA342" s="35"/>
      <c r="PNB342" s="35"/>
      <c r="PNC342" s="35"/>
      <c r="PND342" s="35"/>
      <c r="PNE342" s="35"/>
      <c r="PNF342" s="35"/>
      <c r="PNG342" s="35"/>
      <c r="PNH342" s="35"/>
      <c r="PNI342" s="35"/>
      <c r="PNJ342" s="35"/>
      <c r="PNK342" s="35"/>
      <c r="PNL342" s="35"/>
      <c r="PNM342" s="35"/>
      <c r="PNN342" s="35"/>
      <c r="PNO342" s="35"/>
      <c r="PNP342" s="35"/>
      <c r="PNQ342" s="35"/>
      <c r="PNR342" s="35"/>
      <c r="PNS342" s="35"/>
      <c r="PNT342" s="35"/>
      <c r="PNU342" s="35"/>
      <c r="PNV342" s="35"/>
      <c r="PNW342" s="35"/>
      <c r="PNX342" s="35"/>
      <c r="PNY342" s="35"/>
      <c r="PNZ342" s="35"/>
      <c r="POA342" s="35"/>
      <c r="POB342" s="35"/>
      <c r="POC342" s="35"/>
      <c r="POD342" s="35"/>
      <c r="POE342" s="35"/>
      <c r="POF342" s="35"/>
      <c r="POG342" s="35"/>
      <c r="POH342" s="35"/>
      <c r="POI342" s="35"/>
      <c r="POJ342" s="35"/>
      <c r="POK342" s="35"/>
      <c r="POL342" s="35"/>
      <c r="POM342" s="35"/>
      <c r="PON342" s="35"/>
      <c r="POO342" s="35"/>
      <c r="POP342" s="35"/>
      <c r="POQ342" s="35"/>
      <c r="POR342" s="35"/>
      <c r="POS342" s="35"/>
      <c r="POT342" s="35"/>
      <c r="POU342" s="35"/>
      <c r="POV342" s="35"/>
      <c r="POW342" s="35"/>
      <c r="POX342" s="35"/>
      <c r="POY342" s="35"/>
      <c r="POZ342" s="35"/>
      <c r="PPA342" s="35"/>
      <c r="PPB342" s="35"/>
      <c r="PPC342" s="35"/>
      <c r="PPD342" s="35"/>
      <c r="PPE342" s="35"/>
      <c r="PPF342" s="35"/>
      <c r="PPG342" s="35"/>
      <c r="PPH342" s="35"/>
      <c r="PPI342" s="35"/>
      <c r="PPJ342" s="35"/>
      <c r="PPK342" s="35"/>
      <c r="PPL342" s="35"/>
      <c r="PPM342" s="35"/>
      <c r="PPN342" s="35"/>
      <c r="PPO342" s="35"/>
      <c r="PPP342" s="35"/>
      <c r="PPQ342" s="35"/>
      <c r="PPR342" s="35"/>
      <c r="PPS342" s="35"/>
      <c r="PPT342" s="35"/>
      <c r="PPU342" s="35"/>
      <c r="PPV342" s="35"/>
      <c r="PPW342" s="35"/>
      <c r="PPX342" s="35"/>
      <c r="PPY342" s="35"/>
      <c r="PPZ342" s="35"/>
      <c r="PQA342" s="35"/>
      <c r="PQB342" s="35"/>
      <c r="PQC342" s="35"/>
      <c r="PQD342" s="35"/>
      <c r="PQE342" s="35"/>
      <c r="PQF342" s="35"/>
      <c r="PQG342" s="35"/>
      <c r="PQH342" s="35"/>
      <c r="PQI342" s="35"/>
      <c r="PQJ342" s="35"/>
      <c r="PQK342" s="35"/>
      <c r="PQL342" s="35"/>
      <c r="PQM342" s="35"/>
      <c r="PQN342" s="35"/>
      <c r="PQO342" s="35"/>
      <c r="PQP342" s="35"/>
      <c r="PQQ342" s="35"/>
      <c r="PQR342" s="35"/>
      <c r="PQS342" s="35"/>
      <c r="PQT342" s="35"/>
      <c r="PQU342" s="35"/>
      <c r="PQV342" s="35"/>
      <c r="PQW342" s="35"/>
      <c r="PQX342" s="35"/>
      <c r="PQY342" s="35"/>
      <c r="PQZ342" s="35"/>
      <c r="PRA342" s="35"/>
      <c r="PRB342" s="35"/>
      <c r="PRC342" s="35"/>
      <c r="PRD342" s="35"/>
      <c r="PRE342" s="35"/>
      <c r="PRF342" s="35"/>
      <c r="PRG342" s="35"/>
      <c r="PRH342" s="35"/>
      <c r="PRI342" s="35"/>
      <c r="PRJ342" s="35"/>
      <c r="PRK342" s="35"/>
      <c r="PRL342" s="35"/>
      <c r="PRM342" s="35"/>
      <c r="PRN342" s="35"/>
      <c r="PRO342" s="35"/>
      <c r="PRP342" s="35"/>
      <c r="PRQ342" s="35"/>
      <c r="PRR342" s="35"/>
      <c r="PRS342" s="35"/>
      <c r="PRT342" s="35"/>
      <c r="PRU342" s="35"/>
      <c r="PRV342" s="35"/>
      <c r="PRW342" s="35"/>
      <c r="PRX342" s="35"/>
      <c r="PRY342" s="35"/>
      <c r="PRZ342" s="35"/>
      <c r="PSA342" s="35"/>
      <c r="PSB342" s="35"/>
      <c r="PSC342" s="35"/>
      <c r="PSD342" s="35"/>
      <c r="PSE342" s="35"/>
      <c r="PSF342" s="35"/>
      <c r="PSG342" s="35"/>
      <c r="PSH342" s="35"/>
      <c r="PSI342" s="35"/>
      <c r="PSJ342" s="35"/>
      <c r="PSK342" s="35"/>
      <c r="PSL342" s="35"/>
      <c r="PSM342" s="35"/>
      <c r="PSN342" s="35"/>
      <c r="PSO342" s="35"/>
      <c r="PSP342" s="35"/>
      <c r="PSQ342" s="35"/>
      <c r="PSR342" s="35"/>
      <c r="PSS342" s="35"/>
      <c r="PST342" s="35"/>
      <c r="PSU342" s="35"/>
      <c r="PSV342" s="35"/>
      <c r="PSW342" s="35"/>
      <c r="PSX342" s="35"/>
      <c r="PSY342" s="35"/>
      <c r="PSZ342" s="35"/>
      <c r="PTA342" s="35"/>
      <c r="PTB342" s="35"/>
      <c r="PTC342" s="35"/>
      <c r="PTD342" s="35"/>
      <c r="PTE342" s="35"/>
      <c r="PTF342" s="35"/>
      <c r="PTG342" s="35"/>
      <c r="PTH342" s="35"/>
      <c r="PTI342" s="35"/>
      <c r="PTJ342" s="35"/>
      <c r="PTK342" s="35"/>
      <c r="PTL342" s="35"/>
      <c r="PTM342" s="35"/>
      <c r="PTN342" s="35"/>
      <c r="PTO342" s="35"/>
      <c r="PTP342" s="35"/>
      <c r="PTQ342" s="35"/>
      <c r="PTR342" s="35"/>
      <c r="PTS342" s="35"/>
      <c r="PTT342" s="35"/>
      <c r="PTU342" s="35"/>
      <c r="PTV342" s="35"/>
      <c r="PTW342" s="35"/>
      <c r="PTX342" s="35"/>
      <c r="PTY342" s="35"/>
      <c r="PTZ342" s="35"/>
      <c r="PUA342" s="35"/>
      <c r="PUB342" s="35"/>
      <c r="PUC342" s="35"/>
      <c r="PUD342" s="35"/>
      <c r="PUE342" s="35"/>
      <c r="PUF342" s="35"/>
      <c r="PUG342" s="35"/>
      <c r="PUH342" s="35"/>
      <c r="PUI342" s="35"/>
      <c r="PUJ342" s="35"/>
      <c r="PUK342" s="35"/>
      <c r="PUL342" s="35"/>
      <c r="PUM342" s="35"/>
      <c r="PUN342" s="35"/>
      <c r="PUO342" s="35"/>
      <c r="PUP342" s="35"/>
      <c r="PUQ342" s="35"/>
      <c r="PUR342" s="35"/>
      <c r="PUS342" s="35"/>
      <c r="PUT342" s="35"/>
      <c r="PUU342" s="35"/>
      <c r="PUV342" s="35"/>
      <c r="PUW342" s="35"/>
      <c r="PUX342" s="35"/>
      <c r="PUY342" s="35"/>
      <c r="PUZ342" s="35"/>
      <c r="PVA342" s="35"/>
      <c r="PVB342" s="35"/>
      <c r="PVC342" s="35"/>
      <c r="PVD342" s="35"/>
      <c r="PVE342" s="35"/>
      <c r="PVF342" s="35"/>
      <c r="PVG342" s="35"/>
      <c r="PVH342" s="35"/>
      <c r="PVI342" s="35"/>
      <c r="PVJ342" s="35"/>
      <c r="PVK342" s="35"/>
      <c r="PVL342" s="35"/>
      <c r="PVM342" s="35"/>
      <c r="PVN342" s="35"/>
      <c r="PVO342" s="35"/>
      <c r="PVP342" s="35"/>
      <c r="PVQ342" s="35"/>
      <c r="PVR342" s="35"/>
      <c r="PVS342" s="35"/>
      <c r="PVT342" s="35"/>
      <c r="PVU342" s="35"/>
      <c r="PVV342" s="35"/>
      <c r="PVW342" s="35"/>
      <c r="PVX342" s="35"/>
      <c r="PVY342" s="35"/>
      <c r="PVZ342" s="35"/>
      <c r="PWA342" s="35"/>
      <c r="PWB342" s="35"/>
      <c r="PWC342" s="35"/>
      <c r="PWD342" s="35"/>
      <c r="PWE342" s="35"/>
      <c r="PWF342" s="35"/>
      <c r="PWG342" s="35"/>
      <c r="PWH342" s="35"/>
      <c r="PWI342" s="35"/>
      <c r="PWJ342" s="35"/>
      <c r="PWK342" s="35"/>
      <c r="PWL342" s="35"/>
      <c r="PWM342" s="35"/>
      <c r="PWN342" s="35"/>
      <c r="PWO342" s="35"/>
      <c r="PWP342" s="35"/>
      <c r="PWQ342" s="35"/>
      <c r="PWR342" s="35"/>
      <c r="PWS342" s="35"/>
      <c r="PWT342" s="35"/>
      <c r="PWU342" s="35"/>
      <c r="PWV342" s="35"/>
      <c r="PWW342" s="35"/>
      <c r="PWX342" s="35"/>
      <c r="PWY342" s="35"/>
      <c r="PWZ342" s="35"/>
      <c r="PXA342" s="35"/>
      <c r="PXB342" s="35"/>
      <c r="PXC342" s="35"/>
      <c r="PXD342" s="35"/>
      <c r="PXE342" s="35"/>
      <c r="PXF342" s="35"/>
      <c r="PXG342" s="35"/>
      <c r="PXH342" s="35"/>
      <c r="PXI342" s="35"/>
      <c r="PXJ342" s="35"/>
      <c r="PXK342" s="35"/>
      <c r="PXL342" s="35"/>
      <c r="PXM342" s="35"/>
      <c r="PXN342" s="35"/>
      <c r="PXO342" s="35"/>
      <c r="PXP342" s="35"/>
      <c r="PXQ342" s="35"/>
      <c r="PXR342" s="35"/>
      <c r="PXS342" s="35"/>
      <c r="PXT342" s="35"/>
      <c r="PXU342" s="35"/>
      <c r="PXV342" s="35"/>
      <c r="PXW342" s="35"/>
      <c r="PXX342" s="35"/>
      <c r="PXY342" s="35"/>
      <c r="PXZ342" s="35"/>
      <c r="PYA342" s="35"/>
      <c r="PYB342" s="35"/>
      <c r="PYC342" s="35"/>
      <c r="PYD342" s="35"/>
      <c r="PYE342" s="35"/>
      <c r="PYF342" s="35"/>
      <c r="PYG342" s="35"/>
      <c r="PYH342" s="35"/>
      <c r="PYI342" s="35"/>
      <c r="PYJ342" s="35"/>
      <c r="PYK342" s="35"/>
      <c r="PYL342" s="35"/>
      <c r="PYM342" s="35"/>
      <c r="PYN342" s="35"/>
      <c r="PYO342" s="35"/>
      <c r="PYP342" s="35"/>
      <c r="PYQ342" s="35"/>
      <c r="PYR342" s="35"/>
      <c r="PYS342" s="35"/>
      <c r="PYT342" s="35"/>
      <c r="PYU342" s="35"/>
      <c r="PYV342" s="35"/>
      <c r="PYW342" s="35"/>
      <c r="PYX342" s="35"/>
      <c r="PYY342" s="35"/>
      <c r="PYZ342" s="35"/>
      <c r="PZA342" s="35"/>
      <c r="PZB342" s="35"/>
      <c r="PZC342" s="35"/>
      <c r="PZD342" s="35"/>
      <c r="PZE342" s="35"/>
      <c r="PZF342" s="35"/>
      <c r="PZG342" s="35"/>
      <c r="PZH342" s="35"/>
      <c r="PZI342" s="35"/>
      <c r="PZJ342" s="35"/>
      <c r="PZK342" s="35"/>
      <c r="PZL342" s="35"/>
      <c r="PZM342" s="35"/>
      <c r="PZN342" s="35"/>
      <c r="PZO342" s="35"/>
      <c r="PZP342" s="35"/>
      <c r="PZQ342" s="35"/>
      <c r="PZR342" s="35"/>
      <c r="PZS342" s="35"/>
      <c r="PZT342" s="35"/>
      <c r="PZU342" s="35"/>
      <c r="PZV342" s="35"/>
      <c r="PZW342" s="35"/>
      <c r="PZX342" s="35"/>
      <c r="PZY342" s="35"/>
      <c r="PZZ342" s="35"/>
      <c r="QAA342" s="35"/>
      <c r="QAB342" s="35"/>
      <c r="QAC342" s="35"/>
      <c r="QAD342" s="35"/>
      <c r="QAE342" s="35"/>
      <c r="QAF342" s="35"/>
      <c r="QAG342" s="35"/>
      <c r="QAH342" s="35"/>
      <c r="QAI342" s="35"/>
      <c r="QAJ342" s="35"/>
      <c r="QAK342" s="35"/>
      <c r="QAL342" s="35"/>
      <c r="QAM342" s="35"/>
      <c r="QAN342" s="35"/>
      <c r="QAO342" s="35"/>
      <c r="QAP342" s="35"/>
      <c r="QAQ342" s="35"/>
      <c r="QAR342" s="35"/>
      <c r="QAS342" s="35"/>
      <c r="QAT342" s="35"/>
      <c r="QAU342" s="35"/>
      <c r="QAV342" s="35"/>
      <c r="QAW342" s="35"/>
      <c r="QAX342" s="35"/>
      <c r="QAY342" s="35"/>
      <c r="QAZ342" s="35"/>
      <c r="QBA342" s="35"/>
      <c r="QBB342" s="35"/>
      <c r="QBC342" s="35"/>
      <c r="QBD342" s="35"/>
      <c r="QBE342" s="35"/>
      <c r="QBF342" s="35"/>
      <c r="QBG342" s="35"/>
      <c r="QBH342" s="35"/>
      <c r="QBI342" s="35"/>
      <c r="QBJ342" s="35"/>
      <c r="QBK342" s="35"/>
      <c r="QBL342" s="35"/>
      <c r="QBM342" s="35"/>
      <c r="QBN342" s="35"/>
      <c r="QBO342" s="35"/>
      <c r="QBP342" s="35"/>
      <c r="QBQ342" s="35"/>
      <c r="QBR342" s="35"/>
      <c r="QBS342" s="35"/>
      <c r="QBT342" s="35"/>
      <c r="QBU342" s="35"/>
      <c r="QBV342" s="35"/>
      <c r="QBW342" s="35"/>
      <c r="QBX342" s="35"/>
      <c r="QBY342" s="35"/>
      <c r="QBZ342" s="35"/>
      <c r="QCA342" s="35"/>
      <c r="QCB342" s="35"/>
      <c r="QCC342" s="35"/>
      <c r="QCD342" s="35"/>
      <c r="QCE342" s="35"/>
      <c r="QCF342" s="35"/>
      <c r="QCG342" s="35"/>
      <c r="QCH342" s="35"/>
      <c r="QCI342" s="35"/>
      <c r="QCJ342" s="35"/>
      <c r="QCK342" s="35"/>
      <c r="QCL342" s="35"/>
      <c r="QCM342" s="35"/>
      <c r="QCN342" s="35"/>
      <c r="QCO342" s="35"/>
      <c r="QCP342" s="35"/>
      <c r="QCQ342" s="35"/>
      <c r="QCR342" s="35"/>
      <c r="QCS342" s="35"/>
      <c r="QCT342" s="35"/>
      <c r="QCU342" s="35"/>
      <c r="QCV342" s="35"/>
      <c r="QCW342" s="35"/>
      <c r="QCX342" s="35"/>
      <c r="QCY342" s="35"/>
      <c r="QCZ342" s="35"/>
      <c r="QDA342" s="35"/>
      <c r="QDB342" s="35"/>
      <c r="QDC342" s="35"/>
      <c r="QDD342" s="35"/>
      <c r="QDE342" s="35"/>
      <c r="QDF342" s="35"/>
      <c r="QDG342" s="35"/>
      <c r="QDH342" s="35"/>
      <c r="QDI342" s="35"/>
      <c r="QDJ342" s="35"/>
      <c r="QDK342" s="35"/>
      <c r="QDL342" s="35"/>
      <c r="QDM342" s="35"/>
      <c r="QDN342" s="35"/>
      <c r="QDO342" s="35"/>
      <c r="QDP342" s="35"/>
      <c r="QDQ342" s="35"/>
      <c r="QDR342" s="35"/>
      <c r="QDS342" s="35"/>
      <c r="QDT342" s="35"/>
      <c r="QDU342" s="35"/>
      <c r="QDV342" s="35"/>
      <c r="QDW342" s="35"/>
      <c r="QDX342" s="35"/>
      <c r="QDY342" s="35"/>
      <c r="QDZ342" s="35"/>
      <c r="QEA342" s="35"/>
      <c r="QEB342" s="35"/>
      <c r="QEC342" s="35"/>
      <c r="QED342" s="35"/>
      <c r="QEE342" s="35"/>
      <c r="QEF342" s="35"/>
      <c r="QEG342" s="35"/>
      <c r="QEH342" s="35"/>
      <c r="QEI342" s="35"/>
      <c r="QEJ342" s="35"/>
      <c r="QEK342" s="35"/>
      <c r="QEL342" s="35"/>
      <c r="QEM342" s="35"/>
      <c r="QEN342" s="35"/>
      <c r="QEO342" s="35"/>
      <c r="QEP342" s="35"/>
      <c r="QEQ342" s="35"/>
      <c r="QER342" s="35"/>
      <c r="QES342" s="35"/>
      <c r="QET342" s="35"/>
      <c r="QEU342" s="35"/>
      <c r="QEV342" s="35"/>
      <c r="QEW342" s="35"/>
      <c r="QEX342" s="35"/>
      <c r="QEY342" s="35"/>
      <c r="QEZ342" s="35"/>
      <c r="QFA342" s="35"/>
      <c r="QFB342" s="35"/>
      <c r="QFC342" s="35"/>
      <c r="QFD342" s="35"/>
      <c r="QFE342" s="35"/>
      <c r="QFF342" s="35"/>
      <c r="QFG342" s="35"/>
      <c r="QFH342" s="35"/>
      <c r="QFI342" s="35"/>
      <c r="QFJ342" s="35"/>
      <c r="QFK342" s="35"/>
      <c r="QFL342" s="35"/>
      <c r="QFM342" s="35"/>
      <c r="QFN342" s="35"/>
      <c r="QFO342" s="35"/>
      <c r="QFP342" s="35"/>
      <c r="QFQ342" s="35"/>
      <c r="QFR342" s="35"/>
      <c r="QFS342" s="35"/>
      <c r="QFT342" s="35"/>
      <c r="QFU342" s="35"/>
      <c r="QFV342" s="35"/>
      <c r="QFW342" s="35"/>
      <c r="QFX342" s="35"/>
      <c r="QFY342" s="35"/>
      <c r="QFZ342" s="35"/>
      <c r="QGA342" s="35"/>
      <c r="QGB342" s="35"/>
      <c r="QGC342" s="35"/>
      <c r="QGD342" s="35"/>
      <c r="QGE342" s="35"/>
      <c r="QGF342" s="35"/>
      <c r="QGG342" s="35"/>
      <c r="QGH342" s="35"/>
      <c r="QGI342" s="35"/>
      <c r="QGJ342" s="35"/>
      <c r="QGK342" s="35"/>
      <c r="QGL342" s="35"/>
      <c r="QGM342" s="35"/>
      <c r="QGN342" s="35"/>
      <c r="QGO342" s="35"/>
      <c r="QGP342" s="35"/>
      <c r="QGQ342" s="35"/>
      <c r="QGR342" s="35"/>
      <c r="QGS342" s="35"/>
      <c r="QGT342" s="35"/>
      <c r="QGU342" s="35"/>
      <c r="QGV342" s="35"/>
      <c r="QGW342" s="35"/>
      <c r="QGX342" s="35"/>
      <c r="QGY342" s="35"/>
      <c r="QGZ342" s="35"/>
      <c r="QHA342" s="35"/>
      <c r="QHB342" s="35"/>
      <c r="QHC342" s="35"/>
      <c r="QHD342" s="35"/>
      <c r="QHE342" s="35"/>
      <c r="QHF342" s="35"/>
      <c r="QHG342" s="35"/>
      <c r="QHH342" s="35"/>
      <c r="QHI342" s="35"/>
      <c r="QHJ342" s="35"/>
      <c r="QHK342" s="35"/>
      <c r="QHL342" s="35"/>
      <c r="QHM342" s="35"/>
      <c r="QHN342" s="35"/>
      <c r="QHO342" s="35"/>
      <c r="QHP342" s="35"/>
      <c r="QHQ342" s="35"/>
      <c r="QHR342" s="35"/>
      <c r="QHS342" s="35"/>
      <c r="QHT342" s="35"/>
      <c r="QHU342" s="35"/>
      <c r="QHV342" s="35"/>
      <c r="QHW342" s="35"/>
      <c r="QHX342" s="35"/>
      <c r="QHY342" s="35"/>
      <c r="QHZ342" s="35"/>
      <c r="QIA342" s="35"/>
      <c r="QIB342" s="35"/>
      <c r="QIC342" s="35"/>
      <c r="QID342" s="35"/>
      <c r="QIE342" s="35"/>
      <c r="QIF342" s="35"/>
      <c r="QIG342" s="35"/>
      <c r="QIH342" s="35"/>
      <c r="QII342" s="35"/>
      <c r="QIJ342" s="35"/>
      <c r="QIK342" s="35"/>
      <c r="QIL342" s="35"/>
      <c r="QIM342" s="35"/>
      <c r="QIN342" s="35"/>
      <c r="QIO342" s="35"/>
      <c r="QIP342" s="35"/>
      <c r="QIQ342" s="35"/>
      <c r="QIR342" s="35"/>
      <c r="QIS342" s="35"/>
      <c r="QIT342" s="35"/>
      <c r="QIU342" s="35"/>
      <c r="QIV342" s="35"/>
      <c r="QIW342" s="35"/>
      <c r="QIX342" s="35"/>
      <c r="QIY342" s="35"/>
      <c r="QIZ342" s="35"/>
      <c r="QJA342" s="35"/>
      <c r="QJB342" s="35"/>
      <c r="QJC342" s="35"/>
      <c r="QJD342" s="35"/>
      <c r="QJE342" s="35"/>
      <c r="QJF342" s="35"/>
      <c r="QJG342" s="35"/>
      <c r="QJH342" s="35"/>
      <c r="QJI342" s="35"/>
      <c r="QJJ342" s="35"/>
      <c r="QJK342" s="35"/>
      <c r="QJL342" s="35"/>
      <c r="QJM342" s="35"/>
      <c r="QJN342" s="35"/>
      <c r="QJO342" s="35"/>
      <c r="QJP342" s="35"/>
      <c r="QJQ342" s="35"/>
      <c r="QJR342" s="35"/>
      <c r="QJS342" s="35"/>
      <c r="QJT342" s="35"/>
      <c r="QJU342" s="35"/>
      <c r="QJV342" s="35"/>
      <c r="QJW342" s="35"/>
      <c r="QJX342" s="35"/>
      <c r="QJY342" s="35"/>
      <c r="QJZ342" s="35"/>
      <c r="QKA342" s="35"/>
      <c r="QKB342" s="35"/>
      <c r="QKC342" s="35"/>
      <c r="QKD342" s="35"/>
      <c r="QKE342" s="35"/>
      <c r="QKF342" s="35"/>
      <c r="QKG342" s="35"/>
      <c r="QKH342" s="35"/>
      <c r="QKI342" s="35"/>
      <c r="QKJ342" s="35"/>
      <c r="QKK342" s="35"/>
      <c r="QKL342" s="35"/>
      <c r="QKM342" s="35"/>
      <c r="QKN342" s="35"/>
      <c r="QKO342" s="35"/>
      <c r="QKP342" s="35"/>
      <c r="QKQ342" s="35"/>
      <c r="QKR342" s="35"/>
      <c r="QKS342" s="35"/>
      <c r="QKT342" s="35"/>
      <c r="QKU342" s="35"/>
      <c r="QKV342" s="35"/>
      <c r="QKW342" s="35"/>
      <c r="QKX342" s="35"/>
      <c r="QKY342" s="35"/>
      <c r="QKZ342" s="35"/>
      <c r="QLA342" s="35"/>
      <c r="QLB342" s="35"/>
      <c r="QLC342" s="35"/>
      <c r="QLD342" s="35"/>
      <c r="QLE342" s="35"/>
      <c r="QLF342" s="35"/>
      <c r="QLG342" s="35"/>
      <c r="QLH342" s="35"/>
      <c r="QLI342" s="35"/>
      <c r="QLJ342" s="35"/>
      <c r="QLK342" s="35"/>
      <c r="QLL342" s="35"/>
      <c r="QLM342" s="35"/>
      <c r="QLN342" s="35"/>
      <c r="QLO342" s="35"/>
      <c r="QLP342" s="35"/>
      <c r="QLQ342" s="35"/>
      <c r="QLR342" s="35"/>
      <c r="QLS342" s="35"/>
      <c r="QLT342" s="35"/>
      <c r="QLU342" s="35"/>
      <c r="QLV342" s="35"/>
      <c r="QLW342" s="35"/>
      <c r="QLX342" s="35"/>
      <c r="QLY342" s="35"/>
      <c r="QLZ342" s="35"/>
      <c r="QMA342" s="35"/>
      <c r="QMB342" s="35"/>
      <c r="QMC342" s="35"/>
      <c r="QMD342" s="35"/>
      <c r="QME342" s="35"/>
      <c r="QMF342" s="35"/>
      <c r="QMG342" s="35"/>
      <c r="QMH342" s="35"/>
      <c r="QMI342" s="35"/>
      <c r="QMJ342" s="35"/>
      <c r="QMK342" s="35"/>
      <c r="QML342" s="35"/>
      <c r="QMM342" s="35"/>
      <c r="QMN342" s="35"/>
      <c r="QMO342" s="35"/>
      <c r="QMP342" s="35"/>
      <c r="QMQ342" s="35"/>
      <c r="QMR342" s="35"/>
      <c r="QMS342" s="35"/>
      <c r="QMT342" s="35"/>
      <c r="QMU342" s="35"/>
      <c r="QMV342" s="35"/>
      <c r="QMW342" s="35"/>
      <c r="QMX342" s="35"/>
      <c r="QMY342" s="35"/>
      <c r="QMZ342" s="35"/>
      <c r="QNA342" s="35"/>
      <c r="QNB342" s="35"/>
      <c r="QNC342" s="35"/>
      <c r="QND342" s="35"/>
      <c r="QNE342" s="35"/>
      <c r="QNF342" s="35"/>
      <c r="QNG342" s="35"/>
      <c r="QNH342" s="35"/>
      <c r="QNI342" s="35"/>
      <c r="QNJ342" s="35"/>
      <c r="QNK342" s="35"/>
      <c r="QNL342" s="35"/>
      <c r="QNM342" s="35"/>
      <c r="QNN342" s="35"/>
      <c r="QNO342" s="35"/>
      <c r="QNP342" s="35"/>
      <c r="QNQ342" s="35"/>
      <c r="QNR342" s="35"/>
      <c r="QNS342" s="35"/>
      <c r="QNT342" s="35"/>
      <c r="QNU342" s="35"/>
      <c r="QNV342" s="35"/>
      <c r="QNW342" s="35"/>
      <c r="QNX342" s="35"/>
      <c r="QNY342" s="35"/>
      <c r="QNZ342" s="35"/>
      <c r="QOA342" s="35"/>
      <c r="QOB342" s="35"/>
      <c r="QOC342" s="35"/>
      <c r="QOD342" s="35"/>
      <c r="QOE342" s="35"/>
      <c r="QOF342" s="35"/>
      <c r="QOG342" s="35"/>
      <c r="QOH342" s="35"/>
      <c r="QOI342" s="35"/>
      <c r="QOJ342" s="35"/>
      <c r="QOK342" s="35"/>
      <c r="QOL342" s="35"/>
      <c r="QOM342" s="35"/>
      <c r="QON342" s="35"/>
      <c r="QOO342" s="35"/>
      <c r="QOP342" s="35"/>
      <c r="QOQ342" s="35"/>
      <c r="QOR342" s="35"/>
      <c r="QOS342" s="35"/>
      <c r="QOT342" s="35"/>
      <c r="QOU342" s="35"/>
      <c r="QOV342" s="35"/>
      <c r="QOW342" s="35"/>
      <c r="QOX342" s="35"/>
      <c r="QOY342" s="35"/>
      <c r="QOZ342" s="35"/>
      <c r="QPA342" s="35"/>
      <c r="QPB342" s="35"/>
      <c r="QPC342" s="35"/>
      <c r="QPD342" s="35"/>
      <c r="QPE342" s="35"/>
      <c r="QPF342" s="35"/>
      <c r="QPG342" s="35"/>
      <c r="QPH342" s="35"/>
      <c r="QPI342" s="35"/>
      <c r="QPJ342" s="35"/>
      <c r="QPK342" s="35"/>
      <c r="QPL342" s="35"/>
      <c r="QPM342" s="35"/>
      <c r="QPN342" s="35"/>
      <c r="QPO342" s="35"/>
      <c r="QPP342" s="35"/>
      <c r="QPQ342" s="35"/>
      <c r="QPR342" s="35"/>
      <c r="QPS342" s="35"/>
      <c r="QPT342" s="35"/>
      <c r="QPU342" s="35"/>
      <c r="QPV342" s="35"/>
      <c r="QPW342" s="35"/>
      <c r="QPX342" s="35"/>
      <c r="QPY342" s="35"/>
      <c r="QPZ342" s="35"/>
      <c r="QQA342" s="35"/>
      <c r="QQB342" s="35"/>
      <c r="QQC342" s="35"/>
      <c r="QQD342" s="35"/>
      <c r="QQE342" s="35"/>
      <c r="QQF342" s="35"/>
      <c r="QQG342" s="35"/>
      <c r="QQH342" s="35"/>
      <c r="QQI342" s="35"/>
      <c r="QQJ342" s="35"/>
      <c r="QQK342" s="35"/>
      <c r="QQL342" s="35"/>
      <c r="QQM342" s="35"/>
      <c r="QQN342" s="35"/>
      <c r="QQO342" s="35"/>
      <c r="QQP342" s="35"/>
      <c r="QQQ342" s="35"/>
      <c r="QQR342" s="35"/>
      <c r="QQS342" s="35"/>
      <c r="QQT342" s="35"/>
      <c r="QQU342" s="35"/>
      <c r="QQV342" s="35"/>
      <c r="QQW342" s="35"/>
      <c r="QQX342" s="35"/>
      <c r="QQY342" s="35"/>
      <c r="QQZ342" s="35"/>
      <c r="QRA342" s="35"/>
      <c r="QRB342" s="35"/>
      <c r="QRC342" s="35"/>
      <c r="QRD342" s="35"/>
      <c r="QRE342" s="35"/>
      <c r="QRF342" s="35"/>
      <c r="QRG342" s="35"/>
      <c r="QRH342" s="35"/>
      <c r="QRI342" s="35"/>
      <c r="QRJ342" s="35"/>
      <c r="QRK342" s="35"/>
      <c r="QRL342" s="35"/>
      <c r="QRM342" s="35"/>
      <c r="QRN342" s="35"/>
      <c r="QRO342" s="35"/>
      <c r="QRP342" s="35"/>
      <c r="QRQ342" s="35"/>
      <c r="QRR342" s="35"/>
      <c r="QRS342" s="35"/>
      <c r="QRT342" s="35"/>
      <c r="QRU342" s="35"/>
      <c r="QRV342" s="35"/>
      <c r="QRW342" s="35"/>
      <c r="QRX342" s="35"/>
      <c r="QRY342" s="35"/>
      <c r="QRZ342" s="35"/>
      <c r="QSA342" s="35"/>
      <c r="QSB342" s="35"/>
      <c r="QSC342" s="35"/>
      <c r="QSD342" s="35"/>
      <c r="QSE342" s="35"/>
      <c r="QSF342" s="35"/>
      <c r="QSG342" s="35"/>
      <c r="QSH342" s="35"/>
      <c r="QSI342" s="35"/>
      <c r="QSJ342" s="35"/>
      <c r="QSK342" s="35"/>
      <c r="QSL342" s="35"/>
      <c r="QSM342" s="35"/>
      <c r="QSN342" s="35"/>
      <c r="QSO342" s="35"/>
      <c r="QSP342" s="35"/>
      <c r="QSQ342" s="35"/>
      <c r="QSR342" s="35"/>
      <c r="QSS342" s="35"/>
      <c r="QST342" s="35"/>
      <c r="QSU342" s="35"/>
      <c r="QSV342" s="35"/>
      <c r="QSW342" s="35"/>
      <c r="QSX342" s="35"/>
      <c r="QSY342" s="35"/>
      <c r="QSZ342" s="35"/>
      <c r="QTA342" s="35"/>
      <c r="QTB342" s="35"/>
      <c r="QTC342" s="35"/>
      <c r="QTD342" s="35"/>
      <c r="QTE342" s="35"/>
      <c r="QTF342" s="35"/>
      <c r="QTG342" s="35"/>
      <c r="QTH342" s="35"/>
      <c r="QTI342" s="35"/>
      <c r="QTJ342" s="35"/>
      <c r="QTK342" s="35"/>
      <c r="QTL342" s="35"/>
      <c r="QTM342" s="35"/>
      <c r="QTN342" s="35"/>
      <c r="QTO342" s="35"/>
      <c r="QTP342" s="35"/>
      <c r="QTQ342" s="35"/>
      <c r="QTR342" s="35"/>
      <c r="QTS342" s="35"/>
      <c r="QTT342" s="35"/>
      <c r="QTU342" s="35"/>
      <c r="QTV342" s="35"/>
      <c r="QTW342" s="35"/>
      <c r="QTX342" s="35"/>
      <c r="QTY342" s="35"/>
      <c r="QTZ342" s="35"/>
      <c r="QUA342" s="35"/>
      <c r="QUB342" s="35"/>
      <c r="QUC342" s="35"/>
      <c r="QUD342" s="35"/>
      <c r="QUE342" s="35"/>
      <c r="QUF342" s="35"/>
      <c r="QUG342" s="35"/>
      <c r="QUH342" s="35"/>
      <c r="QUI342" s="35"/>
      <c r="QUJ342" s="35"/>
      <c r="QUK342" s="35"/>
      <c r="QUL342" s="35"/>
      <c r="QUM342" s="35"/>
      <c r="QUN342" s="35"/>
      <c r="QUO342" s="35"/>
      <c r="QUP342" s="35"/>
      <c r="QUQ342" s="35"/>
      <c r="QUR342" s="35"/>
      <c r="QUS342" s="35"/>
      <c r="QUT342" s="35"/>
      <c r="QUU342" s="35"/>
      <c r="QUV342" s="35"/>
      <c r="QUW342" s="35"/>
      <c r="QUX342" s="35"/>
      <c r="QUY342" s="35"/>
      <c r="QUZ342" s="35"/>
      <c r="QVA342" s="35"/>
      <c r="QVB342" s="35"/>
      <c r="QVC342" s="35"/>
      <c r="QVD342" s="35"/>
      <c r="QVE342" s="35"/>
      <c r="QVF342" s="35"/>
      <c r="QVG342" s="35"/>
      <c r="QVH342" s="35"/>
      <c r="QVI342" s="35"/>
      <c r="QVJ342" s="35"/>
      <c r="QVK342" s="35"/>
      <c r="QVL342" s="35"/>
      <c r="QVM342" s="35"/>
      <c r="QVN342" s="35"/>
      <c r="QVO342" s="35"/>
      <c r="QVP342" s="35"/>
      <c r="QVQ342" s="35"/>
      <c r="QVR342" s="35"/>
      <c r="QVS342" s="35"/>
      <c r="QVT342" s="35"/>
      <c r="QVU342" s="35"/>
      <c r="QVV342" s="35"/>
      <c r="QVW342" s="35"/>
      <c r="QVX342" s="35"/>
      <c r="QVY342" s="35"/>
      <c r="QVZ342" s="35"/>
      <c r="QWA342" s="35"/>
      <c r="QWB342" s="35"/>
      <c r="QWC342" s="35"/>
      <c r="QWD342" s="35"/>
      <c r="QWE342" s="35"/>
      <c r="QWF342" s="35"/>
      <c r="QWG342" s="35"/>
      <c r="QWH342" s="35"/>
      <c r="QWI342" s="35"/>
      <c r="QWJ342" s="35"/>
      <c r="QWK342" s="35"/>
      <c r="QWL342" s="35"/>
      <c r="QWM342" s="35"/>
      <c r="QWN342" s="35"/>
      <c r="QWO342" s="35"/>
      <c r="QWP342" s="35"/>
      <c r="QWQ342" s="35"/>
      <c r="QWR342" s="35"/>
      <c r="QWS342" s="35"/>
      <c r="QWT342" s="35"/>
      <c r="QWU342" s="35"/>
      <c r="QWV342" s="35"/>
      <c r="QWW342" s="35"/>
      <c r="QWX342" s="35"/>
      <c r="QWY342" s="35"/>
      <c r="QWZ342" s="35"/>
      <c r="QXA342" s="35"/>
      <c r="QXB342" s="35"/>
      <c r="QXC342" s="35"/>
      <c r="QXD342" s="35"/>
      <c r="QXE342" s="35"/>
      <c r="QXF342" s="35"/>
      <c r="QXG342" s="35"/>
      <c r="QXH342" s="35"/>
      <c r="QXI342" s="35"/>
      <c r="QXJ342" s="35"/>
      <c r="QXK342" s="35"/>
      <c r="QXL342" s="35"/>
      <c r="QXM342" s="35"/>
      <c r="QXN342" s="35"/>
      <c r="QXO342" s="35"/>
      <c r="QXP342" s="35"/>
      <c r="QXQ342" s="35"/>
      <c r="QXR342" s="35"/>
      <c r="QXS342" s="35"/>
      <c r="QXT342" s="35"/>
      <c r="QXU342" s="35"/>
      <c r="QXV342" s="35"/>
      <c r="QXW342" s="35"/>
      <c r="QXX342" s="35"/>
      <c r="QXY342" s="35"/>
      <c r="QXZ342" s="35"/>
      <c r="QYA342" s="35"/>
      <c r="QYB342" s="35"/>
      <c r="QYC342" s="35"/>
      <c r="QYD342" s="35"/>
      <c r="QYE342" s="35"/>
      <c r="QYF342" s="35"/>
      <c r="QYG342" s="35"/>
      <c r="QYH342" s="35"/>
      <c r="QYI342" s="35"/>
      <c r="QYJ342" s="35"/>
      <c r="QYK342" s="35"/>
      <c r="QYL342" s="35"/>
      <c r="QYM342" s="35"/>
      <c r="QYN342" s="35"/>
      <c r="QYO342" s="35"/>
      <c r="QYP342" s="35"/>
      <c r="QYQ342" s="35"/>
      <c r="QYR342" s="35"/>
      <c r="QYS342" s="35"/>
      <c r="QYT342" s="35"/>
      <c r="QYU342" s="35"/>
      <c r="QYV342" s="35"/>
      <c r="QYW342" s="35"/>
      <c r="QYX342" s="35"/>
      <c r="QYY342" s="35"/>
      <c r="QYZ342" s="35"/>
      <c r="QZA342" s="35"/>
      <c r="QZB342" s="35"/>
      <c r="QZC342" s="35"/>
      <c r="QZD342" s="35"/>
      <c r="QZE342" s="35"/>
      <c r="QZF342" s="35"/>
      <c r="QZG342" s="35"/>
      <c r="QZH342" s="35"/>
      <c r="QZI342" s="35"/>
      <c r="QZJ342" s="35"/>
      <c r="QZK342" s="35"/>
      <c r="QZL342" s="35"/>
      <c r="QZM342" s="35"/>
      <c r="QZN342" s="35"/>
      <c r="QZO342" s="35"/>
      <c r="QZP342" s="35"/>
      <c r="QZQ342" s="35"/>
      <c r="QZR342" s="35"/>
      <c r="QZS342" s="35"/>
      <c r="QZT342" s="35"/>
      <c r="QZU342" s="35"/>
      <c r="QZV342" s="35"/>
      <c r="QZW342" s="35"/>
      <c r="QZX342" s="35"/>
      <c r="QZY342" s="35"/>
      <c r="QZZ342" s="35"/>
      <c r="RAA342" s="35"/>
      <c r="RAB342" s="35"/>
      <c r="RAC342" s="35"/>
      <c r="RAD342" s="35"/>
      <c r="RAE342" s="35"/>
      <c r="RAF342" s="35"/>
      <c r="RAG342" s="35"/>
      <c r="RAH342" s="35"/>
      <c r="RAI342" s="35"/>
      <c r="RAJ342" s="35"/>
      <c r="RAK342" s="35"/>
      <c r="RAL342" s="35"/>
      <c r="RAM342" s="35"/>
      <c r="RAN342" s="35"/>
      <c r="RAO342" s="35"/>
      <c r="RAP342" s="35"/>
      <c r="RAQ342" s="35"/>
      <c r="RAR342" s="35"/>
      <c r="RAS342" s="35"/>
      <c r="RAT342" s="35"/>
      <c r="RAU342" s="35"/>
      <c r="RAV342" s="35"/>
      <c r="RAW342" s="35"/>
      <c r="RAX342" s="35"/>
      <c r="RAY342" s="35"/>
      <c r="RAZ342" s="35"/>
      <c r="RBA342" s="35"/>
      <c r="RBB342" s="35"/>
      <c r="RBC342" s="35"/>
      <c r="RBD342" s="35"/>
      <c r="RBE342" s="35"/>
      <c r="RBF342" s="35"/>
      <c r="RBG342" s="35"/>
      <c r="RBH342" s="35"/>
      <c r="RBI342" s="35"/>
      <c r="RBJ342" s="35"/>
      <c r="RBK342" s="35"/>
      <c r="RBL342" s="35"/>
      <c r="RBM342" s="35"/>
      <c r="RBN342" s="35"/>
      <c r="RBO342" s="35"/>
      <c r="RBP342" s="35"/>
      <c r="RBQ342" s="35"/>
      <c r="RBR342" s="35"/>
      <c r="RBS342" s="35"/>
      <c r="RBT342" s="35"/>
      <c r="RBU342" s="35"/>
      <c r="RBV342" s="35"/>
      <c r="RBW342" s="35"/>
      <c r="RBX342" s="35"/>
      <c r="RBY342" s="35"/>
      <c r="RBZ342" s="35"/>
      <c r="RCA342" s="35"/>
      <c r="RCB342" s="35"/>
      <c r="RCC342" s="35"/>
      <c r="RCD342" s="35"/>
      <c r="RCE342" s="35"/>
      <c r="RCF342" s="35"/>
      <c r="RCG342" s="35"/>
      <c r="RCH342" s="35"/>
      <c r="RCI342" s="35"/>
      <c r="RCJ342" s="35"/>
      <c r="RCK342" s="35"/>
      <c r="RCL342" s="35"/>
      <c r="RCM342" s="35"/>
      <c r="RCN342" s="35"/>
      <c r="RCO342" s="35"/>
      <c r="RCP342" s="35"/>
      <c r="RCQ342" s="35"/>
      <c r="RCR342" s="35"/>
      <c r="RCS342" s="35"/>
      <c r="RCT342" s="35"/>
      <c r="RCU342" s="35"/>
      <c r="RCV342" s="35"/>
      <c r="RCW342" s="35"/>
      <c r="RCX342" s="35"/>
      <c r="RCY342" s="35"/>
      <c r="RCZ342" s="35"/>
      <c r="RDA342" s="35"/>
      <c r="RDB342" s="35"/>
      <c r="RDC342" s="35"/>
      <c r="RDD342" s="35"/>
      <c r="RDE342" s="35"/>
      <c r="RDF342" s="35"/>
      <c r="RDG342" s="35"/>
      <c r="RDH342" s="35"/>
      <c r="RDI342" s="35"/>
      <c r="RDJ342" s="35"/>
      <c r="RDK342" s="35"/>
      <c r="RDL342" s="35"/>
      <c r="RDM342" s="35"/>
      <c r="RDN342" s="35"/>
      <c r="RDO342" s="35"/>
      <c r="RDP342" s="35"/>
      <c r="RDQ342" s="35"/>
      <c r="RDR342" s="35"/>
      <c r="RDS342" s="35"/>
      <c r="RDT342" s="35"/>
      <c r="RDU342" s="35"/>
      <c r="RDV342" s="35"/>
      <c r="RDW342" s="35"/>
      <c r="RDX342" s="35"/>
      <c r="RDY342" s="35"/>
      <c r="RDZ342" s="35"/>
      <c r="REA342" s="35"/>
      <c r="REB342" s="35"/>
      <c r="REC342" s="35"/>
      <c r="RED342" s="35"/>
      <c r="REE342" s="35"/>
      <c r="REF342" s="35"/>
      <c r="REG342" s="35"/>
      <c r="REH342" s="35"/>
      <c r="REI342" s="35"/>
      <c r="REJ342" s="35"/>
      <c r="REK342" s="35"/>
      <c r="REL342" s="35"/>
      <c r="REM342" s="35"/>
      <c r="REN342" s="35"/>
      <c r="REO342" s="35"/>
      <c r="REP342" s="35"/>
      <c r="REQ342" s="35"/>
      <c r="RER342" s="35"/>
      <c r="RES342" s="35"/>
      <c r="RET342" s="35"/>
      <c r="REU342" s="35"/>
      <c r="REV342" s="35"/>
      <c r="REW342" s="35"/>
      <c r="REX342" s="35"/>
      <c r="REY342" s="35"/>
      <c r="REZ342" s="35"/>
      <c r="RFA342" s="35"/>
      <c r="RFB342" s="35"/>
      <c r="RFC342" s="35"/>
      <c r="RFD342" s="35"/>
      <c r="RFE342" s="35"/>
      <c r="RFF342" s="35"/>
      <c r="RFG342" s="35"/>
      <c r="RFH342" s="35"/>
      <c r="RFI342" s="35"/>
      <c r="RFJ342" s="35"/>
      <c r="RFK342" s="35"/>
      <c r="RFL342" s="35"/>
      <c r="RFM342" s="35"/>
      <c r="RFN342" s="35"/>
      <c r="RFO342" s="35"/>
      <c r="RFP342" s="35"/>
      <c r="RFQ342" s="35"/>
      <c r="RFR342" s="35"/>
      <c r="RFS342" s="35"/>
      <c r="RFT342" s="35"/>
      <c r="RFU342" s="35"/>
      <c r="RFV342" s="35"/>
      <c r="RFW342" s="35"/>
      <c r="RFX342" s="35"/>
      <c r="RFY342" s="35"/>
      <c r="RFZ342" s="35"/>
      <c r="RGA342" s="35"/>
      <c r="RGB342" s="35"/>
      <c r="RGC342" s="35"/>
      <c r="RGD342" s="35"/>
      <c r="RGE342" s="35"/>
      <c r="RGF342" s="35"/>
      <c r="RGG342" s="35"/>
      <c r="RGH342" s="35"/>
      <c r="RGI342" s="35"/>
      <c r="RGJ342" s="35"/>
      <c r="RGK342" s="35"/>
      <c r="RGL342" s="35"/>
      <c r="RGM342" s="35"/>
      <c r="RGN342" s="35"/>
      <c r="RGO342" s="35"/>
      <c r="RGP342" s="35"/>
      <c r="RGQ342" s="35"/>
      <c r="RGR342" s="35"/>
      <c r="RGS342" s="35"/>
      <c r="RGT342" s="35"/>
      <c r="RGU342" s="35"/>
      <c r="RGV342" s="35"/>
      <c r="RGW342" s="35"/>
      <c r="RGX342" s="35"/>
      <c r="RGY342" s="35"/>
      <c r="RGZ342" s="35"/>
      <c r="RHA342" s="35"/>
      <c r="RHB342" s="35"/>
      <c r="RHC342" s="35"/>
      <c r="RHD342" s="35"/>
      <c r="RHE342" s="35"/>
      <c r="RHF342" s="35"/>
      <c r="RHG342" s="35"/>
      <c r="RHH342" s="35"/>
      <c r="RHI342" s="35"/>
      <c r="RHJ342" s="35"/>
      <c r="RHK342" s="35"/>
      <c r="RHL342" s="35"/>
      <c r="RHM342" s="35"/>
      <c r="RHN342" s="35"/>
      <c r="RHO342" s="35"/>
      <c r="RHP342" s="35"/>
      <c r="RHQ342" s="35"/>
      <c r="RHR342" s="35"/>
      <c r="RHS342" s="35"/>
      <c r="RHT342" s="35"/>
      <c r="RHU342" s="35"/>
      <c r="RHV342" s="35"/>
      <c r="RHW342" s="35"/>
      <c r="RHX342" s="35"/>
      <c r="RHY342" s="35"/>
      <c r="RHZ342" s="35"/>
      <c r="RIA342" s="35"/>
      <c r="RIB342" s="35"/>
      <c r="RIC342" s="35"/>
      <c r="RID342" s="35"/>
      <c r="RIE342" s="35"/>
      <c r="RIF342" s="35"/>
      <c r="RIG342" s="35"/>
      <c r="RIH342" s="35"/>
      <c r="RII342" s="35"/>
      <c r="RIJ342" s="35"/>
      <c r="RIK342" s="35"/>
      <c r="RIL342" s="35"/>
      <c r="RIM342" s="35"/>
      <c r="RIN342" s="35"/>
      <c r="RIO342" s="35"/>
      <c r="RIP342" s="35"/>
      <c r="RIQ342" s="35"/>
      <c r="RIR342" s="35"/>
      <c r="RIS342" s="35"/>
      <c r="RIT342" s="35"/>
      <c r="RIU342" s="35"/>
      <c r="RIV342" s="35"/>
      <c r="RIW342" s="35"/>
      <c r="RIX342" s="35"/>
      <c r="RIY342" s="35"/>
      <c r="RIZ342" s="35"/>
      <c r="RJA342" s="35"/>
      <c r="RJB342" s="35"/>
      <c r="RJC342" s="35"/>
      <c r="RJD342" s="35"/>
      <c r="RJE342" s="35"/>
      <c r="RJF342" s="35"/>
      <c r="RJG342" s="35"/>
      <c r="RJH342" s="35"/>
      <c r="RJI342" s="35"/>
      <c r="RJJ342" s="35"/>
      <c r="RJK342" s="35"/>
      <c r="RJL342" s="35"/>
      <c r="RJM342" s="35"/>
      <c r="RJN342" s="35"/>
      <c r="RJO342" s="35"/>
      <c r="RJP342" s="35"/>
      <c r="RJQ342" s="35"/>
      <c r="RJR342" s="35"/>
      <c r="RJS342" s="35"/>
      <c r="RJT342" s="35"/>
      <c r="RJU342" s="35"/>
      <c r="RJV342" s="35"/>
      <c r="RJW342" s="35"/>
      <c r="RJX342" s="35"/>
      <c r="RJY342" s="35"/>
      <c r="RJZ342" s="35"/>
      <c r="RKA342" s="35"/>
      <c r="RKB342" s="35"/>
      <c r="RKC342" s="35"/>
      <c r="RKD342" s="35"/>
      <c r="RKE342" s="35"/>
      <c r="RKF342" s="35"/>
      <c r="RKG342" s="35"/>
      <c r="RKH342" s="35"/>
      <c r="RKI342" s="35"/>
      <c r="RKJ342" s="35"/>
      <c r="RKK342" s="35"/>
      <c r="RKL342" s="35"/>
      <c r="RKM342" s="35"/>
      <c r="RKN342" s="35"/>
      <c r="RKO342" s="35"/>
      <c r="RKP342" s="35"/>
      <c r="RKQ342" s="35"/>
      <c r="RKR342" s="35"/>
      <c r="RKS342" s="35"/>
      <c r="RKT342" s="35"/>
      <c r="RKU342" s="35"/>
      <c r="RKV342" s="35"/>
      <c r="RKW342" s="35"/>
      <c r="RKX342" s="35"/>
      <c r="RKY342" s="35"/>
      <c r="RKZ342" s="35"/>
      <c r="RLA342" s="35"/>
      <c r="RLB342" s="35"/>
      <c r="RLC342" s="35"/>
      <c r="RLD342" s="35"/>
      <c r="RLE342" s="35"/>
      <c r="RLF342" s="35"/>
      <c r="RLG342" s="35"/>
      <c r="RLH342" s="35"/>
      <c r="RLI342" s="35"/>
      <c r="RLJ342" s="35"/>
      <c r="RLK342" s="35"/>
      <c r="RLL342" s="35"/>
      <c r="RLM342" s="35"/>
      <c r="RLN342" s="35"/>
      <c r="RLO342" s="35"/>
      <c r="RLP342" s="35"/>
      <c r="RLQ342" s="35"/>
      <c r="RLR342" s="35"/>
      <c r="RLS342" s="35"/>
      <c r="RLT342" s="35"/>
      <c r="RLU342" s="35"/>
      <c r="RLV342" s="35"/>
      <c r="RLW342" s="35"/>
      <c r="RLX342" s="35"/>
      <c r="RLY342" s="35"/>
      <c r="RLZ342" s="35"/>
      <c r="RMA342" s="35"/>
      <c r="RMB342" s="35"/>
      <c r="RMC342" s="35"/>
      <c r="RMD342" s="35"/>
      <c r="RME342" s="35"/>
      <c r="RMF342" s="35"/>
      <c r="RMG342" s="35"/>
      <c r="RMH342" s="35"/>
      <c r="RMI342" s="35"/>
      <c r="RMJ342" s="35"/>
      <c r="RMK342" s="35"/>
      <c r="RML342" s="35"/>
      <c r="RMM342" s="35"/>
      <c r="RMN342" s="35"/>
      <c r="RMO342" s="35"/>
      <c r="RMP342" s="35"/>
      <c r="RMQ342" s="35"/>
      <c r="RMR342" s="35"/>
      <c r="RMS342" s="35"/>
      <c r="RMT342" s="35"/>
      <c r="RMU342" s="35"/>
      <c r="RMV342" s="35"/>
      <c r="RMW342" s="35"/>
      <c r="RMX342" s="35"/>
      <c r="RMY342" s="35"/>
      <c r="RMZ342" s="35"/>
      <c r="RNA342" s="35"/>
      <c r="RNB342" s="35"/>
      <c r="RNC342" s="35"/>
      <c r="RND342" s="35"/>
      <c r="RNE342" s="35"/>
      <c r="RNF342" s="35"/>
      <c r="RNG342" s="35"/>
      <c r="RNH342" s="35"/>
      <c r="RNI342" s="35"/>
      <c r="RNJ342" s="35"/>
      <c r="RNK342" s="35"/>
      <c r="RNL342" s="35"/>
      <c r="RNM342" s="35"/>
      <c r="RNN342" s="35"/>
      <c r="RNO342" s="35"/>
      <c r="RNP342" s="35"/>
      <c r="RNQ342" s="35"/>
      <c r="RNR342" s="35"/>
      <c r="RNS342" s="35"/>
      <c r="RNT342" s="35"/>
      <c r="RNU342" s="35"/>
      <c r="RNV342" s="35"/>
      <c r="RNW342" s="35"/>
      <c r="RNX342" s="35"/>
      <c r="RNY342" s="35"/>
      <c r="RNZ342" s="35"/>
      <c r="ROA342" s="35"/>
      <c r="ROB342" s="35"/>
      <c r="ROC342" s="35"/>
      <c r="ROD342" s="35"/>
      <c r="ROE342" s="35"/>
      <c r="ROF342" s="35"/>
      <c r="ROG342" s="35"/>
      <c r="ROH342" s="35"/>
      <c r="ROI342" s="35"/>
      <c r="ROJ342" s="35"/>
      <c r="ROK342" s="35"/>
      <c r="ROL342" s="35"/>
      <c r="ROM342" s="35"/>
      <c r="RON342" s="35"/>
      <c r="ROO342" s="35"/>
      <c r="ROP342" s="35"/>
      <c r="ROQ342" s="35"/>
      <c r="ROR342" s="35"/>
      <c r="ROS342" s="35"/>
      <c r="ROT342" s="35"/>
      <c r="ROU342" s="35"/>
      <c r="ROV342" s="35"/>
      <c r="ROW342" s="35"/>
      <c r="ROX342" s="35"/>
      <c r="ROY342" s="35"/>
      <c r="ROZ342" s="35"/>
      <c r="RPA342" s="35"/>
      <c r="RPB342" s="35"/>
      <c r="RPC342" s="35"/>
      <c r="RPD342" s="35"/>
      <c r="RPE342" s="35"/>
      <c r="RPF342" s="35"/>
      <c r="RPG342" s="35"/>
      <c r="RPH342" s="35"/>
      <c r="RPI342" s="35"/>
      <c r="RPJ342" s="35"/>
      <c r="RPK342" s="35"/>
      <c r="RPL342" s="35"/>
      <c r="RPM342" s="35"/>
      <c r="RPN342" s="35"/>
      <c r="RPO342" s="35"/>
      <c r="RPP342" s="35"/>
      <c r="RPQ342" s="35"/>
      <c r="RPR342" s="35"/>
      <c r="RPS342" s="35"/>
      <c r="RPT342" s="35"/>
      <c r="RPU342" s="35"/>
      <c r="RPV342" s="35"/>
      <c r="RPW342" s="35"/>
      <c r="RPX342" s="35"/>
      <c r="RPY342" s="35"/>
      <c r="RPZ342" s="35"/>
      <c r="RQA342" s="35"/>
      <c r="RQB342" s="35"/>
      <c r="RQC342" s="35"/>
      <c r="RQD342" s="35"/>
      <c r="RQE342" s="35"/>
      <c r="RQF342" s="35"/>
      <c r="RQG342" s="35"/>
      <c r="RQH342" s="35"/>
      <c r="RQI342" s="35"/>
      <c r="RQJ342" s="35"/>
      <c r="RQK342" s="35"/>
      <c r="RQL342" s="35"/>
      <c r="RQM342" s="35"/>
      <c r="RQN342" s="35"/>
      <c r="RQO342" s="35"/>
      <c r="RQP342" s="35"/>
      <c r="RQQ342" s="35"/>
      <c r="RQR342" s="35"/>
      <c r="RQS342" s="35"/>
      <c r="RQT342" s="35"/>
      <c r="RQU342" s="35"/>
      <c r="RQV342" s="35"/>
      <c r="RQW342" s="35"/>
      <c r="RQX342" s="35"/>
      <c r="RQY342" s="35"/>
      <c r="RQZ342" s="35"/>
      <c r="RRA342" s="35"/>
      <c r="RRB342" s="35"/>
      <c r="RRC342" s="35"/>
      <c r="RRD342" s="35"/>
      <c r="RRE342" s="35"/>
      <c r="RRF342" s="35"/>
      <c r="RRG342" s="35"/>
      <c r="RRH342" s="35"/>
      <c r="RRI342" s="35"/>
      <c r="RRJ342" s="35"/>
      <c r="RRK342" s="35"/>
      <c r="RRL342" s="35"/>
      <c r="RRM342" s="35"/>
      <c r="RRN342" s="35"/>
      <c r="RRO342" s="35"/>
      <c r="RRP342" s="35"/>
      <c r="RRQ342" s="35"/>
      <c r="RRR342" s="35"/>
      <c r="RRS342" s="35"/>
      <c r="RRT342" s="35"/>
      <c r="RRU342" s="35"/>
      <c r="RRV342" s="35"/>
      <c r="RRW342" s="35"/>
      <c r="RRX342" s="35"/>
      <c r="RRY342" s="35"/>
      <c r="RRZ342" s="35"/>
      <c r="RSA342" s="35"/>
      <c r="RSB342" s="35"/>
      <c r="RSC342" s="35"/>
      <c r="RSD342" s="35"/>
      <c r="RSE342" s="35"/>
      <c r="RSF342" s="35"/>
      <c r="RSG342" s="35"/>
      <c r="RSH342" s="35"/>
      <c r="RSI342" s="35"/>
      <c r="RSJ342" s="35"/>
      <c r="RSK342" s="35"/>
      <c r="RSL342" s="35"/>
      <c r="RSM342" s="35"/>
      <c r="RSN342" s="35"/>
      <c r="RSO342" s="35"/>
      <c r="RSP342" s="35"/>
      <c r="RSQ342" s="35"/>
      <c r="RSR342" s="35"/>
      <c r="RSS342" s="35"/>
      <c r="RST342" s="35"/>
      <c r="RSU342" s="35"/>
      <c r="RSV342" s="35"/>
      <c r="RSW342" s="35"/>
      <c r="RSX342" s="35"/>
      <c r="RSY342" s="35"/>
      <c r="RSZ342" s="35"/>
      <c r="RTA342" s="35"/>
      <c r="RTB342" s="35"/>
      <c r="RTC342" s="35"/>
      <c r="RTD342" s="35"/>
      <c r="RTE342" s="35"/>
      <c r="RTF342" s="35"/>
      <c r="RTG342" s="35"/>
      <c r="RTH342" s="35"/>
      <c r="RTI342" s="35"/>
      <c r="RTJ342" s="35"/>
      <c r="RTK342" s="35"/>
      <c r="RTL342" s="35"/>
      <c r="RTM342" s="35"/>
      <c r="RTN342" s="35"/>
      <c r="RTO342" s="35"/>
      <c r="RTP342" s="35"/>
      <c r="RTQ342" s="35"/>
      <c r="RTR342" s="35"/>
      <c r="RTS342" s="35"/>
      <c r="RTT342" s="35"/>
      <c r="RTU342" s="35"/>
      <c r="RTV342" s="35"/>
      <c r="RTW342" s="35"/>
      <c r="RTX342" s="35"/>
      <c r="RTY342" s="35"/>
      <c r="RTZ342" s="35"/>
      <c r="RUA342" s="35"/>
      <c r="RUB342" s="35"/>
      <c r="RUC342" s="35"/>
      <c r="RUD342" s="35"/>
      <c r="RUE342" s="35"/>
      <c r="RUF342" s="35"/>
      <c r="RUG342" s="35"/>
      <c r="RUH342" s="35"/>
      <c r="RUI342" s="35"/>
      <c r="RUJ342" s="35"/>
      <c r="RUK342" s="35"/>
      <c r="RUL342" s="35"/>
      <c r="RUM342" s="35"/>
      <c r="RUN342" s="35"/>
      <c r="RUO342" s="35"/>
      <c r="RUP342" s="35"/>
      <c r="RUQ342" s="35"/>
      <c r="RUR342" s="35"/>
      <c r="RUS342" s="35"/>
      <c r="RUT342" s="35"/>
      <c r="RUU342" s="35"/>
      <c r="RUV342" s="35"/>
      <c r="RUW342" s="35"/>
      <c r="RUX342" s="35"/>
      <c r="RUY342" s="35"/>
      <c r="RUZ342" s="35"/>
      <c r="RVA342" s="35"/>
      <c r="RVB342" s="35"/>
      <c r="RVC342" s="35"/>
      <c r="RVD342" s="35"/>
      <c r="RVE342" s="35"/>
      <c r="RVF342" s="35"/>
      <c r="RVG342" s="35"/>
      <c r="RVH342" s="35"/>
      <c r="RVI342" s="35"/>
      <c r="RVJ342" s="35"/>
      <c r="RVK342" s="35"/>
      <c r="RVL342" s="35"/>
      <c r="RVM342" s="35"/>
      <c r="RVN342" s="35"/>
      <c r="RVO342" s="35"/>
      <c r="RVP342" s="35"/>
      <c r="RVQ342" s="35"/>
      <c r="RVR342" s="35"/>
      <c r="RVS342" s="35"/>
      <c r="RVT342" s="35"/>
      <c r="RVU342" s="35"/>
      <c r="RVV342" s="35"/>
      <c r="RVW342" s="35"/>
      <c r="RVX342" s="35"/>
      <c r="RVY342" s="35"/>
      <c r="RVZ342" s="35"/>
      <c r="RWA342" s="35"/>
      <c r="RWB342" s="35"/>
      <c r="RWC342" s="35"/>
      <c r="RWD342" s="35"/>
      <c r="RWE342" s="35"/>
      <c r="RWF342" s="35"/>
      <c r="RWG342" s="35"/>
      <c r="RWH342" s="35"/>
      <c r="RWI342" s="35"/>
      <c r="RWJ342" s="35"/>
      <c r="RWK342" s="35"/>
      <c r="RWL342" s="35"/>
      <c r="RWM342" s="35"/>
      <c r="RWN342" s="35"/>
      <c r="RWO342" s="35"/>
      <c r="RWP342" s="35"/>
      <c r="RWQ342" s="35"/>
      <c r="RWR342" s="35"/>
      <c r="RWS342" s="35"/>
      <c r="RWT342" s="35"/>
      <c r="RWU342" s="35"/>
      <c r="RWV342" s="35"/>
      <c r="RWW342" s="35"/>
      <c r="RWX342" s="35"/>
      <c r="RWY342" s="35"/>
      <c r="RWZ342" s="35"/>
      <c r="RXA342" s="35"/>
      <c r="RXB342" s="35"/>
      <c r="RXC342" s="35"/>
      <c r="RXD342" s="35"/>
      <c r="RXE342" s="35"/>
      <c r="RXF342" s="35"/>
      <c r="RXG342" s="35"/>
      <c r="RXH342" s="35"/>
      <c r="RXI342" s="35"/>
      <c r="RXJ342" s="35"/>
      <c r="RXK342" s="35"/>
      <c r="RXL342" s="35"/>
      <c r="RXM342" s="35"/>
      <c r="RXN342" s="35"/>
      <c r="RXO342" s="35"/>
      <c r="RXP342" s="35"/>
      <c r="RXQ342" s="35"/>
      <c r="RXR342" s="35"/>
      <c r="RXS342" s="35"/>
      <c r="RXT342" s="35"/>
      <c r="RXU342" s="35"/>
      <c r="RXV342" s="35"/>
      <c r="RXW342" s="35"/>
      <c r="RXX342" s="35"/>
      <c r="RXY342" s="35"/>
      <c r="RXZ342" s="35"/>
      <c r="RYA342" s="35"/>
      <c r="RYB342" s="35"/>
      <c r="RYC342" s="35"/>
      <c r="RYD342" s="35"/>
      <c r="RYE342" s="35"/>
      <c r="RYF342" s="35"/>
      <c r="RYG342" s="35"/>
      <c r="RYH342" s="35"/>
      <c r="RYI342" s="35"/>
      <c r="RYJ342" s="35"/>
      <c r="RYK342" s="35"/>
      <c r="RYL342" s="35"/>
      <c r="RYM342" s="35"/>
      <c r="RYN342" s="35"/>
      <c r="RYO342" s="35"/>
      <c r="RYP342" s="35"/>
      <c r="RYQ342" s="35"/>
      <c r="RYR342" s="35"/>
      <c r="RYS342" s="35"/>
      <c r="RYT342" s="35"/>
      <c r="RYU342" s="35"/>
      <c r="RYV342" s="35"/>
      <c r="RYW342" s="35"/>
      <c r="RYX342" s="35"/>
      <c r="RYY342" s="35"/>
      <c r="RYZ342" s="35"/>
      <c r="RZA342" s="35"/>
      <c r="RZB342" s="35"/>
      <c r="RZC342" s="35"/>
      <c r="RZD342" s="35"/>
      <c r="RZE342" s="35"/>
      <c r="RZF342" s="35"/>
      <c r="RZG342" s="35"/>
      <c r="RZH342" s="35"/>
      <c r="RZI342" s="35"/>
      <c r="RZJ342" s="35"/>
      <c r="RZK342" s="35"/>
      <c r="RZL342" s="35"/>
      <c r="RZM342" s="35"/>
      <c r="RZN342" s="35"/>
      <c r="RZO342" s="35"/>
      <c r="RZP342" s="35"/>
      <c r="RZQ342" s="35"/>
      <c r="RZR342" s="35"/>
      <c r="RZS342" s="35"/>
      <c r="RZT342" s="35"/>
      <c r="RZU342" s="35"/>
      <c r="RZV342" s="35"/>
      <c r="RZW342" s="35"/>
      <c r="RZX342" s="35"/>
      <c r="RZY342" s="35"/>
      <c r="RZZ342" s="35"/>
      <c r="SAA342" s="35"/>
      <c r="SAB342" s="35"/>
      <c r="SAC342" s="35"/>
      <c r="SAD342" s="35"/>
      <c r="SAE342" s="35"/>
      <c r="SAF342" s="35"/>
      <c r="SAG342" s="35"/>
      <c r="SAH342" s="35"/>
      <c r="SAI342" s="35"/>
      <c r="SAJ342" s="35"/>
      <c r="SAK342" s="35"/>
      <c r="SAL342" s="35"/>
      <c r="SAM342" s="35"/>
      <c r="SAN342" s="35"/>
      <c r="SAO342" s="35"/>
      <c r="SAP342" s="35"/>
      <c r="SAQ342" s="35"/>
      <c r="SAR342" s="35"/>
      <c r="SAS342" s="35"/>
      <c r="SAT342" s="35"/>
      <c r="SAU342" s="35"/>
      <c r="SAV342" s="35"/>
      <c r="SAW342" s="35"/>
      <c r="SAX342" s="35"/>
      <c r="SAY342" s="35"/>
      <c r="SAZ342" s="35"/>
      <c r="SBA342" s="35"/>
      <c r="SBB342" s="35"/>
      <c r="SBC342" s="35"/>
      <c r="SBD342" s="35"/>
      <c r="SBE342" s="35"/>
      <c r="SBF342" s="35"/>
      <c r="SBG342" s="35"/>
      <c r="SBH342" s="35"/>
      <c r="SBI342" s="35"/>
      <c r="SBJ342" s="35"/>
      <c r="SBK342" s="35"/>
      <c r="SBL342" s="35"/>
      <c r="SBM342" s="35"/>
      <c r="SBN342" s="35"/>
      <c r="SBO342" s="35"/>
      <c r="SBP342" s="35"/>
      <c r="SBQ342" s="35"/>
      <c r="SBR342" s="35"/>
      <c r="SBS342" s="35"/>
      <c r="SBT342" s="35"/>
      <c r="SBU342" s="35"/>
      <c r="SBV342" s="35"/>
      <c r="SBW342" s="35"/>
      <c r="SBX342" s="35"/>
      <c r="SBY342" s="35"/>
      <c r="SBZ342" s="35"/>
      <c r="SCA342" s="35"/>
      <c r="SCB342" s="35"/>
      <c r="SCC342" s="35"/>
      <c r="SCD342" s="35"/>
      <c r="SCE342" s="35"/>
      <c r="SCF342" s="35"/>
      <c r="SCG342" s="35"/>
      <c r="SCH342" s="35"/>
      <c r="SCI342" s="35"/>
      <c r="SCJ342" s="35"/>
      <c r="SCK342" s="35"/>
      <c r="SCL342" s="35"/>
      <c r="SCM342" s="35"/>
      <c r="SCN342" s="35"/>
      <c r="SCO342" s="35"/>
      <c r="SCP342" s="35"/>
      <c r="SCQ342" s="35"/>
      <c r="SCR342" s="35"/>
      <c r="SCS342" s="35"/>
      <c r="SCT342" s="35"/>
      <c r="SCU342" s="35"/>
      <c r="SCV342" s="35"/>
      <c r="SCW342" s="35"/>
      <c r="SCX342" s="35"/>
      <c r="SCY342" s="35"/>
      <c r="SCZ342" s="35"/>
      <c r="SDA342" s="35"/>
      <c r="SDB342" s="35"/>
      <c r="SDC342" s="35"/>
      <c r="SDD342" s="35"/>
      <c r="SDE342" s="35"/>
      <c r="SDF342" s="35"/>
      <c r="SDG342" s="35"/>
      <c r="SDH342" s="35"/>
      <c r="SDI342" s="35"/>
      <c r="SDJ342" s="35"/>
      <c r="SDK342" s="35"/>
      <c r="SDL342" s="35"/>
      <c r="SDM342" s="35"/>
      <c r="SDN342" s="35"/>
      <c r="SDO342" s="35"/>
      <c r="SDP342" s="35"/>
      <c r="SDQ342" s="35"/>
      <c r="SDR342" s="35"/>
      <c r="SDS342" s="35"/>
      <c r="SDT342" s="35"/>
      <c r="SDU342" s="35"/>
      <c r="SDV342" s="35"/>
      <c r="SDW342" s="35"/>
      <c r="SDX342" s="35"/>
      <c r="SDY342" s="35"/>
      <c r="SDZ342" s="35"/>
      <c r="SEA342" s="35"/>
      <c r="SEB342" s="35"/>
      <c r="SEC342" s="35"/>
      <c r="SED342" s="35"/>
      <c r="SEE342" s="35"/>
      <c r="SEF342" s="35"/>
      <c r="SEG342" s="35"/>
      <c r="SEH342" s="35"/>
      <c r="SEI342" s="35"/>
      <c r="SEJ342" s="35"/>
      <c r="SEK342" s="35"/>
      <c r="SEL342" s="35"/>
      <c r="SEM342" s="35"/>
      <c r="SEN342" s="35"/>
      <c r="SEO342" s="35"/>
      <c r="SEP342" s="35"/>
      <c r="SEQ342" s="35"/>
      <c r="SER342" s="35"/>
      <c r="SES342" s="35"/>
      <c r="SET342" s="35"/>
      <c r="SEU342" s="35"/>
      <c r="SEV342" s="35"/>
      <c r="SEW342" s="35"/>
      <c r="SEX342" s="35"/>
      <c r="SEY342" s="35"/>
      <c r="SEZ342" s="35"/>
      <c r="SFA342" s="35"/>
      <c r="SFB342" s="35"/>
      <c r="SFC342" s="35"/>
      <c r="SFD342" s="35"/>
      <c r="SFE342" s="35"/>
      <c r="SFF342" s="35"/>
      <c r="SFG342" s="35"/>
      <c r="SFH342" s="35"/>
      <c r="SFI342" s="35"/>
      <c r="SFJ342" s="35"/>
      <c r="SFK342" s="35"/>
      <c r="SFL342" s="35"/>
      <c r="SFM342" s="35"/>
      <c r="SFN342" s="35"/>
      <c r="SFO342" s="35"/>
      <c r="SFP342" s="35"/>
      <c r="SFQ342" s="35"/>
      <c r="SFR342" s="35"/>
      <c r="SFS342" s="35"/>
      <c r="SFT342" s="35"/>
      <c r="SFU342" s="35"/>
      <c r="SFV342" s="35"/>
      <c r="SFW342" s="35"/>
      <c r="SFX342" s="35"/>
      <c r="SFY342" s="35"/>
      <c r="SFZ342" s="35"/>
      <c r="SGA342" s="35"/>
      <c r="SGB342" s="35"/>
      <c r="SGC342" s="35"/>
      <c r="SGD342" s="35"/>
      <c r="SGE342" s="35"/>
      <c r="SGF342" s="35"/>
      <c r="SGG342" s="35"/>
      <c r="SGH342" s="35"/>
      <c r="SGI342" s="35"/>
      <c r="SGJ342" s="35"/>
      <c r="SGK342" s="35"/>
      <c r="SGL342" s="35"/>
      <c r="SGM342" s="35"/>
      <c r="SGN342" s="35"/>
      <c r="SGO342" s="35"/>
      <c r="SGP342" s="35"/>
      <c r="SGQ342" s="35"/>
      <c r="SGR342" s="35"/>
      <c r="SGS342" s="35"/>
      <c r="SGT342" s="35"/>
      <c r="SGU342" s="35"/>
      <c r="SGV342" s="35"/>
      <c r="SGW342" s="35"/>
      <c r="SGX342" s="35"/>
      <c r="SGY342" s="35"/>
      <c r="SGZ342" s="35"/>
      <c r="SHA342" s="35"/>
      <c r="SHB342" s="35"/>
      <c r="SHC342" s="35"/>
      <c r="SHD342" s="35"/>
      <c r="SHE342" s="35"/>
      <c r="SHF342" s="35"/>
      <c r="SHG342" s="35"/>
      <c r="SHH342" s="35"/>
      <c r="SHI342" s="35"/>
      <c r="SHJ342" s="35"/>
      <c r="SHK342" s="35"/>
      <c r="SHL342" s="35"/>
      <c r="SHM342" s="35"/>
      <c r="SHN342" s="35"/>
      <c r="SHO342" s="35"/>
      <c r="SHP342" s="35"/>
      <c r="SHQ342" s="35"/>
      <c r="SHR342" s="35"/>
      <c r="SHS342" s="35"/>
      <c r="SHT342" s="35"/>
      <c r="SHU342" s="35"/>
      <c r="SHV342" s="35"/>
      <c r="SHW342" s="35"/>
      <c r="SHX342" s="35"/>
      <c r="SHY342" s="35"/>
      <c r="SHZ342" s="35"/>
      <c r="SIA342" s="35"/>
      <c r="SIB342" s="35"/>
      <c r="SIC342" s="35"/>
      <c r="SID342" s="35"/>
      <c r="SIE342" s="35"/>
      <c r="SIF342" s="35"/>
      <c r="SIG342" s="35"/>
      <c r="SIH342" s="35"/>
      <c r="SII342" s="35"/>
      <c r="SIJ342" s="35"/>
      <c r="SIK342" s="35"/>
      <c r="SIL342" s="35"/>
      <c r="SIM342" s="35"/>
      <c r="SIN342" s="35"/>
      <c r="SIO342" s="35"/>
      <c r="SIP342" s="35"/>
      <c r="SIQ342" s="35"/>
      <c r="SIR342" s="35"/>
      <c r="SIS342" s="35"/>
      <c r="SIT342" s="35"/>
      <c r="SIU342" s="35"/>
      <c r="SIV342" s="35"/>
      <c r="SIW342" s="35"/>
      <c r="SIX342" s="35"/>
      <c r="SIY342" s="35"/>
      <c r="SIZ342" s="35"/>
      <c r="SJA342" s="35"/>
      <c r="SJB342" s="35"/>
      <c r="SJC342" s="35"/>
      <c r="SJD342" s="35"/>
      <c r="SJE342" s="35"/>
      <c r="SJF342" s="35"/>
      <c r="SJG342" s="35"/>
      <c r="SJH342" s="35"/>
      <c r="SJI342" s="35"/>
      <c r="SJJ342" s="35"/>
      <c r="SJK342" s="35"/>
      <c r="SJL342" s="35"/>
      <c r="SJM342" s="35"/>
      <c r="SJN342" s="35"/>
      <c r="SJO342" s="35"/>
      <c r="SJP342" s="35"/>
      <c r="SJQ342" s="35"/>
      <c r="SJR342" s="35"/>
      <c r="SJS342" s="35"/>
      <c r="SJT342" s="35"/>
      <c r="SJU342" s="35"/>
      <c r="SJV342" s="35"/>
      <c r="SJW342" s="35"/>
      <c r="SJX342" s="35"/>
      <c r="SJY342" s="35"/>
      <c r="SJZ342" s="35"/>
      <c r="SKA342" s="35"/>
      <c r="SKB342" s="35"/>
      <c r="SKC342" s="35"/>
      <c r="SKD342" s="35"/>
      <c r="SKE342" s="35"/>
      <c r="SKF342" s="35"/>
      <c r="SKG342" s="35"/>
      <c r="SKH342" s="35"/>
      <c r="SKI342" s="35"/>
      <c r="SKJ342" s="35"/>
      <c r="SKK342" s="35"/>
      <c r="SKL342" s="35"/>
      <c r="SKM342" s="35"/>
      <c r="SKN342" s="35"/>
      <c r="SKO342" s="35"/>
      <c r="SKP342" s="35"/>
      <c r="SKQ342" s="35"/>
      <c r="SKR342" s="35"/>
      <c r="SKS342" s="35"/>
      <c r="SKT342" s="35"/>
      <c r="SKU342" s="35"/>
      <c r="SKV342" s="35"/>
      <c r="SKW342" s="35"/>
      <c r="SKX342" s="35"/>
      <c r="SKY342" s="35"/>
      <c r="SKZ342" s="35"/>
      <c r="SLA342" s="35"/>
      <c r="SLB342" s="35"/>
      <c r="SLC342" s="35"/>
      <c r="SLD342" s="35"/>
      <c r="SLE342" s="35"/>
      <c r="SLF342" s="35"/>
      <c r="SLG342" s="35"/>
      <c r="SLH342" s="35"/>
      <c r="SLI342" s="35"/>
      <c r="SLJ342" s="35"/>
      <c r="SLK342" s="35"/>
      <c r="SLL342" s="35"/>
      <c r="SLM342" s="35"/>
      <c r="SLN342" s="35"/>
      <c r="SLO342" s="35"/>
      <c r="SLP342" s="35"/>
      <c r="SLQ342" s="35"/>
      <c r="SLR342" s="35"/>
      <c r="SLS342" s="35"/>
      <c r="SLT342" s="35"/>
      <c r="SLU342" s="35"/>
      <c r="SLV342" s="35"/>
      <c r="SLW342" s="35"/>
      <c r="SLX342" s="35"/>
      <c r="SLY342" s="35"/>
      <c r="SLZ342" s="35"/>
      <c r="SMA342" s="35"/>
      <c r="SMB342" s="35"/>
      <c r="SMC342" s="35"/>
      <c r="SMD342" s="35"/>
      <c r="SME342" s="35"/>
      <c r="SMF342" s="35"/>
      <c r="SMG342" s="35"/>
      <c r="SMH342" s="35"/>
      <c r="SMI342" s="35"/>
      <c r="SMJ342" s="35"/>
      <c r="SMK342" s="35"/>
      <c r="SML342" s="35"/>
      <c r="SMM342" s="35"/>
      <c r="SMN342" s="35"/>
      <c r="SMO342" s="35"/>
      <c r="SMP342" s="35"/>
      <c r="SMQ342" s="35"/>
      <c r="SMR342" s="35"/>
      <c r="SMS342" s="35"/>
      <c r="SMT342" s="35"/>
      <c r="SMU342" s="35"/>
      <c r="SMV342" s="35"/>
      <c r="SMW342" s="35"/>
      <c r="SMX342" s="35"/>
      <c r="SMY342" s="35"/>
      <c r="SMZ342" s="35"/>
      <c r="SNA342" s="35"/>
      <c r="SNB342" s="35"/>
      <c r="SNC342" s="35"/>
      <c r="SND342" s="35"/>
      <c r="SNE342" s="35"/>
      <c r="SNF342" s="35"/>
      <c r="SNG342" s="35"/>
      <c r="SNH342" s="35"/>
      <c r="SNI342" s="35"/>
      <c r="SNJ342" s="35"/>
      <c r="SNK342" s="35"/>
      <c r="SNL342" s="35"/>
      <c r="SNM342" s="35"/>
      <c r="SNN342" s="35"/>
      <c r="SNO342" s="35"/>
      <c r="SNP342" s="35"/>
      <c r="SNQ342" s="35"/>
      <c r="SNR342" s="35"/>
      <c r="SNS342" s="35"/>
      <c r="SNT342" s="35"/>
      <c r="SNU342" s="35"/>
      <c r="SNV342" s="35"/>
      <c r="SNW342" s="35"/>
      <c r="SNX342" s="35"/>
      <c r="SNY342" s="35"/>
      <c r="SNZ342" s="35"/>
      <c r="SOA342" s="35"/>
      <c r="SOB342" s="35"/>
      <c r="SOC342" s="35"/>
      <c r="SOD342" s="35"/>
      <c r="SOE342" s="35"/>
      <c r="SOF342" s="35"/>
      <c r="SOG342" s="35"/>
      <c r="SOH342" s="35"/>
      <c r="SOI342" s="35"/>
      <c r="SOJ342" s="35"/>
      <c r="SOK342" s="35"/>
      <c r="SOL342" s="35"/>
      <c r="SOM342" s="35"/>
      <c r="SON342" s="35"/>
      <c r="SOO342" s="35"/>
      <c r="SOP342" s="35"/>
      <c r="SOQ342" s="35"/>
      <c r="SOR342" s="35"/>
      <c r="SOS342" s="35"/>
      <c r="SOT342" s="35"/>
      <c r="SOU342" s="35"/>
      <c r="SOV342" s="35"/>
      <c r="SOW342" s="35"/>
      <c r="SOX342" s="35"/>
      <c r="SOY342" s="35"/>
      <c r="SOZ342" s="35"/>
      <c r="SPA342" s="35"/>
      <c r="SPB342" s="35"/>
      <c r="SPC342" s="35"/>
      <c r="SPD342" s="35"/>
      <c r="SPE342" s="35"/>
      <c r="SPF342" s="35"/>
      <c r="SPG342" s="35"/>
      <c r="SPH342" s="35"/>
      <c r="SPI342" s="35"/>
      <c r="SPJ342" s="35"/>
      <c r="SPK342" s="35"/>
      <c r="SPL342" s="35"/>
      <c r="SPM342" s="35"/>
      <c r="SPN342" s="35"/>
      <c r="SPO342" s="35"/>
      <c r="SPP342" s="35"/>
      <c r="SPQ342" s="35"/>
      <c r="SPR342" s="35"/>
      <c r="SPS342" s="35"/>
      <c r="SPT342" s="35"/>
      <c r="SPU342" s="35"/>
      <c r="SPV342" s="35"/>
      <c r="SPW342" s="35"/>
      <c r="SPX342" s="35"/>
      <c r="SPY342" s="35"/>
      <c r="SPZ342" s="35"/>
      <c r="SQA342" s="35"/>
      <c r="SQB342" s="35"/>
      <c r="SQC342" s="35"/>
      <c r="SQD342" s="35"/>
      <c r="SQE342" s="35"/>
      <c r="SQF342" s="35"/>
      <c r="SQG342" s="35"/>
      <c r="SQH342" s="35"/>
      <c r="SQI342" s="35"/>
      <c r="SQJ342" s="35"/>
      <c r="SQK342" s="35"/>
      <c r="SQL342" s="35"/>
      <c r="SQM342" s="35"/>
      <c r="SQN342" s="35"/>
      <c r="SQO342" s="35"/>
      <c r="SQP342" s="35"/>
      <c r="SQQ342" s="35"/>
      <c r="SQR342" s="35"/>
      <c r="SQS342" s="35"/>
      <c r="SQT342" s="35"/>
      <c r="SQU342" s="35"/>
      <c r="SQV342" s="35"/>
      <c r="SQW342" s="35"/>
      <c r="SQX342" s="35"/>
      <c r="SQY342" s="35"/>
      <c r="SQZ342" s="35"/>
      <c r="SRA342" s="35"/>
      <c r="SRB342" s="35"/>
      <c r="SRC342" s="35"/>
      <c r="SRD342" s="35"/>
      <c r="SRE342" s="35"/>
      <c r="SRF342" s="35"/>
      <c r="SRG342" s="35"/>
      <c r="SRH342" s="35"/>
      <c r="SRI342" s="35"/>
      <c r="SRJ342" s="35"/>
      <c r="SRK342" s="35"/>
      <c r="SRL342" s="35"/>
      <c r="SRM342" s="35"/>
      <c r="SRN342" s="35"/>
      <c r="SRO342" s="35"/>
      <c r="SRP342" s="35"/>
      <c r="SRQ342" s="35"/>
      <c r="SRR342" s="35"/>
      <c r="SRS342" s="35"/>
      <c r="SRT342" s="35"/>
      <c r="SRU342" s="35"/>
      <c r="SRV342" s="35"/>
      <c r="SRW342" s="35"/>
      <c r="SRX342" s="35"/>
      <c r="SRY342" s="35"/>
      <c r="SRZ342" s="35"/>
      <c r="SSA342" s="35"/>
      <c r="SSB342" s="35"/>
      <c r="SSC342" s="35"/>
      <c r="SSD342" s="35"/>
      <c r="SSE342" s="35"/>
      <c r="SSF342" s="35"/>
      <c r="SSG342" s="35"/>
      <c r="SSH342" s="35"/>
      <c r="SSI342" s="35"/>
      <c r="SSJ342" s="35"/>
      <c r="SSK342" s="35"/>
      <c r="SSL342" s="35"/>
      <c r="SSM342" s="35"/>
      <c r="SSN342" s="35"/>
      <c r="SSO342" s="35"/>
      <c r="SSP342" s="35"/>
      <c r="SSQ342" s="35"/>
      <c r="SSR342" s="35"/>
      <c r="SSS342" s="35"/>
      <c r="SST342" s="35"/>
      <c r="SSU342" s="35"/>
      <c r="SSV342" s="35"/>
      <c r="SSW342" s="35"/>
      <c r="SSX342" s="35"/>
      <c r="SSY342" s="35"/>
      <c r="SSZ342" s="35"/>
      <c r="STA342" s="35"/>
      <c r="STB342" s="35"/>
      <c r="STC342" s="35"/>
      <c r="STD342" s="35"/>
      <c r="STE342" s="35"/>
      <c r="STF342" s="35"/>
      <c r="STG342" s="35"/>
      <c r="STH342" s="35"/>
      <c r="STI342" s="35"/>
      <c r="STJ342" s="35"/>
      <c r="STK342" s="35"/>
      <c r="STL342" s="35"/>
      <c r="STM342" s="35"/>
      <c r="STN342" s="35"/>
      <c r="STO342" s="35"/>
      <c r="STP342" s="35"/>
      <c r="STQ342" s="35"/>
      <c r="STR342" s="35"/>
      <c r="STS342" s="35"/>
      <c r="STT342" s="35"/>
      <c r="STU342" s="35"/>
      <c r="STV342" s="35"/>
      <c r="STW342" s="35"/>
      <c r="STX342" s="35"/>
      <c r="STY342" s="35"/>
      <c r="STZ342" s="35"/>
      <c r="SUA342" s="35"/>
      <c r="SUB342" s="35"/>
      <c r="SUC342" s="35"/>
      <c r="SUD342" s="35"/>
      <c r="SUE342" s="35"/>
      <c r="SUF342" s="35"/>
      <c r="SUG342" s="35"/>
      <c r="SUH342" s="35"/>
      <c r="SUI342" s="35"/>
      <c r="SUJ342" s="35"/>
      <c r="SUK342" s="35"/>
      <c r="SUL342" s="35"/>
      <c r="SUM342" s="35"/>
      <c r="SUN342" s="35"/>
      <c r="SUO342" s="35"/>
      <c r="SUP342" s="35"/>
      <c r="SUQ342" s="35"/>
      <c r="SUR342" s="35"/>
      <c r="SUS342" s="35"/>
      <c r="SUT342" s="35"/>
      <c r="SUU342" s="35"/>
      <c r="SUV342" s="35"/>
      <c r="SUW342" s="35"/>
      <c r="SUX342" s="35"/>
      <c r="SUY342" s="35"/>
      <c r="SUZ342" s="35"/>
      <c r="SVA342" s="35"/>
      <c r="SVB342" s="35"/>
      <c r="SVC342" s="35"/>
      <c r="SVD342" s="35"/>
      <c r="SVE342" s="35"/>
      <c r="SVF342" s="35"/>
      <c r="SVG342" s="35"/>
      <c r="SVH342" s="35"/>
      <c r="SVI342" s="35"/>
      <c r="SVJ342" s="35"/>
      <c r="SVK342" s="35"/>
      <c r="SVL342" s="35"/>
      <c r="SVM342" s="35"/>
      <c r="SVN342" s="35"/>
      <c r="SVO342" s="35"/>
      <c r="SVP342" s="35"/>
      <c r="SVQ342" s="35"/>
      <c r="SVR342" s="35"/>
      <c r="SVS342" s="35"/>
      <c r="SVT342" s="35"/>
      <c r="SVU342" s="35"/>
      <c r="SVV342" s="35"/>
      <c r="SVW342" s="35"/>
      <c r="SVX342" s="35"/>
      <c r="SVY342" s="35"/>
      <c r="SVZ342" s="35"/>
      <c r="SWA342" s="35"/>
      <c r="SWB342" s="35"/>
      <c r="SWC342" s="35"/>
      <c r="SWD342" s="35"/>
      <c r="SWE342" s="35"/>
      <c r="SWF342" s="35"/>
      <c r="SWG342" s="35"/>
      <c r="SWH342" s="35"/>
      <c r="SWI342" s="35"/>
      <c r="SWJ342" s="35"/>
      <c r="SWK342" s="35"/>
      <c r="SWL342" s="35"/>
      <c r="SWM342" s="35"/>
      <c r="SWN342" s="35"/>
      <c r="SWO342" s="35"/>
      <c r="SWP342" s="35"/>
      <c r="SWQ342" s="35"/>
      <c r="SWR342" s="35"/>
      <c r="SWS342" s="35"/>
      <c r="SWT342" s="35"/>
      <c r="SWU342" s="35"/>
      <c r="SWV342" s="35"/>
      <c r="SWW342" s="35"/>
      <c r="SWX342" s="35"/>
      <c r="SWY342" s="35"/>
      <c r="SWZ342" s="35"/>
      <c r="SXA342" s="35"/>
      <c r="SXB342" s="35"/>
      <c r="SXC342" s="35"/>
      <c r="SXD342" s="35"/>
      <c r="SXE342" s="35"/>
      <c r="SXF342" s="35"/>
      <c r="SXG342" s="35"/>
      <c r="SXH342" s="35"/>
      <c r="SXI342" s="35"/>
      <c r="SXJ342" s="35"/>
      <c r="SXK342" s="35"/>
      <c r="SXL342" s="35"/>
      <c r="SXM342" s="35"/>
      <c r="SXN342" s="35"/>
      <c r="SXO342" s="35"/>
      <c r="SXP342" s="35"/>
      <c r="SXQ342" s="35"/>
      <c r="SXR342" s="35"/>
      <c r="SXS342" s="35"/>
      <c r="SXT342" s="35"/>
      <c r="SXU342" s="35"/>
      <c r="SXV342" s="35"/>
      <c r="SXW342" s="35"/>
      <c r="SXX342" s="35"/>
      <c r="SXY342" s="35"/>
      <c r="SXZ342" s="35"/>
      <c r="SYA342" s="35"/>
      <c r="SYB342" s="35"/>
      <c r="SYC342" s="35"/>
      <c r="SYD342" s="35"/>
      <c r="SYE342" s="35"/>
      <c r="SYF342" s="35"/>
      <c r="SYG342" s="35"/>
      <c r="SYH342" s="35"/>
      <c r="SYI342" s="35"/>
      <c r="SYJ342" s="35"/>
      <c r="SYK342" s="35"/>
      <c r="SYL342" s="35"/>
      <c r="SYM342" s="35"/>
      <c r="SYN342" s="35"/>
      <c r="SYO342" s="35"/>
      <c r="SYP342" s="35"/>
      <c r="SYQ342" s="35"/>
      <c r="SYR342" s="35"/>
      <c r="SYS342" s="35"/>
      <c r="SYT342" s="35"/>
      <c r="SYU342" s="35"/>
      <c r="SYV342" s="35"/>
      <c r="SYW342" s="35"/>
      <c r="SYX342" s="35"/>
      <c r="SYY342" s="35"/>
      <c r="SYZ342" s="35"/>
      <c r="SZA342" s="35"/>
      <c r="SZB342" s="35"/>
      <c r="SZC342" s="35"/>
      <c r="SZD342" s="35"/>
      <c r="SZE342" s="35"/>
      <c r="SZF342" s="35"/>
      <c r="SZG342" s="35"/>
      <c r="SZH342" s="35"/>
      <c r="SZI342" s="35"/>
      <c r="SZJ342" s="35"/>
      <c r="SZK342" s="35"/>
      <c r="SZL342" s="35"/>
      <c r="SZM342" s="35"/>
      <c r="SZN342" s="35"/>
      <c r="SZO342" s="35"/>
      <c r="SZP342" s="35"/>
      <c r="SZQ342" s="35"/>
      <c r="SZR342" s="35"/>
      <c r="SZS342" s="35"/>
      <c r="SZT342" s="35"/>
      <c r="SZU342" s="35"/>
      <c r="SZV342" s="35"/>
      <c r="SZW342" s="35"/>
      <c r="SZX342" s="35"/>
      <c r="SZY342" s="35"/>
      <c r="SZZ342" s="35"/>
      <c r="TAA342" s="35"/>
      <c r="TAB342" s="35"/>
      <c r="TAC342" s="35"/>
      <c r="TAD342" s="35"/>
      <c r="TAE342" s="35"/>
      <c r="TAF342" s="35"/>
      <c r="TAG342" s="35"/>
      <c r="TAH342" s="35"/>
      <c r="TAI342" s="35"/>
      <c r="TAJ342" s="35"/>
      <c r="TAK342" s="35"/>
      <c r="TAL342" s="35"/>
      <c r="TAM342" s="35"/>
      <c r="TAN342" s="35"/>
      <c r="TAO342" s="35"/>
      <c r="TAP342" s="35"/>
      <c r="TAQ342" s="35"/>
      <c r="TAR342" s="35"/>
      <c r="TAS342" s="35"/>
      <c r="TAT342" s="35"/>
      <c r="TAU342" s="35"/>
      <c r="TAV342" s="35"/>
      <c r="TAW342" s="35"/>
      <c r="TAX342" s="35"/>
      <c r="TAY342" s="35"/>
      <c r="TAZ342" s="35"/>
      <c r="TBA342" s="35"/>
      <c r="TBB342" s="35"/>
      <c r="TBC342" s="35"/>
      <c r="TBD342" s="35"/>
      <c r="TBE342" s="35"/>
      <c r="TBF342" s="35"/>
      <c r="TBG342" s="35"/>
      <c r="TBH342" s="35"/>
      <c r="TBI342" s="35"/>
      <c r="TBJ342" s="35"/>
      <c r="TBK342" s="35"/>
      <c r="TBL342" s="35"/>
      <c r="TBM342" s="35"/>
      <c r="TBN342" s="35"/>
      <c r="TBO342" s="35"/>
      <c r="TBP342" s="35"/>
      <c r="TBQ342" s="35"/>
      <c r="TBR342" s="35"/>
      <c r="TBS342" s="35"/>
      <c r="TBT342" s="35"/>
      <c r="TBU342" s="35"/>
      <c r="TBV342" s="35"/>
      <c r="TBW342" s="35"/>
      <c r="TBX342" s="35"/>
      <c r="TBY342" s="35"/>
      <c r="TBZ342" s="35"/>
      <c r="TCA342" s="35"/>
      <c r="TCB342" s="35"/>
      <c r="TCC342" s="35"/>
      <c r="TCD342" s="35"/>
      <c r="TCE342" s="35"/>
      <c r="TCF342" s="35"/>
      <c r="TCG342" s="35"/>
      <c r="TCH342" s="35"/>
      <c r="TCI342" s="35"/>
      <c r="TCJ342" s="35"/>
      <c r="TCK342" s="35"/>
      <c r="TCL342" s="35"/>
      <c r="TCM342" s="35"/>
      <c r="TCN342" s="35"/>
      <c r="TCO342" s="35"/>
      <c r="TCP342" s="35"/>
      <c r="TCQ342" s="35"/>
      <c r="TCR342" s="35"/>
      <c r="TCS342" s="35"/>
      <c r="TCT342" s="35"/>
      <c r="TCU342" s="35"/>
      <c r="TCV342" s="35"/>
      <c r="TCW342" s="35"/>
      <c r="TCX342" s="35"/>
      <c r="TCY342" s="35"/>
      <c r="TCZ342" s="35"/>
      <c r="TDA342" s="35"/>
      <c r="TDB342" s="35"/>
      <c r="TDC342" s="35"/>
      <c r="TDD342" s="35"/>
      <c r="TDE342" s="35"/>
      <c r="TDF342" s="35"/>
      <c r="TDG342" s="35"/>
      <c r="TDH342" s="35"/>
      <c r="TDI342" s="35"/>
      <c r="TDJ342" s="35"/>
      <c r="TDK342" s="35"/>
      <c r="TDL342" s="35"/>
      <c r="TDM342" s="35"/>
      <c r="TDN342" s="35"/>
      <c r="TDO342" s="35"/>
      <c r="TDP342" s="35"/>
      <c r="TDQ342" s="35"/>
      <c r="TDR342" s="35"/>
      <c r="TDS342" s="35"/>
      <c r="TDT342" s="35"/>
      <c r="TDU342" s="35"/>
      <c r="TDV342" s="35"/>
      <c r="TDW342" s="35"/>
      <c r="TDX342" s="35"/>
      <c r="TDY342" s="35"/>
      <c r="TDZ342" s="35"/>
      <c r="TEA342" s="35"/>
      <c r="TEB342" s="35"/>
      <c r="TEC342" s="35"/>
      <c r="TED342" s="35"/>
      <c r="TEE342" s="35"/>
      <c r="TEF342" s="35"/>
      <c r="TEG342" s="35"/>
      <c r="TEH342" s="35"/>
      <c r="TEI342" s="35"/>
      <c r="TEJ342" s="35"/>
      <c r="TEK342" s="35"/>
      <c r="TEL342" s="35"/>
      <c r="TEM342" s="35"/>
      <c r="TEN342" s="35"/>
      <c r="TEO342" s="35"/>
      <c r="TEP342" s="35"/>
      <c r="TEQ342" s="35"/>
      <c r="TER342" s="35"/>
      <c r="TES342" s="35"/>
      <c r="TET342" s="35"/>
      <c r="TEU342" s="35"/>
      <c r="TEV342" s="35"/>
      <c r="TEW342" s="35"/>
      <c r="TEX342" s="35"/>
      <c r="TEY342" s="35"/>
      <c r="TEZ342" s="35"/>
      <c r="TFA342" s="35"/>
      <c r="TFB342" s="35"/>
      <c r="TFC342" s="35"/>
      <c r="TFD342" s="35"/>
      <c r="TFE342" s="35"/>
      <c r="TFF342" s="35"/>
      <c r="TFG342" s="35"/>
      <c r="TFH342" s="35"/>
      <c r="TFI342" s="35"/>
      <c r="TFJ342" s="35"/>
      <c r="TFK342" s="35"/>
      <c r="TFL342" s="35"/>
      <c r="TFM342" s="35"/>
      <c r="TFN342" s="35"/>
      <c r="TFO342" s="35"/>
      <c r="TFP342" s="35"/>
      <c r="TFQ342" s="35"/>
      <c r="TFR342" s="35"/>
      <c r="TFS342" s="35"/>
      <c r="TFT342" s="35"/>
      <c r="TFU342" s="35"/>
      <c r="TFV342" s="35"/>
      <c r="TFW342" s="35"/>
      <c r="TFX342" s="35"/>
      <c r="TFY342" s="35"/>
      <c r="TFZ342" s="35"/>
      <c r="TGA342" s="35"/>
      <c r="TGB342" s="35"/>
      <c r="TGC342" s="35"/>
      <c r="TGD342" s="35"/>
      <c r="TGE342" s="35"/>
      <c r="TGF342" s="35"/>
      <c r="TGG342" s="35"/>
      <c r="TGH342" s="35"/>
      <c r="TGI342" s="35"/>
      <c r="TGJ342" s="35"/>
      <c r="TGK342" s="35"/>
      <c r="TGL342" s="35"/>
      <c r="TGM342" s="35"/>
      <c r="TGN342" s="35"/>
      <c r="TGO342" s="35"/>
      <c r="TGP342" s="35"/>
      <c r="TGQ342" s="35"/>
      <c r="TGR342" s="35"/>
      <c r="TGS342" s="35"/>
      <c r="TGT342" s="35"/>
      <c r="TGU342" s="35"/>
      <c r="TGV342" s="35"/>
      <c r="TGW342" s="35"/>
      <c r="TGX342" s="35"/>
      <c r="TGY342" s="35"/>
      <c r="TGZ342" s="35"/>
      <c r="THA342" s="35"/>
      <c r="THB342" s="35"/>
      <c r="THC342" s="35"/>
      <c r="THD342" s="35"/>
      <c r="THE342" s="35"/>
      <c r="THF342" s="35"/>
      <c r="THG342" s="35"/>
      <c r="THH342" s="35"/>
      <c r="THI342" s="35"/>
      <c r="THJ342" s="35"/>
      <c r="THK342" s="35"/>
      <c r="THL342" s="35"/>
      <c r="THM342" s="35"/>
      <c r="THN342" s="35"/>
      <c r="THO342" s="35"/>
      <c r="THP342" s="35"/>
      <c r="THQ342" s="35"/>
      <c r="THR342" s="35"/>
      <c r="THS342" s="35"/>
      <c r="THT342" s="35"/>
      <c r="THU342" s="35"/>
      <c r="THV342" s="35"/>
      <c r="THW342" s="35"/>
      <c r="THX342" s="35"/>
      <c r="THY342" s="35"/>
      <c r="THZ342" s="35"/>
      <c r="TIA342" s="35"/>
      <c r="TIB342" s="35"/>
      <c r="TIC342" s="35"/>
      <c r="TID342" s="35"/>
      <c r="TIE342" s="35"/>
      <c r="TIF342" s="35"/>
      <c r="TIG342" s="35"/>
      <c r="TIH342" s="35"/>
      <c r="TII342" s="35"/>
      <c r="TIJ342" s="35"/>
      <c r="TIK342" s="35"/>
      <c r="TIL342" s="35"/>
      <c r="TIM342" s="35"/>
      <c r="TIN342" s="35"/>
      <c r="TIO342" s="35"/>
      <c r="TIP342" s="35"/>
      <c r="TIQ342" s="35"/>
      <c r="TIR342" s="35"/>
      <c r="TIS342" s="35"/>
      <c r="TIT342" s="35"/>
      <c r="TIU342" s="35"/>
      <c r="TIV342" s="35"/>
      <c r="TIW342" s="35"/>
      <c r="TIX342" s="35"/>
      <c r="TIY342" s="35"/>
      <c r="TIZ342" s="35"/>
      <c r="TJA342" s="35"/>
      <c r="TJB342" s="35"/>
      <c r="TJC342" s="35"/>
      <c r="TJD342" s="35"/>
      <c r="TJE342" s="35"/>
      <c r="TJF342" s="35"/>
      <c r="TJG342" s="35"/>
      <c r="TJH342" s="35"/>
      <c r="TJI342" s="35"/>
      <c r="TJJ342" s="35"/>
      <c r="TJK342" s="35"/>
      <c r="TJL342" s="35"/>
      <c r="TJM342" s="35"/>
      <c r="TJN342" s="35"/>
      <c r="TJO342" s="35"/>
      <c r="TJP342" s="35"/>
      <c r="TJQ342" s="35"/>
      <c r="TJR342" s="35"/>
      <c r="TJS342" s="35"/>
      <c r="TJT342" s="35"/>
      <c r="TJU342" s="35"/>
      <c r="TJV342" s="35"/>
      <c r="TJW342" s="35"/>
      <c r="TJX342" s="35"/>
      <c r="TJY342" s="35"/>
      <c r="TJZ342" s="35"/>
      <c r="TKA342" s="35"/>
      <c r="TKB342" s="35"/>
      <c r="TKC342" s="35"/>
      <c r="TKD342" s="35"/>
      <c r="TKE342" s="35"/>
      <c r="TKF342" s="35"/>
      <c r="TKG342" s="35"/>
      <c r="TKH342" s="35"/>
      <c r="TKI342" s="35"/>
      <c r="TKJ342" s="35"/>
      <c r="TKK342" s="35"/>
      <c r="TKL342" s="35"/>
      <c r="TKM342" s="35"/>
      <c r="TKN342" s="35"/>
      <c r="TKO342" s="35"/>
      <c r="TKP342" s="35"/>
      <c r="TKQ342" s="35"/>
      <c r="TKR342" s="35"/>
      <c r="TKS342" s="35"/>
      <c r="TKT342" s="35"/>
      <c r="TKU342" s="35"/>
      <c r="TKV342" s="35"/>
      <c r="TKW342" s="35"/>
      <c r="TKX342" s="35"/>
      <c r="TKY342" s="35"/>
      <c r="TKZ342" s="35"/>
      <c r="TLA342" s="35"/>
      <c r="TLB342" s="35"/>
      <c r="TLC342" s="35"/>
      <c r="TLD342" s="35"/>
      <c r="TLE342" s="35"/>
      <c r="TLF342" s="35"/>
      <c r="TLG342" s="35"/>
      <c r="TLH342" s="35"/>
      <c r="TLI342" s="35"/>
      <c r="TLJ342" s="35"/>
      <c r="TLK342" s="35"/>
      <c r="TLL342" s="35"/>
      <c r="TLM342" s="35"/>
      <c r="TLN342" s="35"/>
      <c r="TLO342" s="35"/>
      <c r="TLP342" s="35"/>
      <c r="TLQ342" s="35"/>
      <c r="TLR342" s="35"/>
      <c r="TLS342" s="35"/>
      <c r="TLT342" s="35"/>
      <c r="TLU342" s="35"/>
      <c r="TLV342" s="35"/>
      <c r="TLW342" s="35"/>
      <c r="TLX342" s="35"/>
      <c r="TLY342" s="35"/>
      <c r="TLZ342" s="35"/>
      <c r="TMA342" s="35"/>
      <c r="TMB342" s="35"/>
      <c r="TMC342" s="35"/>
      <c r="TMD342" s="35"/>
      <c r="TME342" s="35"/>
      <c r="TMF342" s="35"/>
      <c r="TMG342" s="35"/>
      <c r="TMH342" s="35"/>
      <c r="TMI342" s="35"/>
      <c r="TMJ342" s="35"/>
      <c r="TMK342" s="35"/>
      <c r="TML342" s="35"/>
      <c r="TMM342" s="35"/>
      <c r="TMN342" s="35"/>
      <c r="TMO342" s="35"/>
      <c r="TMP342" s="35"/>
      <c r="TMQ342" s="35"/>
      <c r="TMR342" s="35"/>
      <c r="TMS342" s="35"/>
      <c r="TMT342" s="35"/>
      <c r="TMU342" s="35"/>
      <c r="TMV342" s="35"/>
      <c r="TMW342" s="35"/>
      <c r="TMX342" s="35"/>
      <c r="TMY342" s="35"/>
      <c r="TMZ342" s="35"/>
      <c r="TNA342" s="35"/>
      <c r="TNB342" s="35"/>
      <c r="TNC342" s="35"/>
      <c r="TND342" s="35"/>
      <c r="TNE342" s="35"/>
      <c r="TNF342" s="35"/>
      <c r="TNG342" s="35"/>
      <c r="TNH342" s="35"/>
      <c r="TNI342" s="35"/>
      <c r="TNJ342" s="35"/>
      <c r="TNK342" s="35"/>
      <c r="TNL342" s="35"/>
      <c r="TNM342" s="35"/>
      <c r="TNN342" s="35"/>
      <c r="TNO342" s="35"/>
      <c r="TNP342" s="35"/>
      <c r="TNQ342" s="35"/>
      <c r="TNR342" s="35"/>
      <c r="TNS342" s="35"/>
      <c r="TNT342" s="35"/>
      <c r="TNU342" s="35"/>
      <c r="TNV342" s="35"/>
      <c r="TNW342" s="35"/>
      <c r="TNX342" s="35"/>
      <c r="TNY342" s="35"/>
      <c r="TNZ342" s="35"/>
      <c r="TOA342" s="35"/>
      <c r="TOB342" s="35"/>
      <c r="TOC342" s="35"/>
      <c r="TOD342" s="35"/>
      <c r="TOE342" s="35"/>
      <c r="TOF342" s="35"/>
      <c r="TOG342" s="35"/>
      <c r="TOH342" s="35"/>
      <c r="TOI342" s="35"/>
      <c r="TOJ342" s="35"/>
      <c r="TOK342" s="35"/>
      <c r="TOL342" s="35"/>
      <c r="TOM342" s="35"/>
      <c r="TON342" s="35"/>
      <c r="TOO342" s="35"/>
      <c r="TOP342" s="35"/>
      <c r="TOQ342" s="35"/>
      <c r="TOR342" s="35"/>
      <c r="TOS342" s="35"/>
      <c r="TOT342" s="35"/>
      <c r="TOU342" s="35"/>
      <c r="TOV342" s="35"/>
      <c r="TOW342" s="35"/>
      <c r="TOX342" s="35"/>
      <c r="TOY342" s="35"/>
      <c r="TOZ342" s="35"/>
      <c r="TPA342" s="35"/>
      <c r="TPB342" s="35"/>
      <c r="TPC342" s="35"/>
      <c r="TPD342" s="35"/>
      <c r="TPE342" s="35"/>
      <c r="TPF342" s="35"/>
      <c r="TPG342" s="35"/>
      <c r="TPH342" s="35"/>
      <c r="TPI342" s="35"/>
      <c r="TPJ342" s="35"/>
      <c r="TPK342" s="35"/>
      <c r="TPL342" s="35"/>
      <c r="TPM342" s="35"/>
      <c r="TPN342" s="35"/>
      <c r="TPO342" s="35"/>
      <c r="TPP342" s="35"/>
      <c r="TPQ342" s="35"/>
      <c r="TPR342" s="35"/>
      <c r="TPS342" s="35"/>
      <c r="TPT342" s="35"/>
      <c r="TPU342" s="35"/>
      <c r="TPV342" s="35"/>
      <c r="TPW342" s="35"/>
      <c r="TPX342" s="35"/>
      <c r="TPY342" s="35"/>
      <c r="TPZ342" s="35"/>
      <c r="TQA342" s="35"/>
      <c r="TQB342" s="35"/>
      <c r="TQC342" s="35"/>
      <c r="TQD342" s="35"/>
      <c r="TQE342" s="35"/>
      <c r="TQF342" s="35"/>
      <c r="TQG342" s="35"/>
      <c r="TQH342" s="35"/>
      <c r="TQI342" s="35"/>
      <c r="TQJ342" s="35"/>
      <c r="TQK342" s="35"/>
      <c r="TQL342" s="35"/>
      <c r="TQM342" s="35"/>
      <c r="TQN342" s="35"/>
      <c r="TQO342" s="35"/>
      <c r="TQP342" s="35"/>
      <c r="TQQ342" s="35"/>
      <c r="TQR342" s="35"/>
      <c r="TQS342" s="35"/>
      <c r="TQT342" s="35"/>
      <c r="TQU342" s="35"/>
      <c r="TQV342" s="35"/>
      <c r="TQW342" s="35"/>
      <c r="TQX342" s="35"/>
      <c r="TQY342" s="35"/>
      <c r="TQZ342" s="35"/>
      <c r="TRA342" s="35"/>
      <c r="TRB342" s="35"/>
      <c r="TRC342" s="35"/>
      <c r="TRD342" s="35"/>
      <c r="TRE342" s="35"/>
      <c r="TRF342" s="35"/>
      <c r="TRG342" s="35"/>
      <c r="TRH342" s="35"/>
      <c r="TRI342" s="35"/>
      <c r="TRJ342" s="35"/>
      <c r="TRK342" s="35"/>
      <c r="TRL342" s="35"/>
      <c r="TRM342" s="35"/>
      <c r="TRN342" s="35"/>
      <c r="TRO342" s="35"/>
      <c r="TRP342" s="35"/>
      <c r="TRQ342" s="35"/>
      <c r="TRR342" s="35"/>
      <c r="TRS342" s="35"/>
      <c r="TRT342" s="35"/>
      <c r="TRU342" s="35"/>
      <c r="TRV342" s="35"/>
      <c r="TRW342" s="35"/>
      <c r="TRX342" s="35"/>
      <c r="TRY342" s="35"/>
      <c r="TRZ342" s="35"/>
      <c r="TSA342" s="35"/>
      <c r="TSB342" s="35"/>
      <c r="TSC342" s="35"/>
      <c r="TSD342" s="35"/>
      <c r="TSE342" s="35"/>
      <c r="TSF342" s="35"/>
      <c r="TSG342" s="35"/>
      <c r="TSH342" s="35"/>
      <c r="TSI342" s="35"/>
      <c r="TSJ342" s="35"/>
      <c r="TSK342" s="35"/>
      <c r="TSL342" s="35"/>
      <c r="TSM342" s="35"/>
      <c r="TSN342" s="35"/>
      <c r="TSO342" s="35"/>
      <c r="TSP342" s="35"/>
      <c r="TSQ342" s="35"/>
      <c r="TSR342" s="35"/>
      <c r="TSS342" s="35"/>
      <c r="TST342" s="35"/>
      <c r="TSU342" s="35"/>
      <c r="TSV342" s="35"/>
      <c r="TSW342" s="35"/>
      <c r="TSX342" s="35"/>
      <c r="TSY342" s="35"/>
      <c r="TSZ342" s="35"/>
      <c r="TTA342" s="35"/>
      <c r="TTB342" s="35"/>
      <c r="TTC342" s="35"/>
      <c r="TTD342" s="35"/>
      <c r="TTE342" s="35"/>
      <c r="TTF342" s="35"/>
      <c r="TTG342" s="35"/>
      <c r="TTH342" s="35"/>
      <c r="TTI342" s="35"/>
      <c r="TTJ342" s="35"/>
      <c r="TTK342" s="35"/>
      <c r="TTL342" s="35"/>
      <c r="TTM342" s="35"/>
      <c r="TTN342" s="35"/>
      <c r="TTO342" s="35"/>
      <c r="TTP342" s="35"/>
      <c r="TTQ342" s="35"/>
      <c r="TTR342" s="35"/>
      <c r="TTS342" s="35"/>
      <c r="TTT342" s="35"/>
      <c r="TTU342" s="35"/>
      <c r="TTV342" s="35"/>
      <c r="TTW342" s="35"/>
      <c r="TTX342" s="35"/>
      <c r="TTY342" s="35"/>
      <c r="TTZ342" s="35"/>
      <c r="TUA342" s="35"/>
      <c r="TUB342" s="35"/>
      <c r="TUC342" s="35"/>
      <c r="TUD342" s="35"/>
      <c r="TUE342" s="35"/>
      <c r="TUF342" s="35"/>
      <c r="TUG342" s="35"/>
      <c r="TUH342" s="35"/>
      <c r="TUI342" s="35"/>
      <c r="TUJ342" s="35"/>
      <c r="TUK342" s="35"/>
      <c r="TUL342" s="35"/>
      <c r="TUM342" s="35"/>
      <c r="TUN342" s="35"/>
      <c r="TUO342" s="35"/>
      <c r="TUP342" s="35"/>
      <c r="TUQ342" s="35"/>
      <c r="TUR342" s="35"/>
      <c r="TUS342" s="35"/>
      <c r="TUT342" s="35"/>
      <c r="TUU342" s="35"/>
      <c r="TUV342" s="35"/>
      <c r="TUW342" s="35"/>
      <c r="TUX342" s="35"/>
      <c r="TUY342" s="35"/>
      <c r="TUZ342" s="35"/>
      <c r="TVA342" s="35"/>
      <c r="TVB342" s="35"/>
      <c r="TVC342" s="35"/>
      <c r="TVD342" s="35"/>
      <c r="TVE342" s="35"/>
      <c r="TVF342" s="35"/>
      <c r="TVG342" s="35"/>
      <c r="TVH342" s="35"/>
      <c r="TVI342" s="35"/>
      <c r="TVJ342" s="35"/>
      <c r="TVK342" s="35"/>
      <c r="TVL342" s="35"/>
      <c r="TVM342" s="35"/>
      <c r="TVN342" s="35"/>
      <c r="TVO342" s="35"/>
      <c r="TVP342" s="35"/>
      <c r="TVQ342" s="35"/>
      <c r="TVR342" s="35"/>
      <c r="TVS342" s="35"/>
      <c r="TVT342" s="35"/>
      <c r="TVU342" s="35"/>
      <c r="TVV342" s="35"/>
      <c r="TVW342" s="35"/>
      <c r="TVX342" s="35"/>
      <c r="TVY342" s="35"/>
      <c r="TVZ342" s="35"/>
      <c r="TWA342" s="35"/>
      <c r="TWB342" s="35"/>
      <c r="TWC342" s="35"/>
      <c r="TWD342" s="35"/>
      <c r="TWE342" s="35"/>
      <c r="TWF342" s="35"/>
      <c r="TWG342" s="35"/>
      <c r="TWH342" s="35"/>
      <c r="TWI342" s="35"/>
      <c r="TWJ342" s="35"/>
      <c r="TWK342" s="35"/>
      <c r="TWL342" s="35"/>
      <c r="TWM342" s="35"/>
      <c r="TWN342" s="35"/>
      <c r="TWO342" s="35"/>
      <c r="TWP342" s="35"/>
      <c r="TWQ342" s="35"/>
      <c r="TWR342" s="35"/>
      <c r="TWS342" s="35"/>
      <c r="TWT342" s="35"/>
      <c r="TWU342" s="35"/>
      <c r="TWV342" s="35"/>
      <c r="TWW342" s="35"/>
      <c r="TWX342" s="35"/>
      <c r="TWY342" s="35"/>
      <c r="TWZ342" s="35"/>
      <c r="TXA342" s="35"/>
      <c r="TXB342" s="35"/>
      <c r="TXC342" s="35"/>
      <c r="TXD342" s="35"/>
      <c r="TXE342" s="35"/>
      <c r="TXF342" s="35"/>
      <c r="TXG342" s="35"/>
      <c r="TXH342" s="35"/>
      <c r="TXI342" s="35"/>
      <c r="TXJ342" s="35"/>
      <c r="TXK342" s="35"/>
      <c r="TXL342" s="35"/>
      <c r="TXM342" s="35"/>
      <c r="TXN342" s="35"/>
      <c r="TXO342" s="35"/>
      <c r="TXP342" s="35"/>
      <c r="TXQ342" s="35"/>
      <c r="TXR342" s="35"/>
      <c r="TXS342" s="35"/>
      <c r="TXT342" s="35"/>
      <c r="TXU342" s="35"/>
      <c r="TXV342" s="35"/>
      <c r="TXW342" s="35"/>
      <c r="TXX342" s="35"/>
      <c r="TXY342" s="35"/>
      <c r="TXZ342" s="35"/>
      <c r="TYA342" s="35"/>
      <c r="TYB342" s="35"/>
      <c r="TYC342" s="35"/>
      <c r="TYD342" s="35"/>
      <c r="TYE342" s="35"/>
      <c r="TYF342" s="35"/>
      <c r="TYG342" s="35"/>
      <c r="TYH342" s="35"/>
      <c r="TYI342" s="35"/>
      <c r="TYJ342" s="35"/>
      <c r="TYK342" s="35"/>
      <c r="TYL342" s="35"/>
      <c r="TYM342" s="35"/>
      <c r="TYN342" s="35"/>
      <c r="TYO342" s="35"/>
      <c r="TYP342" s="35"/>
      <c r="TYQ342" s="35"/>
      <c r="TYR342" s="35"/>
      <c r="TYS342" s="35"/>
      <c r="TYT342" s="35"/>
      <c r="TYU342" s="35"/>
      <c r="TYV342" s="35"/>
      <c r="TYW342" s="35"/>
      <c r="TYX342" s="35"/>
      <c r="TYY342" s="35"/>
      <c r="TYZ342" s="35"/>
      <c r="TZA342" s="35"/>
      <c r="TZB342" s="35"/>
      <c r="TZC342" s="35"/>
      <c r="TZD342" s="35"/>
      <c r="TZE342" s="35"/>
      <c r="TZF342" s="35"/>
      <c r="TZG342" s="35"/>
      <c r="TZH342" s="35"/>
      <c r="TZI342" s="35"/>
      <c r="TZJ342" s="35"/>
      <c r="TZK342" s="35"/>
      <c r="TZL342" s="35"/>
      <c r="TZM342" s="35"/>
      <c r="TZN342" s="35"/>
      <c r="TZO342" s="35"/>
      <c r="TZP342" s="35"/>
      <c r="TZQ342" s="35"/>
      <c r="TZR342" s="35"/>
      <c r="TZS342" s="35"/>
      <c r="TZT342" s="35"/>
      <c r="TZU342" s="35"/>
      <c r="TZV342" s="35"/>
      <c r="TZW342" s="35"/>
      <c r="TZX342" s="35"/>
      <c r="TZY342" s="35"/>
      <c r="TZZ342" s="35"/>
      <c r="UAA342" s="35"/>
      <c r="UAB342" s="35"/>
      <c r="UAC342" s="35"/>
      <c r="UAD342" s="35"/>
      <c r="UAE342" s="35"/>
      <c r="UAF342" s="35"/>
      <c r="UAG342" s="35"/>
      <c r="UAH342" s="35"/>
      <c r="UAI342" s="35"/>
      <c r="UAJ342" s="35"/>
      <c r="UAK342" s="35"/>
      <c r="UAL342" s="35"/>
      <c r="UAM342" s="35"/>
      <c r="UAN342" s="35"/>
      <c r="UAO342" s="35"/>
      <c r="UAP342" s="35"/>
      <c r="UAQ342" s="35"/>
      <c r="UAR342" s="35"/>
      <c r="UAS342" s="35"/>
      <c r="UAT342" s="35"/>
      <c r="UAU342" s="35"/>
      <c r="UAV342" s="35"/>
      <c r="UAW342" s="35"/>
      <c r="UAX342" s="35"/>
      <c r="UAY342" s="35"/>
      <c r="UAZ342" s="35"/>
      <c r="UBA342" s="35"/>
      <c r="UBB342" s="35"/>
      <c r="UBC342" s="35"/>
      <c r="UBD342" s="35"/>
      <c r="UBE342" s="35"/>
      <c r="UBF342" s="35"/>
      <c r="UBG342" s="35"/>
      <c r="UBH342" s="35"/>
      <c r="UBI342" s="35"/>
      <c r="UBJ342" s="35"/>
      <c r="UBK342" s="35"/>
      <c r="UBL342" s="35"/>
      <c r="UBM342" s="35"/>
      <c r="UBN342" s="35"/>
      <c r="UBO342" s="35"/>
      <c r="UBP342" s="35"/>
      <c r="UBQ342" s="35"/>
      <c r="UBR342" s="35"/>
      <c r="UBS342" s="35"/>
      <c r="UBT342" s="35"/>
      <c r="UBU342" s="35"/>
      <c r="UBV342" s="35"/>
      <c r="UBW342" s="35"/>
      <c r="UBX342" s="35"/>
      <c r="UBY342" s="35"/>
      <c r="UBZ342" s="35"/>
      <c r="UCA342" s="35"/>
      <c r="UCB342" s="35"/>
      <c r="UCC342" s="35"/>
      <c r="UCD342" s="35"/>
      <c r="UCE342" s="35"/>
      <c r="UCF342" s="35"/>
      <c r="UCG342" s="35"/>
      <c r="UCH342" s="35"/>
      <c r="UCI342" s="35"/>
      <c r="UCJ342" s="35"/>
      <c r="UCK342" s="35"/>
      <c r="UCL342" s="35"/>
      <c r="UCM342" s="35"/>
      <c r="UCN342" s="35"/>
      <c r="UCO342" s="35"/>
      <c r="UCP342" s="35"/>
      <c r="UCQ342" s="35"/>
      <c r="UCR342" s="35"/>
      <c r="UCS342" s="35"/>
      <c r="UCT342" s="35"/>
      <c r="UCU342" s="35"/>
      <c r="UCV342" s="35"/>
      <c r="UCW342" s="35"/>
      <c r="UCX342" s="35"/>
      <c r="UCY342" s="35"/>
      <c r="UCZ342" s="35"/>
      <c r="UDA342" s="35"/>
      <c r="UDB342" s="35"/>
      <c r="UDC342" s="35"/>
      <c r="UDD342" s="35"/>
      <c r="UDE342" s="35"/>
      <c r="UDF342" s="35"/>
      <c r="UDG342" s="35"/>
      <c r="UDH342" s="35"/>
      <c r="UDI342" s="35"/>
      <c r="UDJ342" s="35"/>
      <c r="UDK342" s="35"/>
      <c r="UDL342" s="35"/>
      <c r="UDM342" s="35"/>
      <c r="UDN342" s="35"/>
      <c r="UDO342" s="35"/>
      <c r="UDP342" s="35"/>
      <c r="UDQ342" s="35"/>
      <c r="UDR342" s="35"/>
      <c r="UDS342" s="35"/>
      <c r="UDT342" s="35"/>
      <c r="UDU342" s="35"/>
      <c r="UDV342" s="35"/>
      <c r="UDW342" s="35"/>
      <c r="UDX342" s="35"/>
      <c r="UDY342" s="35"/>
      <c r="UDZ342" s="35"/>
      <c r="UEA342" s="35"/>
      <c r="UEB342" s="35"/>
      <c r="UEC342" s="35"/>
      <c r="UED342" s="35"/>
      <c r="UEE342" s="35"/>
      <c r="UEF342" s="35"/>
      <c r="UEG342" s="35"/>
      <c r="UEH342" s="35"/>
      <c r="UEI342" s="35"/>
      <c r="UEJ342" s="35"/>
      <c r="UEK342" s="35"/>
      <c r="UEL342" s="35"/>
      <c r="UEM342" s="35"/>
      <c r="UEN342" s="35"/>
      <c r="UEO342" s="35"/>
      <c r="UEP342" s="35"/>
      <c r="UEQ342" s="35"/>
      <c r="UER342" s="35"/>
      <c r="UES342" s="35"/>
      <c r="UET342" s="35"/>
      <c r="UEU342" s="35"/>
      <c r="UEV342" s="35"/>
      <c r="UEW342" s="35"/>
      <c r="UEX342" s="35"/>
      <c r="UEY342" s="35"/>
      <c r="UEZ342" s="35"/>
      <c r="UFA342" s="35"/>
      <c r="UFB342" s="35"/>
      <c r="UFC342" s="35"/>
      <c r="UFD342" s="35"/>
      <c r="UFE342" s="35"/>
      <c r="UFF342" s="35"/>
      <c r="UFG342" s="35"/>
      <c r="UFH342" s="35"/>
      <c r="UFI342" s="35"/>
      <c r="UFJ342" s="35"/>
      <c r="UFK342" s="35"/>
      <c r="UFL342" s="35"/>
      <c r="UFM342" s="35"/>
      <c r="UFN342" s="35"/>
      <c r="UFO342" s="35"/>
      <c r="UFP342" s="35"/>
      <c r="UFQ342" s="35"/>
      <c r="UFR342" s="35"/>
      <c r="UFS342" s="35"/>
      <c r="UFT342" s="35"/>
      <c r="UFU342" s="35"/>
      <c r="UFV342" s="35"/>
      <c r="UFW342" s="35"/>
      <c r="UFX342" s="35"/>
      <c r="UFY342" s="35"/>
      <c r="UFZ342" s="35"/>
      <c r="UGA342" s="35"/>
      <c r="UGB342" s="35"/>
      <c r="UGC342" s="35"/>
      <c r="UGD342" s="35"/>
      <c r="UGE342" s="35"/>
      <c r="UGF342" s="35"/>
      <c r="UGG342" s="35"/>
      <c r="UGH342" s="35"/>
      <c r="UGI342" s="35"/>
      <c r="UGJ342" s="35"/>
      <c r="UGK342" s="35"/>
      <c r="UGL342" s="35"/>
      <c r="UGM342" s="35"/>
      <c r="UGN342" s="35"/>
      <c r="UGO342" s="35"/>
      <c r="UGP342" s="35"/>
      <c r="UGQ342" s="35"/>
      <c r="UGR342" s="35"/>
      <c r="UGS342" s="35"/>
      <c r="UGT342" s="35"/>
      <c r="UGU342" s="35"/>
      <c r="UGV342" s="35"/>
      <c r="UGW342" s="35"/>
      <c r="UGX342" s="35"/>
      <c r="UGY342" s="35"/>
      <c r="UGZ342" s="35"/>
      <c r="UHA342" s="35"/>
      <c r="UHB342" s="35"/>
      <c r="UHC342" s="35"/>
      <c r="UHD342" s="35"/>
      <c r="UHE342" s="35"/>
      <c r="UHF342" s="35"/>
      <c r="UHG342" s="35"/>
      <c r="UHH342" s="35"/>
      <c r="UHI342" s="35"/>
      <c r="UHJ342" s="35"/>
      <c r="UHK342" s="35"/>
      <c r="UHL342" s="35"/>
      <c r="UHM342" s="35"/>
      <c r="UHN342" s="35"/>
      <c r="UHO342" s="35"/>
      <c r="UHP342" s="35"/>
      <c r="UHQ342" s="35"/>
      <c r="UHR342" s="35"/>
      <c r="UHS342" s="35"/>
      <c r="UHT342" s="35"/>
      <c r="UHU342" s="35"/>
      <c r="UHV342" s="35"/>
      <c r="UHW342" s="35"/>
      <c r="UHX342" s="35"/>
      <c r="UHY342" s="35"/>
      <c r="UHZ342" s="35"/>
      <c r="UIA342" s="35"/>
      <c r="UIB342" s="35"/>
      <c r="UIC342" s="35"/>
      <c r="UID342" s="35"/>
      <c r="UIE342" s="35"/>
      <c r="UIF342" s="35"/>
      <c r="UIG342" s="35"/>
      <c r="UIH342" s="35"/>
      <c r="UII342" s="35"/>
      <c r="UIJ342" s="35"/>
      <c r="UIK342" s="35"/>
      <c r="UIL342" s="35"/>
      <c r="UIM342" s="35"/>
      <c r="UIN342" s="35"/>
      <c r="UIO342" s="35"/>
      <c r="UIP342" s="35"/>
      <c r="UIQ342" s="35"/>
      <c r="UIR342" s="35"/>
      <c r="UIS342" s="35"/>
      <c r="UIT342" s="35"/>
      <c r="UIU342" s="35"/>
      <c r="UIV342" s="35"/>
      <c r="UIW342" s="35"/>
      <c r="UIX342" s="35"/>
      <c r="UIY342" s="35"/>
      <c r="UIZ342" s="35"/>
      <c r="UJA342" s="35"/>
      <c r="UJB342" s="35"/>
      <c r="UJC342" s="35"/>
      <c r="UJD342" s="35"/>
      <c r="UJE342" s="35"/>
      <c r="UJF342" s="35"/>
      <c r="UJG342" s="35"/>
      <c r="UJH342" s="35"/>
      <c r="UJI342" s="35"/>
      <c r="UJJ342" s="35"/>
      <c r="UJK342" s="35"/>
      <c r="UJL342" s="35"/>
      <c r="UJM342" s="35"/>
      <c r="UJN342" s="35"/>
      <c r="UJO342" s="35"/>
      <c r="UJP342" s="35"/>
      <c r="UJQ342" s="35"/>
      <c r="UJR342" s="35"/>
      <c r="UJS342" s="35"/>
      <c r="UJT342" s="35"/>
      <c r="UJU342" s="35"/>
      <c r="UJV342" s="35"/>
      <c r="UJW342" s="35"/>
      <c r="UJX342" s="35"/>
      <c r="UJY342" s="35"/>
      <c r="UJZ342" s="35"/>
      <c r="UKA342" s="35"/>
      <c r="UKB342" s="35"/>
      <c r="UKC342" s="35"/>
      <c r="UKD342" s="35"/>
      <c r="UKE342" s="35"/>
      <c r="UKF342" s="35"/>
      <c r="UKG342" s="35"/>
      <c r="UKH342" s="35"/>
      <c r="UKI342" s="35"/>
      <c r="UKJ342" s="35"/>
      <c r="UKK342" s="35"/>
      <c r="UKL342" s="35"/>
      <c r="UKM342" s="35"/>
      <c r="UKN342" s="35"/>
      <c r="UKO342" s="35"/>
      <c r="UKP342" s="35"/>
      <c r="UKQ342" s="35"/>
      <c r="UKR342" s="35"/>
      <c r="UKS342" s="35"/>
      <c r="UKT342" s="35"/>
      <c r="UKU342" s="35"/>
      <c r="UKV342" s="35"/>
      <c r="UKW342" s="35"/>
      <c r="UKX342" s="35"/>
      <c r="UKY342" s="35"/>
      <c r="UKZ342" s="35"/>
      <c r="ULA342" s="35"/>
      <c r="ULB342" s="35"/>
      <c r="ULC342" s="35"/>
      <c r="ULD342" s="35"/>
      <c r="ULE342" s="35"/>
      <c r="ULF342" s="35"/>
      <c r="ULG342" s="35"/>
      <c r="ULH342" s="35"/>
      <c r="ULI342" s="35"/>
      <c r="ULJ342" s="35"/>
      <c r="ULK342" s="35"/>
      <c r="ULL342" s="35"/>
      <c r="ULM342" s="35"/>
      <c r="ULN342" s="35"/>
      <c r="ULO342" s="35"/>
      <c r="ULP342" s="35"/>
      <c r="ULQ342" s="35"/>
      <c r="ULR342" s="35"/>
      <c r="ULS342" s="35"/>
      <c r="ULT342" s="35"/>
      <c r="ULU342" s="35"/>
      <c r="ULV342" s="35"/>
      <c r="ULW342" s="35"/>
      <c r="ULX342" s="35"/>
      <c r="ULY342" s="35"/>
      <c r="ULZ342" s="35"/>
      <c r="UMA342" s="35"/>
      <c r="UMB342" s="35"/>
      <c r="UMC342" s="35"/>
      <c r="UMD342" s="35"/>
      <c r="UME342" s="35"/>
      <c r="UMF342" s="35"/>
      <c r="UMG342" s="35"/>
      <c r="UMH342" s="35"/>
      <c r="UMI342" s="35"/>
      <c r="UMJ342" s="35"/>
      <c r="UMK342" s="35"/>
      <c r="UML342" s="35"/>
      <c r="UMM342" s="35"/>
      <c r="UMN342" s="35"/>
      <c r="UMO342" s="35"/>
      <c r="UMP342" s="35"/>
      <c r="UMQ342" s="35"/>
      <c r="UMR342" s="35"/>
      <c r="UMS342" s="35"/>
      <c r="UMT342" s="35"/>
      <c r="UMU342" s="35"/>
      <c r="UMV342" s="35"/>
      <c r="UMW342" s="35"/>
      <c r="UMX342" s="35"/>
      <c r="UMY342" s="35"/>
      <c r="UMZ342" s="35"/>
      <c r="UNA342" s="35"/>
      <c r="UNB342" s="35"/>
      <c r="UNC342" s="35"/>
      <c r="UND342" s="35"/>
      <c r="UNE342" s="35"/>
      <c r="UNF342" s="35"/>
      <c r="UNG342" s="35"/>
      <c r="UNH342" s="35"/>
      <c r="UNI342" s="35"/>
      <c r="UNJ342" s="35"/>
      <c r="UNK342" s="35"/>
      <c r="UNL342" s="35"/>
      <c r="UNM342" s="35"/>
      <c r="UNN342" s="35"/>
      <c r="UNO342" s="35"/>
      <c r="UNP342" s="35"/>
      <c r="UNQ342" s="35"/>
      <c r="UNR342" s="35"/>
      <c r="UNS342" s="35"/>
      <c r="UNT342" s="35"/>
      <c r="UNU342" s="35"/>
      <c r="UNV342" s="35"/>
      <c r="UNW342" s="35"/>
      <c r="UNX342" s="35"/>
      <c r="UNY342" s="35"/>
      <c r="UNZ342" s="35"/>
      <c r="UOA342" s="35"/>
      <c r="UOB342" s="35"/>
      <c r="UOC342" s="35"/>
      <c r="UOD342" s="35"/>
      <c r="UOE342" s="35"/>
      <c r="UOF342" s="35"/>
      <c r="UOG342" s="35"/>
      <c r="UOH342" s="35"/>
      <c r="UOI342" s="35"/>
      <c r="UOJ342" s="35"/>
      <c r="UOK342" s="35"/>
      <c r="UOL342" s="35"/>
      <c r="UOM342" s="35"/>
      <c r="UON342" s="35"/>
      <c r="UOO342" s="35"/>
      <c r="UOP342" s="35"/>
      <c r="UOQ342" s="35"/>
      <c r="UOR342" s="35"/>
      <c r="UOS342" s="35"/>
      <c r="UOT342" s="35"/>
      <c r="UOU342" s="35"/>
      <c r="UOV342" s="35"/>
      <c r="UOW342" s="35"/>
      <c r="UOX342" s="35"/>
      <c r="UOY342" s="35"/>
      <c r="UOZ342" s="35"/>
      <c r="UPA342" s="35"/>
      <c r="UPB342" s="35"/>
      <c r="UPC342" s="35"/>
      <c r="UPD342" s="35"/>
      <c r="UPE342" s="35"/>
      <c r="UPF342" s="35"/>
      <c r="UPG342" s="35"/>
      <c r="UPH342" s="35"/>
      <c r="UPI342" s="35"/>
      <c r="UPJ342" s="35"/>
      <c r="UPK342" s="35"/>
      <c r="UPL342" s="35"/>
      <c r="UPM342" s="35"/>
      <c r="UPN342" s="35"/>
      <c r="UPO342" s="35"/>
      <c r="UPP342" s="35"/>
      <c r="UPQ342" s="35"/>
      <c r="UPR342" s="35"/>
      <c r="UPS342" s="35"/>
      <c r="UPT342" s="35"/>
      <c r="UPU342" s="35"/>
      <c r="UPV342" s="35"/>
      <c r="UPW342" s="35"/>
      <c r="UPX342" s="35"/>
      <c r="UPY342" s="35"/>
      <c r="UPZ342" s="35"/>
      <c r="UQA342" s="35"/>
      <c r="UQB342" s="35"/>
      <c r="UQC342" s="35"/>
      <c r="UQD342" s="35"/>
      <c r="UQE342" s="35"/>
      <c r="UQF342" s="35"/>
      <c r="UQG342" s="35"/>
      <c r="UQH342" s="35"/>
      <c r="UQI342" s="35"/>
      <c r="UQJ342" s="35"/>
      <c r="UQK342" s="35"/>
      <c r="UQL342" s="35"/>
      <c r="UQM342" s="35"/>
      <c r="UQN342" s="35"/>
      <c r="UQO342" s="35"/>
      <c r="UQP342" s="35"/>
      <c r="UQQ342" s="35"/>
      <c r="UQR342" s="35"/>
      <c r="UQS342" s="35"/>
      <c r="UQT342" s="35"/>
      <c r="UQU342" s="35"/>
      <c r="UQV342" s="35"/>
      <c r="UQW342" s="35"/>
      <c r="UQX342" s="35"/>
      <c r="UQY342" s="35"/>
      <c r="UQZ342" s="35"/>
      <c r="URA342" s="35"/>
      <c r="URB342" s="35"/>
      <c r="URC342" s="35"/>
      <c r="URD342" s="35"/>
      <c r="URE342" s="35"/>
      <c r="URF342" s="35"/>
      <c r="URG342" s="35"/>
      <c r="URH342" s="35"/>
      <c r="URI342" s="35"/>
      <c r="URJ342" s="35"/>
      <c r="URK342" s="35"/>
      <c r="URL342" s="35"/>
      <c r="URM342" s="35"/>
      <c r="URN342" s="35"/>
      <c r="URO342" s="35"/>
      <c r="URP342" s="35"/>
      <c r="URQ342" s="35"/>
      <c r="URR342" s="35"/>
      <c r="URS342" s="35"/>
      <c r="URT342" s="35"/>
      <c r="URU342" s="35"/>
      <c r="URV342" s="35"/>
      <c r="URW342" s="35"/>
      <c r="URX342" s="35"/>
      <c r="URY342" s="35"/>
      <c r="URZ342" s="35"/>
      <c r="USA342" s="35"/>
      <c r="USB342" s="35"/>
      <c r="USC342" s="35"/>
      <c r="USD342" s="35"/>
      <c r="USE342" s="35"/>
      <c r="USF342" s="35"/>
      <c r="USG342" s="35"/>
      <c r="USH342" s="35"/>
      <c r="USI342" s="35"/>
      <c r="USJ342" s="35"/>
      <c r="USK342" s="35"/>
      <c r="USL342" s="35"/>
      <c r="USM342" s="35"/>
      <c r="USN342" s="35"/>
      <c r="USO342" s="35"/>
      <c r="USP342" s="35"/>
      <c r="USQ342" s="35"/>
      <c r="USR342" s="35"/>
      <c r="USS342" s="35"/>
      <c r="UST342" s="35"/>
      <c r="USU342" s="35"/>
      <c r="USV342" s="35"/>
      <c r="USW342" s="35"/>
      <c r="USX342" s="35"/>
      <c r="USY342" s="35"/>
      <c r="USZ342" s="35"/>
      <c r="UTA342" s="35"/>
      <c r="UTB342" s="35"/>
      <c r="UTC342" s="35"/>
      <c r="UTD342" s="35"/>
      <c r="UTE342" s="35"/>
      <c r="UTF342" s="35"/>
      <c r="UTG342" s="35"/>
      <c r="UTH342" s="35"/>
      <c r="UTI342" s="35"/>
      <c r="UTJ342" s="35"/>
      <c r="UTK342" s="35"/>
      <c r="UTL342" s="35"/>
      <c r="UTM342" s="35"/>
      <c r="UTN342" s="35"/>
      <c r="UTO342" s="35"/>
      <c r="UTP342" s="35"/>
      <c r="UTQ342" s="35"/>
      <c r="UTR342" s="35"/>
      <c r="UTS342" s="35"/>
      <c r="UTT342" s="35"/>
      <c r="UTU342" s="35"/>
      <c r="UTV342" s="35"/>
      <c r="UTW342" s="35"/>
      <c r="UTX342" s="35"/>
      <c r="UTY342" s="35"/>
      <c r="UTZ342" s="35"/>
      <c r="UUA342" s="35"/>
      <c r="UUB342" s="35"/>
      <c r="UUC342" s="35"/>
      <c r="UUD342" s="35"/>
      <c r="UUE342" s="35"/>
      <c r="UUF342" s="35"/>
      <c r="UUG342" s="35"/>
      <c r="UUH342" s="35"/>
      <c r="UUI342" s="35"/>
      <c r="UUJ342" s="35"/>
      <c r="UUK342" s="35"/>
      <c r="UUL342" s="35"/>
      <c r="UUM342" s="35"/>
      <c r="UUN342" s="35"/>
      <c r="UUO342" s="35"/>
      <c r="UUP342" s="35"/>
      <c r="UUQ342" s="35"/>
      <c r="UUR342" s="35"/>
      <c r="UUS342" s="35"/>
      <c r="UUT342" s="35"/>
      <c r="UUU342" s="35"/>
      <c r="UUV342" s="35"/>
      <c r="UUW342" s="35"/>
      <c r="UUX342" s="35"/>
      <c r="UUY342" s="35"/>
      <c r="UUZ342" s="35"/>
      <c r="UVA342" s="35"/>
      <c r="UVB342" s="35"/>
      <c r="UVC342" s="35"/>
      <c r="UVD342" s="35"/>
      <c r="UVE342" s="35"/>
      <c r="UVF342" s="35"/>
      <c r="UVG342" s="35"/>
      <c r="UVH342" s="35"/>
      <c r="UVI342" s="35"/>
      <c r="UVJ342" s="35"/>
      <c r="UVK342" s="35"/>
      <c r="UVL342" s="35"/>
      <c r="UVM342" s="35"/>
      <c r="UVN342" s="35"/>
      <c r="UVO342" s="35"/>
      <c r="UVP342" s="35"/>
      <c r="UVQ342" s="35"/>
      <c r="UVR342" s="35"/>
      <c r="UVS342" s="35"/>
      <c r="UVT342" s="35"/>
      <c r="UVU342" s="35"/>
      <c r="UVV342" s="35"/>
      <c r="UVW342" s="35"/>
      <c r="UVX342" s="35"/>
      <c r="UVY342" s="35"/>
      <c r="UVZ342" s="35"/>
      <c r="UWA342" s="35"/>
      <c r="UWB342" s="35"/>
      <c r="UWC342" s="35"/>
      <c r="UWD342" s="35"/>
      <c r="UWE342" s="35"/>
      <c r="UWF342" s="35"/>
      <c r="UWG342" s="35"/>
      <c r="UWH342" s="35"/>
      <c r="UWI342" s="35"/>
      <c r="UWJ342" s="35"/>
      <c r="UWK342" s="35"/>
      <c r="UWL342" s="35"/>
      <c r="UWM342" s="35"/>
      <c r="UWN342" s="35"/>
      <c r="UWO342" s="35"/>
      <c r="UWP342" s="35"/>
      <c r="UWQ342" s="35"/>
      <c r="UWR342" s="35"/>
      <c r="UWS342" s="35"/>
      <c r="UWT342" s="35"/>
      <c r="UWU342" s="35"/>
      <c r="UWV342" s="35"/>
      <c r="UWW342" s="35"/>
      <c r="UWX342" s="35"/>
      <c r="UWY342" s="35"/>
      <c r="UWZ342" s="35"/>
      <c r="UXA342" s="35"/>
      <c r="UXB342" s="35"/>
      <c r="UXC342" s="35"/>
      <c r="UXD342" s="35"/>
      <c r="UXE342" s="35"/>
      <c r="UXF342" s="35"/>
      <c r="UXG342" s="35"/>
      <c r="UXH342" s="35"/>
      <c r="UXI342" s="35"/>
      <c r="UXJ342" s="35"/>
      <c r="UXK342" s="35"/>
      <c r="UXL342" s="35"/>
      <c r="UXM342" s="35"/>
      <c r="UXN342" s="35"/>
      <c r="UXO342" s="35"/>
      <c r="UXP342" s="35"/>
      <c r="UXQ342" s="35"/>
      <c r="UXR342" s="35"/>
      <c r="UXS342" s="35"/>
      <c r="UXT342" s="35"/>
      <c r="UXU342" s="35"/>
      <c r="UXV342" s="35"/>
      <c r="UXW342" s="35"/>
      <c r="UXX342" s="35"/>
      <c r="UXY342" s="35"/>
      <c r="UXZ342" s="35"/>
      <c r="UYA342" s="35"/>
      <c r="UYB342" s="35"/>
      <c r="UYC342" s="35"/>
      <c r="UYD342" s="35"/>
      <c r="UYE342" s="35"/>
      <c r="UYF342" s="35"/>
      <c r="UYG342" s="35"/>
      <c r="UYH342" s="35"/>
      <c r="UYI342" s="35"/>
      <c r="UYJ342" s="35"/>
      <c r="UYK342" s="35"/>
      <c r="UYL342" s="35"/>
      <c r="UYM342" s="35"/>
      <c r="UYN342" s="35"/>
      <c r="UYO342" s="35"/>
      <c r="UYP342" s="35"/>
      <c r="UYQ342" s="35"/>
      <c r="UYR342" s="35"/>
      <c r="UYS342" s="35"/>
      <c r="UYT342" s="35"/>
      <c r="UYU342" s="35"/>
      <c r="UYV342" s="35"/>
      <c r="UYW342" s="35"/>
      <c r="UYX342" s="35"/>
      <c r="UYY342" s="35"/>
      <c r="UYZ342" s="35"/>
      <c r="UZA342" s="35"/>
      <c r="UZB342" s="35"/>
      <c r="UZC342" s="35"/>
      <c r="UZD342" s="35"/>
      <c r="UZE342" s="35"/>
      <c r="UZF342" s="35"/>
      <c r="UZG342" s="35"/>
      <c r="UZH342" s="35"/>
      <c r="UZI342" s="35"/>
      <c r="UZJ342" s="35"/>
      <c r="UZK342" s="35"/>
      <c r="UZL342" s="35"/>
      <c r="UZM342" s="35"/>
      <c r="UZN342" s="35"/>
      <c r="UZO342" s="35"/>
      <c r="UZP342" s="35"/>
      <c r="UZQ342" s="35"/>
      <c r="UZR342" s="35"/>
      <c r="UZS342" s="35"/>
      <c r="UZT342" s="35"/>
      <c r="UZU342" s="35"/>
      <c r="UZV342" s="35"/>
      <c r="UZW342" s="35"/>
      <c r="UZX342" s="35"/>
      <c r="UZY342" s="35"/>
      <c r="UZZ342" s="35"/>
      <c r="VAA342" s="35"/>
      <c r="VAB342" s="35"/>
      <c r="VAC342" s="35"/>
      <c r="VAD342" s="35"/>
      <c r="VAE342" s="35"/>
      <c r="VAF342" s="35"/>
      <c r="VAG342" s="35"/>
      <c r="VAH342" s="35"/>
      <c r="VAI342" s="35"/>
      <c r="VAJ342" s="35"/>
      <c r="VAK342" s="35"/>
      <c r="VAL342" s="35"/>
      <c r="VAM342" s="35"/>
      <c r="VAN342" s="35"/>
      <c r="VAO342" s="35"/>
      <c r="VAP342" s="35"/>
      <c r="VAQ342" s="35"/>
      <c r="VAR342" s="35"/>
      <c r="VAS342" s="35"/>
      <c r="VAT342" s="35"/>
      <c r="VAU342" s="35"/>
      <c r="VAV342" s="35"/>
      <c r="VAW342" s="35"/>
      <c r="VAX342" s="35"/>
      <c r="VAY342" s="35"/>
      <c r="VAZ342" s="35"/>
      <c r="VBA342" s="35"/>
      <c r="VBB342" s="35"/>
      <c r="VBC342" s="35"/>
      <c r="VBD342" s="35"/>
      <c r="VBE342" s="35"/>
      <c r="VBF342" s="35"/>
      <c r="VBG342" s="35"/>
      <c r="VBH342" s="35"/>
      <c r="VBI342" s="35"/>
      <c r="VBJ342" s="35"/>
      <c r="VBK342" s="35"/>
      <c r="VBL342" s="35"/>
      <c r="VBM342" s="35"/>
      <c r="VBN342" s="35"/>
      <c r="VBO342" s="35"/>
      <c r="VBP342" s="35"/>
      <c r="VBQ342" s="35"/>
      <c r="VBR342" s="35"/>
      <c r="VBS342" s="35"/>
      <c r="VBT342" s="35"/>
      <c r="VBU342" s="35"/>
      <c r="VBV342" s="35"/>
      <c r="VBW342" s="35"/>
      <c r="VBX342" s="35"/>
      <c r="VBY342" s="35"/>
      <c r="VBZ342" s="35"/>
      <c r="VCA342" s="35"/>
      <c r="VCB342" s="35"/>
      <c r="VCC342" s="35"/>
      <c r="VCD342" s="35"/>
      <c r="VCE342" s="35"/>
      <c r="VCF342" s="35"/>
      <c r="VCG342" s="35"/>
      <c r="VCH342" s="35"/>
      <c r="VCI342" s="35"/>
      <c r="VCJ342" s="35"/>
      <c r="VCK342" s="35"/>
      <c r="VCL342" s="35"/>
      <c r="VCM342" s="35"/>
      <c r="VCN342" s="35"/>
      <c r="VCO342" s="35"/>
      <c r="VCP342" s="35"/>
      <c r="VCQ342" s="35"/>
      <c r="VCR342" s="35"/>
      <c r="VCS342" s="35"/>
      <c r="VCT342" s="35"/>
      <c r="VCU342" s="35"/>
      <c r="VCV342" s="35"/>
      <c r="VCW342" s="35"/>
      <c r="VCX342" s="35"/>
      <c r="VCY342" s="35"/>
      <c r="VCZ342" s="35"/>
      <c r="VDA342" s="35"/>
      <c r="VDB342" s="35"/>
      <c r="VDC342" s="35"/>
      <c r="VDD342" s="35"/>
      <c r="VDE342" s="35"/>
      <c r="VDF342" s="35"/>
      <c r="VDG342" s="35"/>
      <c r="VDH342" s="35"/>
      <c r="VDI342" s="35"/>
      <c r="VDJ342" s="35"/>
      <c r="VDK342" s="35"/>
      <c r="VDL342" s="35"/>
      <c r="VDM342" s="35"/>
      <c r="VDN342" s="35"/>
      <c r="VDO342" s="35"/>
      <c r="VDP342" s="35"/>
      <c r="VDQ342" s="35"/>
      <c r="VDR342" s="35"/>
      <c r="VDS342" s="35"/>
      <c r="VDT342" s="35"/>
      <c r="VDU342" s="35"/>
      <c r="VDV342" s="35"/>
      <c r="VDW342" s="35"/>
      <c r="VDX342" s="35"/>
      <c r="VDY342" s="35"/>
      <c r="VDZ342" s="35"/>
      <c r="VEA342" s="35"/>
      <c r="VEB342" s="35"/>
      <c r="VEC342" s="35"/>
      <c r="VED342" s="35"/>
      <c r="VEE342" s="35"/>
      <c r="VEF342" s="35"/>
      <c r="VEG342" s="35"/>
      <c r="VEH342" s="35"/>
      <c r="VEI342" s="35"/>
      <c r="VEJ342" s="35"/>
      <c r="VEK342" s="35"/>
      <c r="VEL342" s="35"/>
      <c r="VEM342" s="35"/>
      <c r="VEN342" s="35"/>
      <c r="VEO342" s="35"/>
      <c r="VEP342" s="35"/>
      <c r="VEQ342" s="35"/>
      <c r="VER342" s="35"/>
      <c r="VES342" s="35"/>
      <c r="VET342" s="35"/>
      <c r="VEU342" s="35"/>
      <c r="VEV342" s="35"/>
      <c r="VEW342" s="35"/>
      <c r="VEX342" s="35"/>
      <c r="VEY342" s="35"/>
      <c r="VEZ342" s="35"/>
      <c r="VFA342" s="35"/>
      <c r="VFB342" s="35"/>
      <c r="VFC342" s="35"/>
      <c r="VFD342" s="35"/>
      <c r="VFE342" s="35"/>
      <c r="VFF342" s="35"/>
      <c r="VFG342" s="35"/>
      <c r="VFH342" s="35"/>
      <c r="VFI342" s="35"/>
      <c r="VFJ342" s="35"/>
      <c r="VFK342" s="35"/>
      <c r="VFL342" s="35"/>
      <c r="VFM342" s="35"/>
      <c r="VFN342" s="35"/>
      <c r="VFO342" s="35"/>
      <c r="VFP342" s="35"/>
      <c r="VFQ342" s="35"/>
      <c r="VFR342" s="35"/>
      <c r="VFS342" s="35"/>
      <c r="VFT342" s="35"/>
      <c r="VFU342" s="35"/>
      <c r="VFV342" s="35"/>
      <c r="VFW342" s="35"/>
      <c r="VFX342" s="35"/>
      <c r="VFY342" s="35"/>
      <c r="VFZ342" s="35"/>
      <c r="VGA342" s="35"/>
      <c r="VGB342" s="35"/>
      <c r="VGC342" s="35"/>
      <c r="VGD342" s="35"/>
      <c r="VGE342" s="35"/>
      <c r="VGF342" s="35"/>
      <c r="VGG342" s="35"/>
      <c r="VGH342" s="35"/>
      <c r="VGI342" s="35"/>
      <c r="VGJ342" s="35"/>
      <c r="VGK342" s="35"/>
      <c r="VGL342" s="35"/>
      <c r="VGM342" s="35"/>
      <c r="VGN342" s="35"/>
      <c r="VGO342" s="35"/>
      <c r="VGP342" s="35"/>
      <c r="VGQ342" s="35"/>
      <c r="VGR342" s="35"/>
      <c r="VGS342" s="35"/>
      <c r="VGT342" s="35"/>
      <c r="VGU342" s="35"/>
      <c r="VGV342" s="35"/>
      <c r="VGW342" s="35"/>
      <c r="VGX342" s="35"/>
      <c r="VGY342" s="35"/>
      <c r="VGZ342" s="35"/>
      <c r="VHA342" s="35"/>
      <c r="VHB342" s="35"/>
      <c r="VHC342" s="35"/>
      <c r="VHD342" s="35"/>
      <c r="VHE342" s="35"/>
      <c r="VHF342" s="35"/>
      <c r="VHG342" s="35"/>
      <c r="VHH342" s="35"/>
      <c r="VHI342" s="35"/>
      <c r="VHJ342" s="35"/>
      <c r="VHK342" s="35"/>
      <c r="VHL342" s="35"/>
      <c r="VHM342" s="35"/>
      <c r="VHN342" s="35"/>
      <c r="VHO342" s="35"/>
      <c r="VHP342" s="35"/>
      <c r="VHQ342" s="35"/>
      <c r="VHR342" s="35"/>
      <c r="VHS342" s="35"/>
      <c r="VHT342" s="35"/>
      <c r="VHU342" s="35"/>
      <c r="VHV342" s="35"/>
      <c r="VHW342" s="35"/>
      <c r="VHX342" s="35"/>
      <c r="VHY342" s="35"/>
      <c r="VHZ342" s="35"/>
      <c r="VIA342" s="35"/>
      <c r="VIB342" s="35"/>
      <c r="VIC342" s="35"/>
      <c r="VID342" s="35"/>
      <c r="VIE342" s="35"/>
      <c r="VIF342" s="35"/>
      <c r="VIG342" s="35"/>
      <c r="VIH342" s="35"/>
      <c r="VII342" s="35"/>
      <c r="VIJ342" s="35"/>
      <c r="VIK342" s="35"/>
      <c r="VIL342" s="35"/>
      <c r="VIM342" s="35"/>
      <c r="VIN342" s="35"/>
      <c r="VIO342" s="35"/>
      <c r="VIP342" s="35"/>
      <c r="VIQ342" s="35"/>
      <c r="VIR342" s="35"/>
      <c r="VIS342" s="35"/>
      <c r="VIT342" s="35"/>
      <c r="VIU342" s="35"/>
      <c r="VIV342" s="35"/>
      <c r="VIW342" s="35"/>
      <c r="VIX342" s="35"/>
      <c r="VIY342" s="35"/>
      <c r="VIZ342" s="35"/>
      <c r="VJA342" s="35"/>
      <c r="VJB342" s="35"/>
      <c r="VJC342" s="35"/>
      <c r="VJD342" s="35"/>
      <c r="VJE342" s="35"/>
      <c r="VJF342" s="35"/>
      <c r="VJG342" s="35"/>
      <c r="VJH342" s="35"/>
      <c r="VJI342" s="35"/>
      <c r="VJJ342" s="35"/>
      <c r="VJK342" s="35"/>
      <c r="VJL342" s="35"/>
      <c r="VJM342" s="35"/>
      <c r="VJN342" s="35"/>
      <c r="VJO342" s="35"/>
      <c r="VJP342" s="35"/>
      <c r="VJQ342" s="35"/>
      <c r="VJR342" s="35"/>
      <c r="VJS342" s="35"/>
      <c r="VJT342" s="35"/>
      <c r="VJU342" s="35"/>
      <c r="VJV342" s="35"/>
      <c r="VJW342" s="35"/>
      <c r="VJX342" s="35"/>
      <c r="VJY342" s="35"/>
      <c r="VJZ342" s="35"/>
      <c r="VKA342" s="35"/>
      <c r="VKB342" s="35"/>
      <c r="VKC342" s="35"/>
      <c r="VKD342" s="35"/>
      <c r="VKE342" s="35"/>
      <c r="VKF342" s="35"/>
      <c r="VKG342" s="35"/>
      <c r="VKH342" s="35"/>
      <c r="VKI342" s="35"/>
      <c r="VKJ342" s="35"/>
      <c r="VKK342" s="35"/>
      <c r="VKL342" s="35"/>
      <c r="VKM342" s="35"/>
      <c r="VKN342" s="35"/>
      <c r="VKO342" s="35"/>
      <c r="VKP342" s="35"/>
      <c r="VKQ342" s="35"/>
      <c r="VKR342" s="35"/>
      <c r="VKS342" s="35"/>
      <c r="VKT342" s="35"/>
      <c r="VKU342" s="35"/>
      <c r="VKV342" s="35"/>
      <c r="VKW342" s="35"/>
      <c r="VKX342" s="35"/>
      <c r="VKY342" s="35"/>
      <c r="VKZ342" s="35"/>
      <c r="VLA342" s="35"/>
      <c r="VLB342" s="35"/>
      <c r="VLC342" s="35"/>
      <c r="VLD342" s="35"/>
      <c r="VLE342" s="35"/>
      <c r="VLF342" s="35"/>
      <c r="VLG342" s="35"/>
      <c r="VLH342" s="35"/>
      <c r="VLI342" s="35"/>
      <c r="VLJ342" s="35"/>
      <c r="VLK342" s="35"/>
      <c r="VLL342" s="35"/>
      <c r="VLM342" s="35"/>
      <c r="VLN342" s="35"/>
      <c r="VLO342" s="35"/>
      <c r="VLP342" s="35"/>
      <c r="VLQ342" s="35"/>
      <c r="VLR342" s="35"/>
      <c r="VLS342" s="35"/>
      <c r="VLT342" s="35"/>
      <c r="VLU342" s="35"/>
      <c r="VLV342" s="35"/>
      <c r="VLW342" s="35"/>
      <c r="VLX342" s="35"/>
      <c r="VLY342" s="35"/>
      <c r="VLZ342" s="35"/>
      <c r="VMA342" s="35"/>
      <c r="VMB342" s="35"/>
      <c r="VMC342" s="35"/>
      <c r="VMD342" s="35"/>
      <c r="VME342" s="35"/>
      <c r="VMF342" s="35"/>
      <c r="VMG342" s="35"/>
      <c r="VMH342" s="35"/>
      <c r="VMI342" s="35"/>
      <c r="VMJ342" s="35"/>
      <c r="VMK342" s="35"/>
      <c r="VML342" s="35"/>
      <c r="VMM342" s="35"/>
      <c r="VMN342" s="35"/>
      <c r="VMO342" s="35"/>
      <c r="VMP342" s="35"/>
      <c r="VMQ342" s="35"/>
      <c r="VMR342" s="35"/>
      <c r="VMS342" s="35"/>
      <c r="VMT342" s="35"/>
      <c r="VMU342" s="35"/>
      <c r="VMV342" s="35"/>
      <c r="VMW342" s="35"/>
      <c r="VMX342" s="35"/>
      <c r="VMY342" s="35"/>
      <c r="VMZ342" s="35"/>
      <c r="VNA342" s="35"/>
      <c r="VNB342" s="35"/>
      <c r="VNC342" s="35"/>
      <c r="VND342" s="35"/>
      <c r="VNE342" s="35"/>
      <c r="VNF342" s="35"/>
      <c r="VNG342" s="35"/>
      <c r="VNH342" s="35"/>
      <c r="VNI342" s="35"/>
      <c r="VNJ342" s="35"/>
      <c r="VNK342" s="35"/>
      <c r="VNL342" s="35"/>
      <c r="VNM342" s="35"/>
      <c r="VNN342" s="35"/>
      <c r="VNO342" s="35"/>
      <c r="VNP342" s="35"/>
      <c r="VNQ342" s="35"/>
      <c r="VNR342" s="35"/>
      <c r="VNS342" s="35"/>
      <c r="VNT342" s="35"/>
      <c r="VNU342" s="35"/>
      <c r="VNV342" s="35"/>
      <c r="VNW342" s="35"/>
      <c r="VNX342" s="35"/>
      <c r="VNY342" s="35"/>
      <c r="VNZ342" s="35"/>
      <c r="VOA342" s="35"/>
      <c r="VOB342" s="35"/>
      <c r="VOC342" s="35"/>
      <c r="VOD342" s="35"/>
      <c r="VOE342" s="35"/>
      <c r="VOF342" s="35"/>
      <c r="VOG342" s="35"/>
      <c r="VOH342" s="35"/>
      <c r="VOI342" s="35"/>
      <c r="VOJ342" s="35"/>
      <c r="VOK342" s="35"/>
      <c r="VOL342" s="35"/>
      <c r="VOM342" s="35"/>
      <c r="VON342" s="35"/>
      <c r="VOO342" s="35"/>
      <c r="VOP342" s="35"/>
      <c r="VOQ342" s="35"/>
      <c r="VOR342" s="35"/>
      <c r="VOS342" s="35"/>
      <c r="VOT342" s="35"/>
      <c r="VOU342" s="35"/>
      <c r="VOV342" s="35"/>
      <c r="VOW342" s="35"/>
      <c r="VOX342" s="35"/>
      <c r="VOY342" s="35"/>
      <c r="VOZ342" s="35"/>
      <c r="VPA342" s="35"/>
      <c r="VPB342" s="35"/>
      <c r="VPC342" s="35"/>
      <c r="VPD342" s="35"/>
      <c r="VPE342" s="35"/>
      <c r="VPF342" s="35"/>
      <c r="VPG342" s="35"/>
      <c r="VPH342" s="35"/>
      <c r="VPI342" s="35"/>
      <c r="VPJ342" s="35"/>
      <c r="VPK342" s="35"/>
      <c r="VPL342" s="35"/>
      <c r="VPM342" s="35"/>
      <c r="VPN342" s="35"/>
      <c r="VPO342" s="35"/>
      <c r="VPP342" s="35"/>
      <c r="VPQ342" s="35"/>
      <c r="VPR342" s="35"/>
      <c r="VPS342" s="35"/>
      <c r="VPT342" s="35"/>
      <c r="VPU342" s="35"/>
      <c r="VPV342" s="35"/>
      <c r="VPW342" s="35"/>
      <c r="VPX342" s="35"/>
      <c r="VPY342" s="35"/>
      <c r="VPZ342" s="35"/>
      <c r="VQA342" s="35"/>
      <c r="VQB342" s="35"/>
      <c r="VQC342" s="35"/>
      <c r="VQD342" s="35"/>
      <c r="VQE342" s="35"/>
      <c r="VQF342" s="35"/>
      <c r="VQG342" s="35"/>
      <c r="VQH342" s="35"/>
      <c r="VQI342" s="35"/>
      <c r="VQJ342" s="35"/>
      <c r="VQK342" s="35"/>
      <c r="VQL342" s="35"/>
      <c r="VQM342" s="35"/>
      <c r="VQN342" s="35"/>
      <c r="VQO342" s="35"/>
      <c r="VQP342" s="35"/>
      <c r="VQQ342" s="35"/>
      <c r="VQR342" s="35"/>
      <c r="VQS342" s="35"/>
      <c r="VQT342" s="35"/>
      <c r="VQU342" s="35"/>
      <c r="VQV342" s="35"/>
      <c r="VQW342" s="35"/>
      <c r="VQX342" s="35"/>
      <c r="VQY342" s="35"/>
      <c r="VQZ342" s="35"/>
      <c r="VRA342" s="35"/>
      <c r="VRB342" s="35"/>
      <c r="VRC342" s="35"/>
      <c r="VRD342" s="35"/>
      <c r="VRE342" s="35"/>
      <c r="VRF342" s="35"/>
      <c r="VRG342" s="35"/>
      <c r="VRH342" s="35"/>
      <c r="VRI342" s="35"/>
      <c r="VRJ342" s="35"/>
      <c r="VRK342" s="35"/>
      <c r="VRL342" s="35"/>
      <c r="VRM342" s="35"/>
      <c r="VRN342" s="35"/>
      <c r="VRO342" s="35"/>
      <c r="VRP342" s="35"/>
      <c r="VRQ342" s="35"/>
      <c r="VRR342" s="35"/>
      <c r="VRS342" s="35"/>
      <c r="VRT342" s="35"/>
      <c r="VRU342" s="35"/>
      <c r="VRV342" s="35"/>
      <c r="VRW342" s="35"/>
      <c r="VRX342" s="35"/>
      <c r="VRY342" s="35"/>
      <c r="VRZ342" s="35"/>
      <c r="VSA342" s="35"/>
      <c r="VSB342" s="35"/>
      <c r="VSC342" s="35"/>
      <c r="VSD342" s="35"/>
      <c r="VSE342" s="35"/>
      <c r="VSF342" s="35"/>
      <c r="VSG342" s="35"/>
      <c r="VSH342" s="35"/>
      <c r="VSI342" s="35"/>
      <c r="VSJ342" s="35"/>
      <c r="VSK342" s="35"/>
      <c r="VSL342" s="35"/>
      <c r="VSM342" s="35"/>
      <c r="VSN342" s="35"/>
      <c r="VSO342" s="35"/>
      <c r="VSP342" s="35"/>
      <c r="VSQ342" s="35"/>
      <c r="VSR342" s="35"/>
      <c r="VSS342" s="35"/>
      <c r="VST342" s="35"/>
      <c r="VSU342" s="35"/>
      <c r="VSV342" s="35"/>
      <c r="VSW342" s="35"/>
      <c r="VSX342" s="35"/>
      <c r="VSY342" s="35"/>
      <c r="VSZ342" s="35"/>
      <c r="VTA342" s="35"/>
      <c r="VTB342" s="35"/>
      <c r="VTC342" s="35"/>
      <c r="VTD342" s="35"/>
      <c r="VTE342" s="35"/>
      <c r="VTF342" s="35"/>
      <c r="VTG342" s="35"/>
      <c r="VTH342" s="35"/>
      <c r="VTI342" s="35"/>
      <c r="VTJ342" s="35"/>
      <c r="VTK342" s="35"/>
      <c r="VTL342" s="35"/>
      <c r="VTM342" s="35"/>
      <c r="VTN342" s="35"/>
      <c r="VTO342" s="35"/>
      <c r="VTP342" s="35"/>
      <c r="VTQ342" s="35"/>
      <c r="VTR342" s="35"/>
      <c r="VTS342" s="35"/>
      <c r="VTT342" s="35"/>
      <c r="VTU342" s="35"/>
      <c r="VTV342" s="35"/>
      <c r="VTW342" s="35"/>
      <c r="VTX342" s="35"/>
      <c r="VTY342" s="35"/>
      <c r="VTZ342" s="35"/>
      <c r="VUA342" s="35"/>
      <c r="VUB342" s="35"/>
      <c r="VUC342" s="35"/>
      <c r="VUD342" s="35"/>
      <c r="VUE342" s="35"/>
      <c r="VUF342" s="35"/>
      <c r="VUG342" s="35"/>
      <c r="VUH342" s="35"/>
      <c r="VUI342" s="35"/>
      <c r="VUJ342" s="35"/>
      <c r="VUK342" s="35"/>
      <c r="VUL342" s="35"/>
      <c r="VUM342" s="35"/>
      <c r="VUN342" s="35"/>
      <c r="VUO342" s="35"/>
      <c r="VUP342" s="35"/>
      <c r="VUQ342" s="35"/>
      <c r="VUR342" s="35"/>
      <c r="VUS342" s="35"/>
      <c r="VUT342" s="35"/>
      <c r="VUU342" s="35"/>
      <c r="VUV342" s="35"/>
      <c r="VUW342" s="35"/>
      <c r="VUX342" s="35"/>
      <c r="VUY342" s="35"/>
      <c r="VUZ342" s="35"/>
      <c r="VVA342" s="35"/>
      <c r="VVB342" s="35"/>
      <c r="VVC342" s="35"/>
      <c r="VVD342" s="35"/>
      <c r="VVE342" s="35"/>
      <c r="VVF342" s="35"/>
      <c r="VVG342" s="35"/>
      <c r="VVH342" s="35"/>
      <c r="VVI342" s="35"/>
      <c r="VVJ342" s="35"/>
      <c r="VVK342" s="35"/>
      <c r="VVL342" s="35"/>
      <c r="VVM342" s="35"/>
      <c r="VVN342" s="35"/>
      <c r="VVO342" s="35"/>
      <c r="VVP342" s="35"/>
      <c r="VVQ342" s="35"/>
      <c r="VVR342" s="35"/>
      <c r="VVS342" s="35"/>
      <c r="VVT342" s="35"/>
      <c r="VVU342" s="35"/>
      <c r="VVV342" s="35"/>
      <c r="VVW342" s="35"/>
      <c r="VVX342" s="35"/>
      <c r="VVY342" s="35"/>
      <c r="VVZ342" s="35"/>
      <c r="VWA342" s="35"/>
      <c r="VWB342" s="35"/>
      <c r="VWC342" s="35"/>
      <c r="VWD342" s="35"/>
      <c r="VWE342" s="35"/>
      <c r="VWF342" s="35"/>
      <c r="VWG342" s="35"/>
      <c r="VWH342" s="35"/>
      <c r="VWI342" s="35"/>
      <c r="VWJ342" s="35"/>
      <c r="VWK342" s="35"/>
      <c r="VWL342" s="35"/>
      <c r="VWM342" s="35"/>
      <c r="VWN342" s="35"/>
      <c r="VWO342" s="35"/>
      <c r="VWP342" s="35"/>
      <c r="VWQ342" s="35"/>
      <c r="VWR342" s="35"/>
      <c r="VWS342" s="35"/>
      <c r="VWT342" s="35"/>
      <c r="VWU342" s="35"/>
      <c r="VWV342" s="35"/>
      <c r="VWW342" s="35"/>
      <c r="VWX342" s="35"/>
      <c r="VWY342" s="35"/>
      <c r="VWZ342" s="35"/>
      <c r="VXA342" s="35"/>
      <c r="VXB342" s="35"/>
      <c r="VXC342" s="35"/>
      <c r="VXD342" s="35"/>
      <c r="VXE342" s="35"/>
      <c r="VXF342" s="35"/>
      <c r="VXG342" s="35"/>
      <c r="VXH342" s="35"/>
      <c r="VXI342" s="35"/>
      <c r="VXJ342" s="35"/>
      <c r="VXK342" s="35"/>
      <c r="VXL342" s="35"/>
      <c r="VXM342" s="35"/>
      <c r="VXN342" s="35"/>
      <c r="VXO342" s="35"/>
      <c r="VXP342" s="35"/>
      <c r="VXQ342" s="35"/>
      <c r="VXR342" s="35"/>
      <c r="VXS342" s="35"/>
      <c r="VXT342" s="35"/>
      <c r="VXU342" s="35"/>
      <c r="VXV342" s="35"/>
      <c r="VXW342" s="35"/>
      <c r="VXX342" s="35"/>
      <c r="VXY342" s="35"/>
      <c r="VXZ342" s="35"/>
      <c r="VYA342" s="35"/>
      <c r="VYB342" s="35"/>
      <c r="VYC342" s="35"/>
      <c r="VYD342" s="35"/>
      <c r="VYE342" s="35"/>
      <c r="VYF342" s="35"/>
      <c r="VYG342" s="35"/>
      <c r="VYH342" s="35"/>
      <c r="VYI342" s="35"/>
      <c r="VYJ342" s="35"/>
      <c r="VYK342" s="35"/>
      <c r="VYL342" s="35"/>
      <c r="VYM342" s="35"/>
      <c r="VYN342" s="35"/>
      <c r="VYO342" s="35"/>
      <c r="VYP342" s="35"/>
      <c r="VYQ342" s="35"/>
      <c r="VYR342" s="35"/>
      <c r="VYS342" s="35"/>
      <c r="VYT342" s="35"/>
      <c r="VYU342" s="35"/>
      <c r="VYV342" s="35"/>
      <c r="VYW342" s="35"/>
      <c r="VYX342" s="35"/>
      <c r="VYY342" s="35"/>
      <c r="VYZ342" s="35"/>
      <c r="VZA342" s="35"/>
      <c r="VZB342" s="35"/>
      <c r="VZC342" s="35"/>
      <c r="VZD342" s="35"/>
      <c r="VZE342" s="35"/>
      <c r="VZF342" s="35"/>
      <c r="VZG342" s="35"/>
      <c r="VZH342" s="35"/>
      <c r="VZI342" s="35"/>
      <c r="VZJ342" s="35"/>
      <c r="VZK342" s="35"/>
      <c r="VZL342" s="35"/>
      <c r="VZM342" s="35"/>
      <c r="VZN342" s="35"/>
      <c r="VZO342" s="35"/>
      <c r="VZP342" s="35"/>
      <c r="VZQ342" s="35"/>
      <c r="VZR342" s="35"/>
      <c r="VZS342" s="35"/>
      <c r="VZT342" s="35"/>
      <c r="VZU342" s="35"/>
      <c r="VZV342" s="35"/>
      <c r="VZW342" s="35"/>
      <c r="VZX342" s="35"/>
      <c r="VZY342" s="35"/>
      <c r="VZZ342" s="35"/>
      <c r="WAA342" s="35"/>
      <c r="WAB342" s="35"/>
      <c r="WAC342" s="35"/>
      <c r="WAD342" s="35"/>
      <c r="WAE342" s="35"/>
      <c r="WAF342" s="35"/>
      <c r="WAG342" s="35"/>
      <c r="WAH342" s="35"/>
      <c r="WAI342" s="35"/>
      <c r="WAJ342" s="35"/>
      <c r="WAK342" s="35"/>
      <c r="WAL342" s="35"/>
      <c r="WAM342" s="35"/>
      <c r="WAN342" s="35"/>
      <c r="WAO342" s="35"/>
      <c r="WAP342" s="35"/>
      <c r="WAQ342" s="35"/>
      <c r="WAR342" s="35"/>
      <c r="WAS342" s="35"/>
      <c r="WAT342" s="35"/>
      <c r="WAU342" s="35"/>
      <c r="WAV342" s="35"/>
      <c r="WAW342" s="35"/>
      <c r="WAX342" s="35"/>
      <c r="WAY342" s="35"/>
      <c r="WAZ342" s="35"/>
      <c r="WBA342" s="35"/>
      <c r="WBB342" s="35"/>
      <c r="WBC342" s="35"/>
      <c r="WBD342" s="35"/>
      <c r="WBE342" s="35"/>
      <c r="WBF342" s="35"/>
      <c r="WBG342" s="35"/>
      <c r="WBH342" s="35"/>
      <c r="WBI342" s="35"/>
      <c r="WBJ342" s="35"/>
      <c r="WBK342" s="35"/>
      <c r="WBL342" s="35"/>
      <c r="WBM342" s="35"/>
      <c r="WBN342" s="35"/>
      <c r="WBO342" s="35"/>
      <c r="WBP342" s="35"/>
      <c r="WBQ342" s="35"/>
      <c r="WBR342" s="35"/>
      <c r="WBS342" s="35"/>
      <c r="WBT342" s="35"/>
      <c r="WBU342" s="35"/>
      <c r="WBV342" s="35"/>
      <c r="WBW342" s="35"/>
      <c r="WBX342" s="35"/>
      <c r="WBY342" s="35"/>
      <c r="WBZ342" s="35"/>
      <c r="WCA342" s="35"/>
      <c r="WCB342" s="35"/>
      <c r="WCC342" s="35"/>
      <c r="WCD342" s="35"/>
      <c r="WCE342" s="35"/>
      <c r="WCF342" s="35"/>
      <c r="WCG342" s="35"/>
      <c r="WCH342" s="35"/>
      <c r="WCI342" s="35"/>
      <c r="WCJ342" s="35"/>
      <c r="WCK342" s="35"/>
      <c r="WCL342" s="35"/>
      <c r="WCM342" s="35"/>
      <c r="WCN342" s="35"/>
      <c r="WCO342" s="35"/>
      <c r="WCP342" s="35"/>
      <c r="WCQ342" s="35"/>
      <c r="WCR342" s="35"/>
      <c r="WCS342" s="35"/>
      <c r="WCT342" s="35"/>
      <c r="WCU342" s="35"/>
      <c r="WCV342" s="35"/>
      <c r="WCW342" s="35"/>
      <c r="WCX342" s="35"/>
      <c r="WCY342" s="35"/>
      <c r="WCZ342" s="35"/>
      <c r="WDA342" s="35"/>
      <c r="WDB342" s="35"/>
      <c r="WDC342" s="35"/>
      <c r="WDD342" s="35"/>
      <c r="WDE342" s="35"/>
      <c r="WDF342" s="35"/>
      <c r="WDG342" s="35"/>
      <c r="WDH342" s="35"/>
      <c r="WDI342" s="35"/>
      <c r="WDJ342" s="35"/>
      <c r="WDK342" s="35"/>
      <c r="WDL342" s="35"/>
      <c r="WDM342" s="35"/>
      <c r="WDN342" s="35"/>
      <c r="WDO342" s="35"/>
      <c r="WDP342" s="35"/>
      <c r="WDQ342" s="35"/>
      <c r="WDR342" s="35"/>
      <c r="WDS342" s="35"/>
      <c r="WDT342" s="35"/>
      <c r="WDU342" s="35"/>
      <c r="WDV342" s="35"/>
      <c r="WDW342" s="35"/>
      <c r="WDX342" s="35"/>
      <c r="WDY342" s="35"/>
      <c r="WDZ342" s="35"/>
      <c r="WEA342" s="35"/>
      <c r="WEB342" s="35"/>
      <c r="WEC342" s="35"/>
      <c r="WED342" s="35"/>
      <c r="WEE342" s="35"/>
      <c r="WEF342" s="35"/>
      <c r="WEG342" s="35"/>
      <c r="WEH342" s="35"/>
      <c r="WEI342" s="35"/>
      <c r="WEJ342" s="35"/>
      <c r="WEK342" s="35"/>
      <c r="WEL342" s="35"/>
      <c r="WEM342" s="35"/>
      <c r="WEN342" s="35"/>
      <c r="WEO342" s="35"/>
      <c r="WEP342" s="35"/>
      <c r="WEQ342" s="35"/>
      <c r="WER342" s="35"/>
      <c r="WES342" s="35"/>
      <c r="WET342" s="35"/>
      <c r="WEU342" s="35"/>
      <c r="WEV342" s="35"/>
      <c r="WEW342" s="35"/>
      <c r="WEX342" s="35"/>
      <c r="WEY342" s="35"/>
      <c r="WEZ342" s="35"/>
      <c r="WFA342" s="35"/>
      <c r="WFB342" s="35"/>
      <c r="WFC342" s="35"/>
      <c r="WFD342" s="35"/>
      <c r="WFE342" s="35"/>
      <c r="WFF342" s="35"/>
      <c r="WFG342" s="35"/>
      <c r="WFH342" s="35"/>
      <c r="WFI342" s="35"/>
      <c r="WFJ342" s="35"/>
      <c r="WFK342" s="35"/>
      <c r="WFL342" s="35"/>
      <c r="WFM342" s="35"/>
      <c r="WFN342" s="35"/>
      <c r="WFO342" s="35"/>
      <c r="WFP342" s="35"/>
      <c r="WFQ342" s="35"/>
      <c r="WFR342" s="35"/>
      <c r="WFS342" s="35"/>
      <c r="WFT342" s="35"/>
      <c r="WFU342" s="35"/>
      <c r="WFV342" s="35"/>
      <c r="WFW342" s="35"/>
      <c r="WFX342" s="35"/>
      <c r="WFY342" s="35"/>
      <c r="WFZ342" s="35"/>
      <c r="WGA342" s="35"/>
      <c r="WGB342" s="35"/>
      <c r="WGC342" s="35"/>
      <c r="WGD342" s="35"/>
      <c r="WGE342" s="35"/>
      <c r="WGF342" s="35"/>
      <c r="WGG342" s="35"/>
      <c r="WGH342" s="35"/>
      <c r="WGI342" s="35"/>
      <c r="WGJ342" s="35"/>
      <c r="WGK342" s="35"/>
      <c r="WGL342" s="35"/>
      <c r="WGM342" s="35"/>
      <c r="WGN342" s="35"/>
      <c r="WGO342" s="35"/>
      <c r="WGP342" s="35"/>
      <c r="WGQ342" s="35"/>
      <c r="WGR342" s="35"/>
      <c r="WGS342" s="35"/>
      <c r="WGT342" s="35"/>
      <c r="WGU342" s="35"/>
      <c r="WGV342" s="35"/>
      <c r="WGW342" s="35"/>
      <c r="WGX342" s="35"/>
      <c r="WGY342" s="35"/>
      <c r="WGZ342" s="35"/>
      <c r="WHA342" s="35"/>
      <c r="WHB342" s="35"/>
      <c r="WHC342" s="35"/>
      <c r="WHD342" s="35"/>
      <c r="WHE342" s="35"/>
      <c r="WHF342" s="35"/>
      <c r="WHG342" s="35"/>
      <c r="WHH342" s="35"/>
      <c r="WHI342" s="35"/>
      <c r="WHJ342" s="35"/>
      <c r="WHK342" s="35"/>
      <c r="WHL342" s="35"/>
      <c r="WHM342" s="35"/>
      <c r="WHN342" s="35"/>
      <c r="WHO342" s="35"/>
      <c r="WHP342" s="35"/>
      <c r="WHQ342" s="35"/>
      <c r="WHR342" s="35"/>
      <c r="WHS342" s="35"/>
      <c r="WHT342" s="35"/>
      <c r="WHU342" s="35"/>
      <c r="WHV342" s="35"/>
      <c r="WHW342" s="35"/>
      <c r="WHX342" s="35"/>
      <c r="WHY342" s="35"/>
      <c r="WHZ342" s="35"/>
      <c r="WIA342" s="35"/>
      <c r="WIB342" s="35"/>
      <c r="WIC342" s="35"/>
      <c r="WID342" s="35"/>
      <c r="WIE342" s="35"/>
      <c r="WIF342" s="35"/>
      <c r="WIG342" s="35"/>
      <c r="WIH342" s="35"/>
      <c r="WII342" s="35"/>
      <c r="WIJ342" s="35"/>
      <c r="WIK342" s="35"/>
      <c r="WIL342" s="35"/>
      <c r="WIM342" s="35"/>
      <c r="WIN342" s="35"/>
      <c r="WIO342" s="35"/>
      <c r="WIP342" s="35"/>
      <c r="WIQ342" s="35"/>
      <c r="WIR342" s="35"/>
      <c r="WIS342" s="35"/>
      <c r="WIT342" s="35"/>
      <c r="WIU342" s="35"/>
      <c r="WIV342" s="35"/>
      <c r="WIW342" s="35"/>
      <c r="WIX342" s="35"/>
      <c r="WIY342" s="35"/>
      <c r="WIZ342" s="35"/>
      <c r="WJA342" s="35"/>
      <c r="WJB342" s="35"/>
      <c r="WJC342" s="35"/>
      <c r="WJD342" s="35"/>
      <c r="WJE342" s="35"/>
      <c r="WJF342" s="35"/>
      <c r="WJG342" s="35"/>
      <c r="WJH342" s="35"/>
      <c r="WJI342" s="35"/>
      <c r="WJJ342" s="35"/>
      <c r="WJK342" s="35"/>
      <c r="WJL342" s="35"/>
      <c r="WJM342" s="35"/>
      <c r="WJN342" s="35"/>
      <c r="WJO342" s="35"/>
      <c r="WJP342" s="35"/>
      <c r="WJQ342" s="35"/>
      <c r="WJR342" s="35"/>
      <c r="WJS342" s="35"/>
      <c r="WJT342" s="35"/>
      <c r="WJU342" s="35"/>
      <c r="WJV342" s="35"/>
      <c r="WJW342" s="35"/>
      <c r="WJX342" s="35"/>
      <c r="WJY342" s="35"/>
      <c r="WJZ342" s="35"/>
      <c r="WKA342" s="35"/>
      <c r="WKB342" s="35"/>
      <c r="WKC342" s="35"/>
      <c r="WKD342" s="35"/>
      <c r="WKE342" s="35"/>
      <c r="WKF342" s="35"/>
      <c r="WKG342" s="35"/>
      <c r="WKH342" s="35"/>
      <c r="WKI342" s="35"/>
      <c r="WKJ342" s="35"/>
      <c r="WKK342" s="35"/>
      <c r="WKL342" s="35"/>
      <c r="WKM342" s="35"/>
      <c r="WKN342" s="35"/>
      <c r="WKO342" s="35"/>
      <c r="WKP342" s="35"/>
      <c r="WKQ342" s="35"/>
      <c r="WKR342" s="35"/>
      <c r="WKS342" s="35"/>
      <c r="WKT342" s="35"/>
      <c r="WKU342" s="35"/>
      <c r="WKV342" s="35"/>
      <c r="WKW342" s="35"/>
      <c r="WKX342" s="35"/>
      <c r="WKY342" s="35"/>
      <c r="WKZ342" s="35"/>
      <c r="WLA342" s="35"/>
      <c r="WLB342" s="35"/>
      <c r="WLC342" s="35"/>
      <c r="WLD342" s="35"/>
      <c r="WLE342" s="35"/>
      <c r="WLF342" s="35"/>
      <c r="WLG342" s="35"/>
      <c r="WLH342" s="35"/>
      <c r="WLI342" s="35"/>
      <c r="WLJ342" s="35"/>
      <c r="WLK342" s="35"/>
      <c r="WLL342" s="35"/>
      <c r="WLM342" s="35"/>
      <c r="WLN342" s="35"/>
      <c r="WLO342" s="35"/>
      <c r="WLP342" s="35"/>
      <c r="WLQ342" s="35"/>
      <c r="WLR342" s="35"/>
      <c r="WLS342" s="35"/>
      <c r="WLT342" s="35"/>
      <c r="WLU342" s="35"/>
      <c r="WLV342" s="35"/>
      <c r="WLW342" s="35"/>
      <c r="WLX342" s="35"/>
      <c r="WLY342" s="35"/>
      <c r="WLZ342" s="35"/>
      <c r="WMA342" s="35"/>
      <c r="WMB342" s="35"/>
      <c r="WMC342" s="35"/>
      <c r="WMD342" s="35"/>
      <c r="WME342" s="35"/>
      <c r="WMF342" s="35"/>
      <c r="WMG342" s="35"/>
      <c r="WMH342" s="35"/>
      <c r="WMI342" s="35"/>
      <c r="WMJ342" s="35"/>
      <c r="WMK342" s="35"/>
      <c r="WML342" s="35"/>
      <c r="WMM342" s="35"/>
      <c r="WMN342" s="35"/>
      <c r="WMO342" s="35"/>
      <c r="WMP342" s="35"/>
      <c r="WMQ342" s="35"/>
      <c r="WMR342" s="35"/>
      <c r="WMS342" s="35"/>
      <c r="WMT342" s="35"/>
      <c r="WMU342" s="35"/>
      <c r="WMV342" s="35"/>
      <c r="WMW342" s="35"/>
      <c r="WMX342" s="35"/>
      <c r="WMY342" s="35"/>
      <c r="WMZ342" s="35"/>
      <c r="WNA342" s="35"/>
      <c r="WNB342" s="35"/>
      <c r="WNC342" s="35"/>
      <c r="WND342" s="35"/>
      <c r="WNE342" s="35"/>
      <c r="WNF342" s="35"/>
      <c r="WNG342" s="35"/>
      <c r="WNH342" s="35"/>
      <c r="WNI342" s="35"/>
      <c r="WNJ342" s="35"/>
      <c r="WNK342" s="35"/>
      <c r="WNL342" s="35"/>
      <c r="WNM342" s="35"/>
      <c r="WNN342" s="35"/>
      <c r="WNO342" s="35"/>
      <c r="WNP342" s="35"/>
      <c r="WNQ342" s="35"/>
      <c r="WNR342" s="35"/>
      <c r="WNS342" s="35"/>
      <c r="WNT342" s="35"/>
      <c r="WNU342" s="35"/>
      <c r="WNV342" s="35"/>
      <c r="WNW342" s="35"/>
      <c r="WNX342" s="35"/>
      <c r="WNY342" s="35"/>
      <c r="WNZ342" s="35"/>
      <c r="WOA342" s="35"/>
      <c r="WOB342" s="35"/>
      <c r="WOC342" s="35"/>
      <c r="WOD342" s="35"/>
      <c r="WOE342" s="35"/>
      <c r="WOF342" s="35"/>
      <c r="WOG342" s="35"/>
      <c r="WOH342" s="35"/>
      <c r="WOI342" s="35"/>
      <c r="WOJ342" s="35"/>
      <c r="WOK342" s="35"/>
      <c r="WOL342" s="35"/>
      <c r="WOM342" s="35"/>
      <c r="WON342" s="35"/>
      <c r="WOO342" s="35"/>
      <c r="WOP342" s="35"/>
      <c r="WOQ342" s="35"/>
      <c r="WOR342" s="35"/>
      <c r="WOS342" s="35"/>
      <c r="WOT342" s="35"/>
      <c r="WOU342" s="35"/>
      <c r="WOV342" s="35"/>
      <c r="WOW342" s="35"/>
      <c r="WOX342" s="35"/>
      <c r="WOY342" s="35"/>
      <c r="WOZ342" s="35"/>
      <c r="WPA342" s="35"/>
      <c r="WPB342" s="35"/>
      <c r="WPC342" s="35"/>
      <c r="WPD342" s="35"/>
      <c r="WPE342" s="35"/>
      <c r="WPF342" s="35"/>
      <c r="WPG342" s="35"/>
      <c r="WPH342" s="35"/>
      <c r="WPI342" s="35"/>
      <c r="WPJ342" s="35"/>
      <c r="WPK342" s="35"/>
      <c r="WPL342" s="35"/>
      <c r="WPM342" s="35"/>
      <c r="WPN342" s="35"/>
      <c r="WPO342" s="35"/>
      <c r="WPP342" s="35"/>
      <c r="WPQ342" s="35"/>
      <c r="WPR342" s="35"/>
      <c r="WPS342" s="35"/>
      <c r="WPT342" s="35"/>
      <c r="WPU342" s="35"/>
      <c r="WPV342" s="35"/>
      <c r="WPW342" s="35"/>
      <c r="WPX342" s="35"/>
      <c r="WPY342" s="35"/>
      <c r="WPZ342" s="35"/>
      <c r="WQA342" s="35"/>
      <c r="WQB342" s="35"/>
      <c r="WQC342" s="35"/>
      <c r="WQD342" s="35"/>
      <c r="WQE342" s="35"/>
      <c r="WQF342" s="35"/>
      <c r="WQG342" s="35"/>
      <c r="WQH342" s="35"/>
      <c r="WQI342" s="35"/>
      <c r="WQJ342" s="35"/>
      <c r="WQK342" s="35"/>
      <c r="WQL342" s="35"/>
      <c r="WQM342" s="35"/>
      <c r="WQN342" s="35"/>
      <c r="WQO342" s="35"/>
      <c r="WQP342" s="35"/>
      <c r="WQQ342" s="35"/>
      <c r="WQR342" s="35"/>
      <c r="WQS342" s="35"/>
      <c r="WQT342" s="35"/>
      <c r="WQU342" s="35"/>
      <c r="WQV342" s="35"/>
      <c r="WQW342" s="35"/>
      <c r="WQX342" s="35"/>
      <c r="WQY342" s="35"/>
      <c r="WQZ342" s="35"/>
      <c r="WRA342" s="35"/>
      <c r="WRB342" s="35"/>
      <c r="WRC342" s="35"/>
      <c r="WRD342" s="35"/>
      <c r="WRE342" s="35"/>
      <c r="WRF342" s="35"/>
      <c r="WRG342" s="35"/>
      <c r="WRH342" s="35"/>
      <c r="WRI342" s="35"/>
      <c r="WRJ342" s="35"/>
      <c r="WRK342" s="35"/>
      <c r="WRL342" s="35"/>
      <c r="WRM342" s="35"/>
      <c r="WRN342" s="35"/>
      <c r="WRO342" s="35"/>
      <c r="WRP342" s="35"/>
      <c r="WRQ342" s="35"/>
      <c r="WRR342" s="35"/>
      <c r="WRS342" s="35"/>
      <c r="WRT342" s="35"/>
      <c r="WRU342" s="35"/>
      <c r="WRV342" s="35"/>
      <c r="WRW342" s="35"/>
      <c r="WRX342" s="35"/>
      <c r="WRY342" s="35"/>
      <c r="WRZ342" s="35"/>
      <c r="WSA342" s="35"/>
      <c r="WSB342" s="35"/>
      <c r="WSC342" s="35"/>
      <c r="WSD342" s="35"/>
      <c r="WSE342" s="35"/>
      <c r="WSF342" s="35"/>
      <c r="WSG342" s="35"/>
      <c r="WSH342" s="35"/>
      <c r="WSI342" s="35"/>
      <c r="WSJ342" s="35"/>
      <c r="WSK342" s="35"/>
      <c r="WSL342" s="35"/>
      <c r="WSM342" s="35"/>
      <c r="WSN342" s="35"/>
      <c r="WSO342" s="35"/>
      <c r="WSP342" s="35"/>
      <c r="WSQ342" s="35"/>
      <c r="WSR342" s="35"/>
      <c r="WSS342" s="35"/>
      <c r="WST342" s="35"/>
      <c r="WSU342" s="35"/>
      <c r="WSV342" s="35"/>
      <c r="WSW342" s="35"/>
      <c r="WSX342" s="35"/>
      <c r="WSY342" s="35"/>
      <c r="WSZ342" s="35"/>
      <c r="WTA342" s="35"/>
      <c r="WTB342" s="35"/>
      <c r="WTC342" s="35"/>
      <c r="WTD342" s="35"/>
      <c r="WTE342" s="35"/>
      <c r="WTF342" s="35"/>
      <c r="WTG342" s="35"/>
      <c r="WTH342" s="35"/>
      <c r="WTI342" s="35"/>
      <c r="WTJ342" s="35"/>
      <c r="WTK342" s="35"/>
      <c r="WTL342" s="35"/>
      <c r="WTM342" s="35"/>
      <c r="WTN342" s="35"/>
      <c r="WTO342" s="35"/>
      <c r="WTP342" s="35"/>
      <c r="WTQ342" s="35"/>
      <c r="WTR342" s="35"/>
      <c r="WTS342" s="35"/>
      <c r="WTT342" s="35"/>
      <c r="WTU342" s="35"/>
      <c r="WTV342" s="35"/>
      <c r="WTW342" s="35"/>
      <c r="WTX342" s="35"/>
      <c r="WTY342" s="35"/>
      <c r="WTZ342" s="35"/>
      <c r="WUA342" s="35"/>
      <c r="WUB342" s="35"/>
      <c r="WUC342" s="35"/>
      <c r="WUD342" s="35"/>
      <c r="WUE342" s="35"/>
      <c r="WUF342" s="35"/>
      <c r="WUG342" s="35"/>
      <c r="WUH342" s="35"/>
      <c r="WUI342" s="35"/>
      <c r="WUJ342" s="35"/>
      <c r="WUK342" s="35"/>
      <c r="WUL342" s="35"/>
      <c r="WUM342" s="35"/>
      <c r="WUN342" s="35"/>
      <c r="WUO342" s="35"/>
      <c r="WUP342" s="35"/>
      <c r="WUQ342" s="35"/>
      <c r="WUR342" s="35"/>
      <c r="WUS342" s="35"/>
      <c r="WUT342" s="35"/>
      <c r="WUU342" s="35"/>
      <c r="WUV342" s="35"/>
      <c r="WUW342" s="35"/>
      <c r="WUX342" s="35"/>
      <c r="WUY342" s="35"/>
      <c r="WUZ342" s="35"/>
      <c r="WVA342" s="35"/>
      <c r="WVB342" s="35"/>
      <c r="WVC342" s="35"/>
      <c r="WVD342" s="35"/>
      <c r="WVE342" s="35"/>
      <c r="WVF342" s="35"/>
      <c r="WVG342" s="35"/>
      <c r="WVH342" s="35"/>
      <c r="WVI342" s="35"/>
      <c r="WVJ342" s="35"/>
      <c r="WVK342" s="35"/>
      <c r="WVL342" s="35"/>
      <c r="WVM342" s="35"/>
      <c r="WVN342" s="35"/>
      <c r="WVO342" s="35"/>
      <c r="WVP342" s="35"/>
      <c r="WVQ342" s="35"/>
      <c r="WVR342" s="35"/>
      <c r="WVS342" s="35"/>
      <c r="WVT342" s="35"/>
      <c r="WVU342" s="35"/>
      <c r="WVV342" s="35"/>
      <c r="WVW342" s="35"/>
      <c r="WVX342" s="35"/>
      <c r="WVY342" s="35"/>
      <c r="WVZ342" s="35"/>
      <c r="WWA342" s="35"/>
      <c r="WWB342" s="35"/>
      <c r="WWC342" s="35"/>
      <c r="WWD342" s="35"/>
      <c r="WWE342" s="35"/>
      <c r="WWF342" s="35"/>
      <c r="WWG342" s="35"/>
      <c r="WWH342" s="35"/>
      <c r="WWI342" s="35"/>
      <c r="WWJ342" s="35"/>
      <c r="WWK342" s="35"/>
      <c r="WWL342" s="35"/>
      <c r="WWM342" s="35"/>
      <c r="WWN342" s="35"/>
      <c r="WWO342" s="35"/>
      <c r="WWP342" s="35"/>
      <c r="WWQ342" s="35"/>
      <c r="WWR342" s="35"/>
      <c r="WWS342" s="35"/>
      <c r="WWT342" s="35"/>
      <c r="WWU342" s="35"/>
      <c r="WWV342" s="35"/>
      <c r="WWW342" s="35"/>
      <c r="WWX342" s="35"/>
      <c r="WWY342" s="35"/>
      <c r="WWZ342" s="35"/>
      <c r="WXA342" s="35"/>
      <c r="WXB342" s="35"/>
      <c r="WXC342" s="35"/>
      <c r="WXD342" s="35"/>
      <c r="WXE342" s="35"/>
      <c r="WXF342" s="35"/>
      <c r="WXG342" s="35"/>
      <c r="WXH342" s="35"/>
      <c r="WXI342" s="35"/>
      <c r="WXJ342" s="35"/>
      <c r="WXK342" s="35"/>
      <c r="WXL342" s="35"/>
      <c r="WXM342" s="35"/>
      <c r="WXN342" s="35"/>
      <c r="WXO342" s="35"/>
      <c r="WXP342" s="35"/>
      <c r="WXQ342" s="35"/>
      <c r="WXR342" s="35"/>
      <c r="WXS342" s="35"/>
      <c r="WXT342" s="35"/>
      <c r="WXU342" s="35"/>
      <c r="WXV342" s="35"/>
      <c r="WXW342" s="35"/>
      <c r="WXX342" s="35"/>
      <c r="WXY342" s="35"/>
      <c r="WXZ342" s="35"/>
      <c r="WYA342" s="35"/>
      <c r="WYB342" s="35"/>
      <c r="WYC342" s="35"/>
      <c r="WYD342" s="35"/>
      <c r="WYE342" s="35"/>
      <c r="WYF342" s="35"/>
      <c r="WYG342" s="35"/>
      <c r="WYH342" s="35"/>
      <c r="WYI342" s="35"/>
      <c r="WYJ342" s="35"/>
      <c r="WYK342" s="35"/>
      <c r="WYL342" s="35"/>
      <c r="WYM342" s="35"/>
      <c r="WYN342" s="35"/>
      <c r="WYO342" s="35"/>
      <c r="WYP342" s="35"/>
      <c r="WYQ342" s="35"/>
      <c r="WYR342" s="35"/>
      <c r="WYS342" s="35"/>
      <c r="WYT342" s="35"/>
      <c r="WYU342" s="35"/>
      <c r="WYV342" s="35"/>
      <c r="WYW342" s="35"/>
      <c r="WYX342" s="35"/>
      <c r="WYY342" s="35"/>
      <c r="WYZ342" s="35"/>
      <c r="WZA342" s="35"/>
      <c r="WZB342" s="35"/>
      <c r="WZC342" s="35"/>
      <c r="WZD342" s="35"/>
      <c r="WZE342" s="35"/>
      <c r="WZF342" s="35"/>
      <c r="WZG342" s="35"/>
      <c r="WZH342" s="35"/>
      <c r="WZI342" s="35"/>
      <c r="WZJ342" s="35"/>
      <c r="WZK342" s="35"/>
      <c r="WZL342" s="35"/>
      <c r="WZM342" s="35"/>
      <c r="WZN342" s="35"/>
      <c r="WZO342" s="35"/>
      <c r="WZP342" s="35"/>
      <c r="WZQ342" s="35"/>
      <c r="WZR342" s="35"/>
      <c r="WZS342" s="35"/>
      <c r="WZT342" s="35"/>
      <c r="WZU342" s="35"/>
      <c r="WZV342" s="35"/>
      <c r="WZW342" s="35"/>
      <c r="WZX342" s="35"/>
      <c r="WZY342" s="35"/>
      <c r="WZZ342" s="35"/>
      <c r="XAA342" s="35"/>
      <c r="XAB342" s="35"/>
      <c r="XAC342" s="35"/>
      <c r="XAD342" s="35"/>
      <c r="XAE342" s="35"/>
      <c r="XAF342" s="35"/>
      <c r="XAG342" s="35"/>
      <c r="XAH342" s="35"/>
      <c r="XAI342" s="35"/>
      <c r="XAJ342" s="35"/>
      <c r="XAK342" s="35"/>
      <c r="XAL342" s="35"/>
      <c r="XAM342" s="35"/>
      <c r="XAN342" s="35"/>
      <c r="XAO342" s="35"/>
      <c r="XAP342" s="35"/>
      <c r="XAQ342" s="35"/>
      <c r="XAR342" s="35"/>
      <c r="XAS342" s="35"/>
      <c r="XAT342" s="35"/>
      <c r="XAU342" s="35"/>
      <c r="XAV342" s="35"/>
      <c r="XAW342" s="35"/>
      <c r="XAX342" s="35"/>
      <c r="XAY342" s="35"/>
      <c r="XAZ342" s="35"/>
      <c r="XBA342" s="35"/>
      <c r="XBB342" s="35"/>
      <c r="XBC342" s="35"/>
      <c r="XBD342" s="35"/>
      <c r="XBE342" s="35"/>
      <c r="XBF342" s="35"/>
      <c r="XBG342" s="35"/>
      <c r="XBH342" s="35"/>
      <c r="XBI342" s="35"/>
      <c r="XBJ342" s="35"/>
      <c r="XBK342" s="35"/>
      <c r="XBL342" s="35"/>
      <c r="XBM342" s="35"/>
      <c r="XBN342" s="35"/>
      <c r="XBO342" s="35"/>
      <c r="XBP342" s="35"/>
      <c r="XBQ342" s="35"/>
      <c r="XBR342" s="35"/>
      <c r="XBS342" s="35"/>
      <c r="XBT342" s="35"/>
      <c r="XBU342" s="35"/>
      <c r="XBV342" s="35"/>
      <c r="XBW342" s="35"/>
      <c r="XBX342" s="35"/>
      <c r="XBY342" s="35"/>
      <c r="XBZ342" s="35"/>
      <c r="XCA342" s="35"/>
      <c r="XCB342" s="35"/>
      <c r="XCC342" s="35"/>
      <c r="XCD342" s="35"/>
      <c r="XCE342" s="35"/>
      <c r="XCF342" s="35"/>
      <c r="XCG342" s="35"/>
      <c r="XCH342" s="35"/>
      <c r="XCI342" s="35"/>
      <c r="XCJ342" s="35"/>
      <c r="XCK342" s="35"/>
      <c r="XCL342" s="35"/>
      <c r="XCM342" s="35"/>
      <c r="XCN342" s="35"/>
      <c r="XCO342" s="35"/>
      <c r="XCP342" s="35"/>
      <c r="XCQ342" s="35"/>
      <c r="XCR342" s="35"/>
      <c r="XCS342" s="35"/>
      <c r="XCT342" s="35"/>
      <c r="XCU342" s="35"/>
      <c r="XCV342" s="35"/>
      <c r="XCW342" s="35"/>
      <c r="XCX342" s="35"/>
      <c r="XCY342" s="35"/>
      <c r="XCZ342" s="35"/>
      <c r="XDA342" s="35"/>
      <c r="XDB342" s="35"/>
      <c r="XDC342" s="35"/>
      <c r="XDD342" s="35"/>
      <c r="XDE342" s="35"/>
      <c r="XDF342" s="35"/>
      <c r="XDG342" s="35"/>
      <c r="XDH342" s="35"/>
      <c r="XDI342" s="35"/>
      <c r="XDJ342" s="35"/>
      <c r="XDK342" s="35"/>
      <c r="XDL342" s="35"/>
      <c r="XDM342" s="35"/>
      <c r="XDN342" s="35"/>
      <c r="XDO342" s="35"/>
      <c r="XDP342" s="35"/>
      <c r="XDQ342" s="35"/>
      <c r="XDR342" s="35"/>
      <c r="XDS342" s="35"/>
      <c r="XDT342" s="35"/>
      <c r="XDU342" s="35"/>
      <c r="XDV342" s="35"/>
      <c r="XDW342" s="35"/>
      <c r="XDX342" s="35"/>
      <c r="XDY342" s="35"/>
      <c r="XDZ342" s="35"/>
      <c r="XEA342" s="35"/>
      <c r="XEB342" s="35"/>
      <c r="XEC342" s="35"/>
      <c r="XED342" s="35"/>
      <c r="XEE342" s="35"/>
      <c r="XEF342" s="35"/>
      <c r="XEG342" s="35"/>
      <c r="XEH342" s="35"/>
      <c r="XEI342" s="35"/>
      <c r="XEJ342" s="35"/>
      <c r="XEK342" s="35"/>
      <c r="XEL342" s="35"/>
      <c r="XEM342" s="35"/>
      <c r="XEN342" s="35"/>
      <c r="XEO342" s="35"/>
      <c r="XEP342" s="35"/>
      <c r="XEQ342" s="35"/>
      <c r="XER342" s="35"/>
      <c r="XES342" s="35"/>
      <c r="XET342" s="35"/>
      <c r="XEU342" s="35"/>
      <c r="XEV342" s="35"/>
      <c r="XEW342" s="35"/>
      <c r="XEX342" s="35"/>
      <c r="XEY342" s="35"/>
      <c r="XEZ342" s="35"/>
      <c r="XFA342" s="35"/>
    </row>
    <row r="343" spans="1:16381" ht="36" customHeight="1">
      <c r="B343" s="28" t="s">
        <v>3</v>
      </c>
      <c r="C343" s="52" t="s">
        <v>213</v>
      </c>
      <c r="D343" s="52" t="s">
        <v>214</v>
      </c>
      <c r="E343" s="52" t="s">
        <v>105</v>
      </c>
      <c r="F343" s="52" t="s">
        <v>106</v>
      </c>
      <c r="G343" s="52" t="s">
        <v>741</v>
      </c>
      <c r="H343" s="47">
        <v>7330400</v>
      </c>
      <c r="I343" s="52" t="s">
        <v>687</v>
      </c>
      <c r="J343" s="29" t="s">
        <v>429</v>
      </c>
      <c r="K343" s="71" t="s">
        <v>740</v>
      </c>
      <c r="L343" s="72">
        <v>52161500</v>
      </c>
      <c r="M343" s="208" t="str">
        <f>G343</f>
        <v>Adición a la orden de compra no. 008 del 2026  cuyo objeto es "Adquirir equipos de comunicación para las aulas académicas y sus respectivos soportes y bases para su instalación con el fin de contribuir con el bienestar de los estudiantes del Instituto Pedagógico Nacional"</v>
      </c>
      <c r="N343" s="31">
        <v>1</v>
      </c>
      <c r="O343" s="31">
        <v>1</v>
      </c>
      <c r="P343" s="73">
        <v>11</v>
      </c>
      <c r="Q343" s="74" t="s">
        <v>79</v>
      </c>
      <c r="R343" s="74" t="s">
        <v>80</v>
      </c>
      <c r="S343" s="81" t="s">
        <v>14</v>
      </c>
      <c r="T343" s="209">
        <f>H343+H344</f>
        <v>8734600</v>
      </c>
      <c r="U343" s="210">
        <f>T343</f>
        <v>8734600</v>
      </c>
      <c r="V343" s="31" t="s">
        <v>76</v>
      </c>
      <c r="W343" s="31" t="s">
        <v>81</v>
      </c>
      <c r="X343" s="77" t="s">
        <v>82</v>
      </c>
      <c r="Y343" s="32" t="s">
        <v>83</v>
      </c>
      <c r="Z343" s="33" t="s">
        <v>3</v>
      </c>
      <c r="AA343" s="30" t="s">
        <v>84</v>
      </c>
      <c r="AB343" s="78" t="s">
        <v>85</v>
      </c>
      <c r="AC343" s="31" t="s">
        <v>76</v>
      </c>
      <c r="AD343" s="31" t="s">
        <v>86</v>
      </c>
      <c r="AE343" s="79" t="s">
        <v>87</v>
      </c>
      <c r="AF343" s="79" t="s">
        <v>88</v>
      </c>
      <c r="AG343" s="79" t="s">
        <v>89</v>
      </c>
      <c r="AH343" s="79" t="s">
        <v>90</v>
      </c>
      <c r="AI343" s="79" t="s">
        <v>90</v>
      </c>
      <c r="AJ343" s="79" t="s">
        <v>90</v>
      </c>
    </row>
    <row r="344" spans="1:16381" ht="36" customHeight="1">
      <c r="B344" s="28" t="s">
        <v>3</v>
      </c>
      <c r="C344" s="52" t="s">
        <v>213</v>
      </c>
      <c r="D344" s="52" t="s">
        <v>214</v>
      </c>
      <c r="E344" s="52" t="s">
        <v>129</v>
      </c>
      <c r="F344" s="52" t="s">
        <v>130</v>
      </c>
      <c r="G344" s="52" t="s">
        <v>741</v>
      </c>
      <c r="H344" s="47">
        <v>1404200</v>
      </c>
      <c r="I344" s="52" t="s">
        <v>687</v>
      </c>
      <c r="J344" s="29" t="s">
        <v>429</v>
      </c>
      <c r="K344" s="71" t="s">
        <v>740</v>
      </c>
      <c r="L344" s="72" t="s">
        <v>509</v>
      </c>
      <c r="M344" s="208"/>
      <c r="N344" s="31">
        <v>1</v>
      </c>
      <c r="O344" s="31">
        <v>1</v>
      </c>
      <c r="P344" s="73">
        <v>11</v>
      </c>
      <c r="Q344" s="74" t="s">
        <v>79</v>
      </c>
      <c r="R344" s="74" t="s">
        <v>80</v>
      </c>
      <c r="S344" s="81" t="s">
        <v>14</v>
      </c>
      <c r="T344" s="209"/>
      <c r="U344" s="210"/>
      <c r="V344" s="31" t="s">
        <v>76</v>
      </c>
      <c r="W344" s="31" t="s">
        <v>81</v>
      </c>
      <c r="X344" s="77" t="s">
        <v>82</v>
      </c>
      <c r="Y344" s="32" t="s">
        <v>83</v>
      </c>
      <c r="Z344" s="33" t="s">
        <v>3</v>
      </c>
      <c r="AA344" s="30" t="s">
        <v>84</v>
      </c>
      <c r="AB344" s="78" t="s">
        <v>85</v>
      </c>
      <c r="AC344" s="31" t="s">
        <v>76</v>
      </c>
      <c r="AD344" s="31" t="s">
        <v>86</v>
      </c>
      <c r="AE344" s="79" t="s">
        <v>87</v>
      </c>
      <c r="AF344" s="79" t="s">
        <v>88</v>
      </c>
      <c r="AG344" s="79" t="s">
        <v>89</v>
      </c>
      <c r="AH344" s="79" t="s">
        <v>90</v>
      </c>
      <c r="AI344" s="79" t="s">
        <v>90</v>
      </c>
      <c r="AJ344" s="79" t="s">
        <v>90</v>
      </c>
    </row>
    <row r="345" spans="1:16381" s="8" customFormat="1" ht="49.5" customHeight="1">
      <c r="A345" s="53"/>
      <c r="B345" s="28" t="s">
        <v>3</v>
      </c>
      <c r="C345" s="52" t="s">
        <v>142</v>
      </c>
      <c r="D345" s="52" t="s">
        <v>72</v>
      </c>
      <c r="E345" s="52" t="s">
        <v>4</v>
      </c>
      <c r="F345" s="52" t="s">
        <v>6</v>
      </c>
      <c r="G345" s="52" t="s">
        <v>742</v>
      </c>
      <c r="H345" s="47">
        <v>26900000</v>
      </c>
      <c r="I345" s="52" t="s">
        <v>429</v>
      </c>
      <c r="J345" s="29" t="s">
        <v>429</v>
      </c>
      <c r="K345" s="71" t="s">
        <v>173</v>
      </c>
      <c r="L345" s="72">
        <v>78111800</v>
      </c>
      <c r="M345" s="52" t="str">
        <f>G345</f>
        <v>Amparar el pago de los gastos de transporte terrestre requeridos para las salidas académicas de la Universidad Pedagógica Nacional programadas durante el mes de marzo de 2026, con el fin de garantizar el adecuado desarrollo de las actividades misionales y el desplazamiento seguro, oportuno y eficiente de la comunidad universitaria.</v>
      </c>
      <c r="N345" s="31">
        <v>1</v>
      </c>
      <c r="O345" s="31">
        <v>1</v>
      </c>
      <c r="P345" s="73">
        <v>11</v>
      </c>
      <c r="Q345" s="74" t="s">
        <v>79</v>
      </c>
      <c r="R345" s="74" t="s">
        <v>80</v>
      </c>
      <c r="S345" s="81" t="s">
        <v>5</v>
      </c>
      <c r="T345" s="75">
        <f>H345</f>
        <v>26900000</v>
      </c>
      <c r="U345" s="76">
        <f>T345</f>
        <v>26900000</v>
      </c>
      <c r="V345" s="31" t="s">
        <v>76</v>
      </c>
      <c r="W345" s="31" t="s">
        <v>81</v>
      </c>
      <c r="X345" s="77" t="s">
        <v>82</v>
      </c>
      <c r="Y345" s="32" t="s">
        <v>83</v>
      </c>
      <c r="Z345" s="33" t="s">
        <v>3</v>
      </c>
      <c r="AA345" s="30" t="s">
        <v>84</v>
      </c>
      <c r="AB345" s="78" t="s">
        <v>85</v>
      </c>
      <c r="AC345" s="31" t="s">
        <v>76</v>
      </c>
      <c r="AD345" s="31" t="s">
        <v>86</v>
      </c>
      <c r="AE345" s="79" t="s">
        <v>87</v>
      </c>
      <c r="AF345" s="79" t="s">
        <v>88</v>
      </c>
      <c r="AG345" s="79" t="s">
        <v>89</v>
      </c>
      <c r="AH345" s="79" t="s">
        <v>90</v>
      </c>
      <c r="AI345" s="79" t="s">
        <v>90</v>
      </c>
      <c r="AJ345" s="79" t="s">
        <v>90</v>
      </c>
    </row>
    <row r="346" spans="1:16381" ht="36" customHeight="1">
      <c r="A346" s="53"/>
      <c r="B346" s="28" t="s">
        <v>3</v>
      </c>
      <c r="C346" s="52" t="s">
        <v>465</v>
      </c>
      <c r="D346" s="52" t="s">
        <v>128</v>
      </c>
      <c r="E346" s="52" t="s">
        <v>11</v>
      </c>
      <c r="F346" s="52" t="s">
        <v>12</v>
      </c>
      <c r="G346" s="52" t="s">
        <v>743</v>
      </c>
      <c r="H346" s="47">
        <v>24433000</v>
      </c>
      <c r="I346" s="52" t="s">
        <v>76</v>
      </c>
      <c r="J346" s="29" t="s">
        <v>76</v>
      </c>
      <c r="K346" s="71" t="s">
        <v>144</v>
      </c>
      <c r="L346" s="72" t="s">
        <v>78</v>
      </c>
      <c r="M346" s="52" t="s">
        <v>469</v>
      </c>
      <c r="N346" s="31">
        <v>1</v>
      </c>
      <c r="O346" s="31">
        <v>1</v>
      </c>
      <c r="P346" s="73">
        <v>11</v>
      </c>
      <c r="Q346" s="74" t="s">
        <v>79</v>
      </c>
      <c r="R346" s="74" t="s">
        <v>80</v>
      </c>
      <c r="S346" s="52" t="s">
        <v>14</v>
      </c>
      <c r="T346" s="75">
        <v>32969000</v>
      </c>
      <c r="U346" s="76">
        <v>32969000</v>
      </c>
      <c r="V346" s="31" t="s">
        <v>76</v>
      </c>
      <c r="W346" s="31" t="s">
        <v>81</v>
      </c>
      <c r="X346" s="77" t="s">
        <v>82</v>
      </c>
      <c r="Y346" s="32" t="s">
        <v>83</v>
      </c>
      <c r="Z346" s="33" t="s">
        <v>3</v>
      </c>
      <c r="AA346" s="30" t="s">
        <v>84</v>
      </c>
      <c r="AB346" s="78" t="s">
        <v>85</v>
      </c>
      <c r="AC346" s="31" t="s">
        <v>76</v>
      </c>
      <c r="AD346" s="31" t="s">
        <v>86</v>
      </c>
      <c r="AE346" s="79" t="s">
        <v>87</v>
      </c>
      <c r="AF346" s="79" t="s">
        <v>88</v>
      </c>
      <c r="AG346" s="79" t="s">
        <v>89</v>
      </c>
      <c r="AH346" s="79" t="s">
        <v>90</v>
      </c>
      <c r="AI346" s="79" t="s">
        <v>90</v>
      </c>
      <c r="AJ346" s="79" t="s">
        <v>90</v>
      </c>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35"/>
      <c r="CD346" s="35"/>
      <c r="CE346" s="35"/>
      <c r="CF346" s="35"/>
      <c r="CG346" s="35"/>
      <c r="CH346" s="35"/>
      <c r="CI346" s="35"/>
      <c r="CJ346" s="35"/>
      <c r="CK346" s="35"/>
      <c r="CL346" s="35"/>
      <c r="CM346" s="35"/>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c r="DK346" s="35"/>
      <c r="DL346" s="35"/>
      <c r="DM346" s="35"/>
      <c r="DN346" s="35"/>
      <c r="DO346" s="35"/>
      <c r="DP346" s="35"/>
      <c r="DQ346" s="35"/>
      <c r="DR346" s="35"/>
      <c r="DS346" s="35"/>
      <c r="DT346" s="35"/>
      <c r="DU346" s="35"/>
      <c r="DV346" s="35"/>
      <c r="DW346" s="35"/>
      <c r="DX346" s="35"/>
      <c r="DY346" s="35"/>
      <c r="DZ346" s="35"/>
      <c r="EA346" s="35"/>
      <c r="EB346" s="35"/>
      <c r="EC346" s="35"/>
      <c r="ED346" s="35"/>
      <c r="EE346" s="35"/>
      <c r="EF346" s="35"/>
      <c r="EG346" s="35"/>
      <c r="EH346" s="35"/>
      <c r="EI346" s="35"/>
      <c r="EJ346" s="35"/>
      <c r="EK346" s="35"/>
      <c r="EL346" s="35"/>
      <c r="EM346" s="35"/>
      <c r="EN346" s="35"/>
      <c r="EO346" s="35"/>
      <c r="EP346" s="35"/>
      <c r="EQ346" s="35"/>
      <c r="ER346" s="35"/>
      <c r="ES346" s="35"/>
      <c r="ET346" s="35"/>
      <c r="EU346" s="35"/>
      <c r="EV346" s="35"/>
      <c r="EW346" s="35"/>
      <c r="EX346" s="35"/>
      <c r="EY346" s="35"/>
      <c r="EZ346" s="35"/>
      <c r="FA346" s="35"/>
      <c r="FB346" s="35"/>
      <c r="FC346" s="35"/>
      <c r="FD346" s="35"/>
      <c r="FE346" s="35"/>
      <c r="FF346" s="35"/>
      <c r="FG346" s="35"/>
      <c r="FH346" s="35"/>
      <c r="FI346" s="35"/>
      <c r="FJ346" s="35"/>
      <c r="FK346" s="35"/>
      <c r="FL346" s="35"/>
      <c r="FM346" s="35"/>
      <c r="FN346" s="35"/>
      <c r="FO346" s="35"/>
      <c r="FP346" s="35"/>
      <c r="FQ346" s="35"/>
      <c r="FR346" s="35"/>
      <c r="FS346" s="35"/>
      <c r="FT346" s="35"/>
      <c r="FU346" s="35"/>
      <c r="FV346" s="35"/>
      <c r="FW346" s="35"/>
      <c r="FX346" s="35"/>
      <c r="FY346" s="35"/>
      <c r="FZ346" s="35"/>
      <c r="GA346" s="35"/>
      <c r="GB346" s="35"/>
      <c r="GC346" s="35"/>
      <c r="GD346" s="35"/>
      <c r="GE346" s="35"/>
      <c r="GF346" s="35"/>
      <c r="GG346" s="35"/>
      <c r="GH346" s="35"/>
      <c r="GI346" s="35"/>
      <c r="GJ346" s="35"/>
      <c r="GK346" s="35"/>
      <c r="GL346" s="35"/>
      <c r="GM346" s="35"/>
      <c r="GN346" s="35"/>
      <c r="GO346" s="35"/>
      <c r="GP346" s="35"/>
      <c r="GQ346" s="35"/>
      <c r="GR346" s="35"/>
      <c r="GS346" s="35"/>
      <c r="GT346" s="35"/>
      <c r="GU346" s="35"/>
      <c r="GV346" s="35"/>
      <c r="GW346" s="35"/>
      <c r="GX346" s="35"/>
      <c r="GY346" s="35"/>
      <c r="GZ346" s="35"/>
      <c r="HA346" s="35"/>
      <c r="HB346" s="35"/>
      <c r="HC346" s="35"/>
      <c r="HD346" s="35"/>
      <c r="HE346" s="35"/>
      <c r="HF346" s="35"/>
      <c r="HG346" s="35"/>
      <c r="HH346" s="35"/>
      <c r="HI346" s="35"/>
      <c r="HJ346" s="35"/>
      <c r="HK346" s="35"/>
      <c r="HL346" s="35"/>
      <c r="HM346" s="35"/>
      <c r="HN346" s="35"/>
      <c r="HO346" s="35"/>
      <c r="HP346" s="35"/>
      <c r="HQ346" s="35"/>
      <c r="HR346" s="35"/>
      <c r="HS346" s="35"/>
      <c r="HT346" s="35"/>
      <c r="HU346" s="35"/>
      <c r="HV346" s="35"/>
      <c r="HW346" s="35"/>
      <c r="HX346" s="35"/>
      <c r="HY346" s="35"/>
      <c r="HZ346" s="35"/>
      <c r="IA346" s="35"/>
      <c r="IB346" s="35"/>
      <c r="IC346" s="35"/>
      <c r="ID346" s="35"/>
      <c r="IE346" s="35"/>
      <c r="IF346" s="35"/>
      <c r="IG346" s="35"/>
      <c r="IH346" s="35"/>
      <c r="II346" s="35"/>
      <c r="IJ346" s="35"/>
      <c r="IK346" s="35"/>
      <c r="IL346" s="35"/>
      <c r="IM346" s="35"/>
      <c r="IN346" s="35"/>
      <c r="IO346" s="35"/>
      <c r="IP346" s="35"/>
      <c r="IQ346" s="35"/>
      <c r="IR346" s="35"/>
      <c r="IS346" s="35"/>
      <c r="IT346" s="35"/>
      <c r="IU346" s="35"/>
      <c r="IV346" s="35"/>
      <c r="IW346" s="35"/>
      <c r="IX346" s="35"/>
      <c r="IY346" s="35"/>
      <c r="IZ346" s="35"/>
      <c r="JA346" s="35"/>
      <c r="JB346" s="35"/>
      <c r="JC346" s="35"/>
      <c r="JD346" s="35"/>
      <c r="JE346" s="35"/>
      <c r="JF346" s="35"/>
      <c r="JG346" s="35"/>
      <c r="JH346" s="35"/>
      <c r="JI346" s="35"/>
      <c r="JJ346" s="35"/>
      <c r="JK346" s="35"/>
      <c r="JL346" s="35"/>
      <c r="JM346" s="35"/>
      <c r="JN346" s="35"/>
      <c r="JO346" s="35"/>
      <c r="JP346" s="35"/>
      <c r="JQ346" s="35"/>
      <c r="JR346" s="35"/>
      <c r="JS346" s="35"/>
      <c r="JT346" s="35"/>
      <c r="JU346" s="35"/>
      <c r="JV346" s="35"/>
      <c r="JW346" s="35"/>
      <c r="JX346" s="35"/>
      <c r="JY346" s="35"/>
      <c r="JZ346" s="35"/>
      <c r="KA346" s="35"/>
      <c r="KB346" s="35"/>
      <c r="KC346" s="35"/>
      <c r="KD346" s="35"/>
      <c r="KE346" s="35"/>
      <c r="KF346" s="35"/>
      <c r="KG346" s="35"/>
      <c r="KH346" s="35"/>
      <c r="KI346" s="35"/>
      <c r="KJ346" s="35"/>
      <c r="KK346" s="35"/>
      <c r="KL346" s="35"/>
      <c r="KM346" s="35"/>
      <c r="KN346" s="35"/>
      <c r="KO346" s="35"/>
      <c r="KP346" s="35"/>
      <c r="KQ346" s="35"/>
      <c r="KR346" s="35"/>
      <c r="KS346" s="35"/>
      <c r="KT346" s="35"/>
      <c r="KU346" s="35"/>
      <c r="KV346" s="35"/>
      <c r="KW346" s="35"/>
      <c r="KX346" s="35"/>
      <c r="KY346" s="35"/>
      <c r="KZ346" s="35"/>
      <c r="LA346" s="35"/>
      <c r="LB346" s="35"/>
      <c r="LC346" s="35"/>
      <c r="LD346" s="35"/>
      <c r="LE346" s="35"/>
      <c r="LF346" s="35"/>
      <c r="LG346" s="35"/>
      <c r="LH346" s="35"/>
      <c r="LI346" s="35"/>
      <c r="LJ346" s="35"/>
      <c r="LK346" s="35"/>
      <c r="LL346" s="35"/>
      <c r="LM346" s="35"/>
      <c r="LN346" s="35"/>
      <c r="LO346" s="35"/>
      <c r="LP346" s="35"/>
      <c r="LQ346" s="35"/>
      <c r="LR346" s="35"/>
      <c r="LS346" s="35"/>
      <c r="LT346" s="35"/>
      <c r="LU346" s="35"/>
      <c r="LV346" s="35"/>
      <c r="LW346" s="35"/>
      <c r="LX346" s="35"/>
      <c r="LY346" s="35"/>
      <c r="LZ346" s="35"/>
      <c r="MA346" s="35"/>
      <c r="MB346" s="35"/>
      <c r="MC346" s="35"/>
      <c r="MD346" s="35"/>
      <c r="ME346" s="35"/>
      <c r="MF346" s="35"/>
      <c r="MG346" s="35"/>
      <c r="MH346" s="35"/>
      <c r="MI346" s="35"/>
      <c r="MJ346" s="35"/>
      <c r="MK346" s="35"/>
      <c r="ML346" s="35"/>
      <c r="MM346" s="35"/>
      <c r="MN346" s="35"/>
      <c r="MO346" s="35"/>
      <c r="MP346" s="35"/>
      <c r="MQ346" s="35"/>
      <c r="MR346" s="35"/>
      <c r="MS346" s="35"/>
      <c r="MT346" s="35"/>
      <c r="MU346" s="35"/>
      <c r="MV346" s="35"/>
      <c r="MW346" s="35"/>
      <c r="MX346" s="35"/>
      <c r="MY346" s="35"/>
      <c r="MZ346" s="35"/>
      <c r="NA346" s="35"/>
      <c r="NB346" s="35"/>
      <c r="NC346" s="35"/>
      <c r="ND346" s="35"/>
      <c r="NE346" s="35"/>
      <c r="NF346" s="35"/>
      <c r="NG346" s="35"/>
      <c r="NH346" s="35"/>
      <c r="NI346" s="35"/>
      <c r="NJ346" s="35"/>
      <c r="NK346" s="35"/>
      <c r="NL346" s="35"/>
      <c r="NM346" s="35"/>
      <c r="NN346" s="35"/>
      <c r="NO346" s="35"/>
      <c r="NP346" s="35"/>
      <c r="NQ346" s="35"/>
      <c r="NR346" s="35"/>
      <c r="NS346" s="35"/>
      <c r="NT346" s="35"/>
      <c r="NU346" s="35"/>
      <c r="NV346" s="35"/>
      <c r="NW346" s="35"/>
      <c r="NX346" s="35"/>
      <c r="NY346" s="35"/>
      <c r="NZ346" s="35"/>
      <c r="OA346" s="35"/>
      <c r="OB346" s="35"/>
      <c r="OC346" s="35"/>
      <c r="OD346" s="35"/>
      <c r="OE346" s="35"/>
      <c r="OF346" s="35"/>
      <c r="OG346" s="35"/>
      <c r="OH346" s="35"/>
      <c r="OI346" s="35"/>
      <c r="OJ346" s="35"/>
      <c r="OK346" s="35"/>
      <c r="OL346" s="35"/>
      <c r="OM346" s="35"/>
      <c r="ON346" s="35"/>
      <c r="OO346" s="35"/>
      <c r="OP346" s="35"/>
      <c r="OQ346" s="35"/>
      <c r="OR346" s="35"/>
      <c r="OS346" s="35"/>
      <c r="OT346" s="35"/>
      <c r="OU346" s="35"/>
      <c r="OV346" s="35"/>
      <c r="OW346" s="35"/>
      <c r="OX346" s="35"/>
      <c r="OY346" s="35"/>
      <c r="OZ346" s="35"/>
      <c r="PA346" s="35"/>
      <c r="PB346" s="35"/>
      <c r="PC346" s="35"/>
      <c r="PD346" s="35"/>
      <c r="PE346" s="35"/>
      <c r="PF346" s="35"/>
      <c r="PG346" s="35"/>
      <c r="PH346" s="35"/>
      <c r="PI346" s="35"/>
      <c r="PJ346" s="35"/>
      <c r="PK346" s="35"/>
      <c r="PL346" s="35"/>
      <c r="PM346" s="35"/>
      <c r="PN346" s="35"/>
      <c r="PO346" s="35"/>
      <c r="PP346" s="35"/>
      <c r="PQ346" s="35"/>
      <c r="PR346" s="35"/>
      <c r="PS346" s="35"/>
      <c r="PT346" s="35"/>
      <c r="PU346" s="35"/>
      <c r="PV346" s="35"/>
      <c r="PW346" s="35"/>
      <c r="PX346" s="35"/>
      <c r="PY346" s="35"/>
      <c r="PZ346" s="35"/>
      <c r="QA346" s="35"/>
      <c r="QB346" s="35"/>
      <c r="QC346" s="35"/>
      <c r="QD346" s="35"/>
      <c r="QE346" s="35"/>
      <c r="QF346" s="35"/>
      <c r="QG346" s="35"/>
      <c r="QH346" s="35"/>
      <c r="QI346" s="35"/>
      <c r="QJ346" s="35"/>
      <c r="QK346" s="35"/>
      <c r="QL346" s="35"/>
      <c r="QM346" s="35"/>
      <c r="QN346" s="35"/>
      <c r="QO346" s="35"/>
      <c r="QP346" s="35"/>
      <c r="QQ346" s="35"/>
      <c r="QR346" s="35"/>
      <c r="QS346" s="35"/>
      <c r="QT346" s="35"/>
      <c r="QU346" s="35"/>
      <c r="QV346" s="35"/>
      <c r="QW346" s="35"/>
      <c r="QX346" s="35"/>
      <c r="QY346" s="35"/>
      <c r="QZ346" s="35"/>
      <c r="RA346" s="35"/>
      <c r="RB346" s="35"/>
      <c r="RC346" s="35"/>
      <c r="RD346" s="35"/>
      <c r="RE346" s="35"/>
      <c r="RF346" s="35"/>
      <c r="RG346" s="35"/>
      <c r="RH346" s="35"/>
      <c r="RI346" s="35"/>
      <c r="RJ346" s="35"/>
      <c r="RK346" s="35"/>
      <c r="RL346" s="35"/>
      <c r="RM346" s="35"/>
      <c r="RN346" s="35"/>
      <c r="RO346" s="35"/>
      <c r="RP346" s="35"/>
      <c r="RQ346" s="35"/>
      <c r="RR346" s="35"/>
      <c r="RS346" s="35"/>
      <c r="RT346" s="35"/>
      <c r="RU346" s="35"/>
      <c r="RV346" s="35"/>
      <c r="RW346" s="35"/>
      <c r="RX346" s="35"/>
      <c r="RY346" s="35"/>
      <c r="RZ346" s="35"/>
      <c r="SA346" s="35"/>
      <c r="SB346" s="35"/>
      <c r="SC346" s="35"/>
      <c r="SD346" s="35"/>
      <c r="SE346" s="35"/>
      <c r="SF346" s="35"/>
      <c r="SG346" s="35"/>
      <c r="SH346" s="35"/>
      <c r="SI346" s="35"/>
      <c r="SJ346" s="35"/>
      <c r="SK346" s="35"/>
      <c r="SL346" s="35"/>
      <c r="SM346" s="35"/>
      <c r="SN346" s="35"/>
      <c r="SO346" s="35"/>
      <c r="SP346" s="35"/>
      <c r="SQ346" s="35"/>
      <c r="SR346" s="35"/>
      <c r="SS346" s="35"/>
      <c r="ST346" s="35"/>
      <c r="SU346" s="35"/>
      <c r="SV346" s="35"/>
      <c r="SW346" s="35"/>
      <c r="SX346" s="35"/>
      <c r="SY346" s="35"/>
      <c r="SZ346" s="35"/>
      <c r="TA346" s="35"/>
      <c r="TB346" s="35"/>
      <c r="TC346" s="35"/>
      <c r="TD346" s="35"/>
      <c r="TE346" s="35"/>
      <c r="TF346" s="35"/>
      <c r="TG346" s="35"/>
      <c r="TH346" s="35"/>
      <c r="TI346" s="35"/>
      <c r="TJ346" s="35"/>
      <c r="TK346" s="35"/>
      <c r="TL346" s="35"/>
      <c r="TM346" s="35"/>
      <c r="TN346" s="35"/>
      <c r="TO346" s="35"/>
      <c r="TP346" s="35"/>
      <c r="TQ346" s="35"/>
      <c r="TR346" s="35"/>
      <c r="TS346" s="35"/>
      <c r="TT346" s="35"/>
      <c r="TU346" s="35"/>
      <c r="TV346" s="35"/>
      <c r="TW346" s="35"/>
      <c r="TX346" s="35"/>
      <c r="TY346" s="35"/>
      <c r="TZ346" s="35"/>
      <c r="UA346" s="35"/>
      <c r="UB346" s="35"/>
      <c r="UC346" s="35"/>
      <c r="UD346" s="35"/>
      <c r="UE346" s="35"/>
      <c r="UF346" s="35"/>
      <c r="UG346" s="35"/>
      <c r="UH346" s="35"/>
      <c r="UI346" s="35"/>
      <c r="UJ346" s="35"/>
      <c r="UK346" s="35"/>
      <c r="UL346" s="35"/>
      <c r="UM346" s="35"/>
      <c r="UN346" s="35"/>
      <c r="UO346" s="35"/>
      <c r="UP346" s="35"/>
      <c r="UQ346" s="35"/>
      <c r="UR346" s="35"/>
      <c r="US346" s="35"/>
      <c r="UT346" s="35"/>
      <c r="UU346" s="35"/>
      <c r="UV346" s="35"/>
      <c r="UW346" s="35"/>
      <c r="UX346" s="35"/>
      <c r="UY346" s="35"/>
      <c r="UZ346" s="35"/>
      <c r="VA346" s="35"/>
      <c r="VB346" s="35"/>
      <c r="VC346" s="35"/>
      <c r="VD346" s="35"/>
      <c r="VE346" s="35"/>
      <c r="VF346" s="35"/>
      <c r="VG346" s="35"/>
      <c r="VH346" s="35"/>
      <c r="VI346" s="35"/>
      <c r="VJ346" s="35"/>
      <c r="VK346" s="35"/>
      <c r="VL346" s="35"/>
      <c r="VM346" s="35"/>
      <c r="VN346" s="35"/>
      <c r="VO346" s="35"/>
      <c r="VP346" s="35"/>
      <c r="VQ346" s="35"/>
      <c r="VR346" s="35"/>
      <c r="VS346" s="35"/>
      <c r="VT346" s="35"/>
      <c r="VU346" s="35"/>
      <c r="VV346" s="35"/>
      <c r="VW346" s="35"/>
      <c r="VX346" s="35"/>
      <c r="VY346" s="35"/>
      <c r="VZ346" s="35"/>
      <c r="WA346" s="35"/>
      <c r="WB346" s="35"/>
      <c r="WC346" s="35"/>
      <c r="WD346" s="35"/>
      <c r="WE346" s="35"/>
      <c r="WF346" s="35"/>
      <c r="WG346" s="35"/>
      <c r="WH346" s="35"/>
      <c r="WI346" s="35"/>
      <c r="WJ346" s="35"/>
      <c r="WK346" s="35"/>
      <c r="WL346" s="35"/>
      <c r="WM346" s="35"/>
      <c r="WN346" s="35"/>
      <c r="WO346" s="35"/>
      <c r="WP346" s="35"/>
      <c r="WQ346" s="35"/>
      <c r="WR346" s="35"/>
      <c r="WS346" s="35"/>
      <c r="WT346" s="35"/>
      <c r="WU346" s="35"/>
      <c r="WV346" s="35"/>
      <c r="WW346" s="35"/>
      <c r="WX346" s="35"/>
      <c r="WY346" s="35"/>
      <c r="WZ346" s="35"/>
      <c r="XA346" s="35"/>
      <c r="XB346" s="35"/>
      <c r="XC346" s="35"/>
      <c r="XD346" s="35"/>
      <c r="XE346" s="35"/>
      <c r="XF346" s="35"/>
      <c r="XG346" s="35"/>
      <c r="XH346" s="35"/>
      <c r="XI346" s="35"/>
      <c r="XJ346" s="35"/>
      <c r="XK346" s="35"/>
      <c r="XL346" s="35"/>
      <c r="XM346" s="35"/>
      <c r="XN346" s="35"/>
      <c r="XO346" s="35"/>
      <c r="XP346" s="35"/>
      <c r="XQ346" s="35"/>
      <c r="XR346" s="35"/>
      <c r="XS346" s="35"/>
      <c r="XT346" s="35"/>
      <c r="XU346" s="35"/>
      <c r="XV346" s="35"/>
      <c r="XW346" s="35"/>
      <c r="XX346" s="35"/>
      <c r="XY346" s="35"/>
      <c r="XZ346" s="35"/>
      <c r="YA346" s="35"/>
      <c r="YB346" s="35"/>
      <c r="YC346" s="35"/>
      <c r="YD346" s="35"/>
      <c r="YE346" s="35"/>
      <c r="YF346" s="35"/>
      <c r="YG346" s="35"/>
      <c r="YH346" s="35"/>
      <c r="YI346" s="35"/>
      <c r="YJ346" s="35"/>
      <c r="YK346" s="35"/>
      <c r="YL346" s="35"/>
      <c r="YM346" s="35"/>
      <c r="YN346" s="35"/>
      <c r="YO346" s="35"/>
      <c r="YP346" s="35"/>
      <c r="YQ346" s="35"/>
      <c r="YR346" s="35"/>
      <c r="YS346" s="35"/>
      <c r="YT346" s="35"/>
      <c r="YU346" s="35"/>
      <c r="YV346" s="35"/>
      <c r="YW346" s="35"/>
      <c r="YX346" s="35"/>
      <c r="YY346" s="35"/>
      <c r="YZ346" s="35"/>
      <c r="ZA346" s="35"/>
      <c r="ZB346" s="35"/>
      <c r="ZC346" s="35"/>
      <c r="ZD346" s="35"/>
      <c r="ZE346" s="35"/>
      <c r="ZF346" s="35"/>
      <c r="ZG346" s="35"/>
      <c r="ZH346" s="35"/>
      <c r="ZI346" s="35"/>
      <c r="ZJ346" s="35"/>
      <c r="ZK346" s="35"/>
      <c r="ZL346" s="35"/>
      <c r="ZM346" s="35"/>
      <c r="ZN346" s="35"/>
      <c r="ZO346" s="35"/>
      <c r="ZP346" s="35"/>
      <c r="ZQ346" s="35"/>
      <c r="ZR346" s="35"/>
      <c r="ZS346" s="35"/>
      <c r="ZT346" s="35"/>
      <c r="ZU346" s="35"/>
      <c r="ZV346" s="35"/>
      <c r="ZW346" s="35"/>
      <c r="ZX346" s="35"/>
      <c r="ZY346" s="35"/>
      <c r="ZZ346" s="35"/>
      <c r="AAA346" s="35"/>
      <c r="AAB346" s="35"/>
      <c r="AAC346" s="35"/>
      <c r="AAD346" s="35"/>
      <c r="AAE346" s="35"/>
      <c r="AAF346" s="35"/>
      <c r="AAG346" s="35"/>
      <c r="AAH346" s="35"/>
      <c r="AAI346" s="35"/>
      <c r="AAJ346" s="35"/>
      <c r="AAK346" s="35"/>
      <c r="AAL346" s="35"/>
      <c r="AAM346" s="35"/>
      <c r="AAN346" s="35"/>
      <c r="AAO346" s="35"/>
      <c r="AAP346" s="35"/>
      <c r="AAQ346" s="35"/>
      <c r="AAR346" s="35"/>
      <c r="AAS346" s="35"/>
      <c r="AAT346" s="35"/>
      <c r="AAU346" s="35"/>
      <c r="AAV346" s="35"/>
      <c r="AAW346" s="35"/>
      <c r="AAX346" s="35"/>
      <c r="AAY346" s="35"/>
      <c r="AAZ346" s="35"/>
      <c r="ABA346" s="35"/>
      <c r="ABB346" s="35"/>
      <c r="ABC346" s="35"/>
      <c r="ABD346" s="35"/>
      <c r="ABE346" s="35"/>
      <c r="ABF346" s="35"/>
      <c r="ABG346" s="35"/>
      <c r="ABH346" s="35"/>
      <c r="ABI346" s="35"/>
      <c r="ABJ346" s="35"/>
      <c r="ABK346" s="35"/>
      <c r="ABL346" s="35"/>
      <c r="ABM346" s="35"/>
      <c r="ABN346" s="35"/>
      <c r="ABO346" s="35"/>
      <c r="ABP346" s="35"/>
      <c r="ABQ346" s="35"/>
      <c r="ABR346" s="35"/>
      <c r="ABS346" s="35"/>
      <c r="ABT346" s="35"/>
      <c r="ABU346" s="35"/>
      <c r="ABV346" s="35"/>
      <c r="ABW346" s="35"/>
      <c r="ABX346" s="35"/>
      <c r="ABY346" s="35"/>
      <c r="ABZ346" s="35"/>
      <c r="ACA346" s="35"/>
      <c r="ACB346" s="35"/>
      <c r="ACC346" s="35"/>
      <c r="ACD346" s="35"/>
      <c r="ACE346" s="35"/>
      <c r="ACF346" s="35"/>
      <c r="ACG346" s="35"/>
      <c r="ACH346" s="35"/>
      <c r="ACI346" s="35"/>
      <c r="ACJ346" s="35"/>
      <c r="ACK346" s="35"/>
      <c r="ACL346" s="35"/>
      <c r="ACM346" s="35"/>
      <c r="ACN346" s="35"/>
      <c r="ACO346" s="35"/>
      <c r="ACP346" s="35"/>
      <c r="ACQ346" s="35"/>
      <c r="ACR346" s="35"/>
      <c r="ACS346" s="35"/>
      <c r="ACT346" s="35"/>
      <c r="ACU346" s="35"/>
      <c r="ACV346" s="35"/>
      <c r="ACW346" s="35"/>
      <c r="ACX346" s="35"/>
      <c r="ACY346" s="35"/>
      <c r="ACZ346" s="35"/>
      <c r="ADA346" s="35"/>
      <c r="ADB346" s="35"/>
      <c r="ADC346" s="35"/>
      <c r="ADD346" s="35"/>
      <c r="ADE346" s="35"/>
      <c r="ADF346" s="35"/>
      <c r="ADG346" s="35"/>
      <c r="ADH346" s="35"/>
      <c r="ADI346" s="35"/>
      <c r="ADJ346" s="35"/>
      <c r="ADK346" s="35"/>
      <c r="ADL346" s="35"/>
      <c r="ADM346" s="35"/>
      <c r="ADN346" s="35"/>
      <c r="ADO346" s="35"/>
      <c r="ADP346" s="35"/>
      <c r="ADQ346" s="35"/>
      <c r="ADR346" s="35"/>
      <c r="ADS346" s="35"/>
      <c r="ADT346" s="35"/>
      <c r="ADU346" s="35"/>
      <c r="ADV346" s="35"/>
      <c r="ADW346" s="35"/>
      <c r="ADX346" s="35"/>
      <c r="ADY346" s="35"/>
      <c r="ADZ346" s="35"/>
      <c r="AEA346" s="35"/>
      <c r="AEB346" s="35"/>
      <c r="AEC346" s="35"/>
      <c r="AED346" s="35"/>
      <c r="AEE346" s="35"/>
      <c r="AEF346" s="35"/>
      <c r="AEG346" s="35"/>
      <c r="AEH346" s="35"/>
      <c r="AEI346" s="35"/>
      <c r="AEJ346" s="35"/>
      <c r="AEK346" s="35"/>
      <c r="AEL346" s="35"/>
      <c r="AEM346" s="35"/>
      <c r="AEN346" s="35"/>
      <c r="AEO346" s="35"/>
      <c r="AEP346" s="35"/>
      <c r="AEQ346" s="35"/>
      <c r="AER346" s="35"/>
      <c r="AES346" s="35"/>
      <c r="AET346" s="35"/>
      <c r="AEU346" s="35"/>
      <c r="AEV346" s="35"/>
      <c r="AEW346" s="35"/>
      <c r="AEX346" s="35"/>
      <c r="AEY346" s="35"/>
      <c r="AEZ346" s="35"/>
      <c r="AFA346" s="35"/>
      <c r="AFB346" s="35"/>
      <c r="AFC346" s="35"/>
      <c r="AFD346" s="35"/>
      <c r="AFE346" s="35"/>
      <c r="AFF346" s="35"/>
      <c r="AFG346" s="35"/>
      <c r="AFH346" s="35"/>
      <c r="AFI346" s="35"/>
      <c r="AFJ346" s="35"/>
      <c r="AFK346" s="35"/>
      <c r="AFL346" s="35"/>
      <c r="AFM346" s="35"/>
      <c r="AFN346" s="35"/>
      <c r="AFO346" s="35"/>
      <c r="AFP346" s="35"/>
      <c r="AFQ346" s="35"/>
      <c r="AFR346" s="35"/>
      <c r="AFS346" s="35"/>
      <c r="AFT346" s="35"/>
      <c r="AFU346" s="35"/>
      <c r="AFV346" s="35"/>
      <c r="AFW346" s="35"/>
      <c r="AFX346" s="35"/>
      <c r="AFY346" s="35"/>
      <c r="AFZ346" s="35"/>
      <c r="AGA346" s="35"/>
      <c r="AGB346" s="35"/>
      <c r="AGC346" s="35"/>
      <c r="AGD346" s="35"/>
      <c r="AGE346" s="35"/>
      <c r="AGF346" s="35"/>
      <c r="AGG346" s="35"/>
      <c r="AGH346" s="35"/>
      <c r="AGI346" s="35"/>
      <c r="AGJ346" s="35"/>
      <c r="AGK346" s="35"/>
      <c r="AGL346" s="35"/>
      <c r="AGM346" s="35"/>
      <c r="AGN346" s="35"/>
      <c r="AGO346" s="35"/>
      <c r="AGP346" s="35"/>
      <c r="AGQ346" s="35"/>
      <c r="AGR346" s="35"/>
      <c r="AGS346" s="35"/>
      <c r="AGT346" s="35"/>
      <c r="AGU346" s="35"/>
      <c r="AGV346" s="35"/>
      <c r="AGW346" s="35"/>
      <c r="AGX346" s="35"/>
      <c r="AGY346" s="35"/>
      <c r="AGZ346" s="35"/>
      <c r="AHA346" s="35"/>
      <c r="AHB346" s="35"/>
      <c r="AHC346" s="35"/>
      <c r="AHD346" s="35"/>
      <c r="AHE346" s="35"/>
      <c r="AHF346" s="35"/>
      <c r="AHG346" s="35"/>
      <c r="AHH346" s="35"/>
      <c r="AHI346" s="35"/>
      <c r="AHJ346" s="35"/>
      <c r="AHK346" s="35"/>
      <c r="AHL346" s="35"/>
      <c r="AHM346" s="35"/>
      <c r="AHN346" s="35"/>
      <c r="AHO346" s="35"/>
      <c r="AHP346" s="35"/>
      <c r="AHQ346" s="35"/>
      <c r="AHR346" s="35"/>
      <c r="AHS346" s="35"/>
      <c r="AHT346" s="35"/>
      <c r="AHU346" s="35"/>
      <c r="AHV346" s="35"/>
      <c r="AHW346" s="35"/>
      <c r="AHX346" s="35"/>
      <c r="AHY346" s="35"/>
      <c r="AHZ346" s="35"/>
      <c r="AIA346" s="35"/>
      <c r="AIB346" s="35"/>
      <c r="AIC346" s="35"/>
      <c r="AID346" s="35"/>
      <c r="AIE346" s="35"/>
      <c r="AIF346" s="35"/>
      <c r="AIG346" s="35"/>
      <c r="AIH346" s="35"/>
      <c r="AII346" s="35"/>
      <c r="AIJ346" s="35"/>
      <c r="AIK346" s="35"/>
      <c r="AIL346" s="35"/>
      <c r="AIM346" s="35"/>
      <c r="AIN346" s="35"/>
      <c r="AIO346" s="35"/>
      <c r="AIP346" s="35"/>
      <c r="AIQ346" s="35"/>
      <c r="AIR346" s="35"/>
      <c r="AIS346" s="35"/>
      <c r="AIT346" s="35"/>
      <c r="AIU346" s="35"/>
      <c r="AIV346" s="35"/>
      <c r="AIW346" s="35"/>
      <c r="AIX346" s="35"/>
      <c r="AIY346" s="35"/>
      <c r="AIZ346" s="35"/>
      <c r="AJA346" s="35"/>
      <c r="AJB346" s="35"/>
      <c r="AJC346" s="35"/>
      <c r="AJD346" s="35"/>
      <c r="AJE346" s="35"/>
      <c r="AJF346" s="35"/>
      <c r="AJG346" s="35"/>
      <c r="AJH346" s="35"/>
      <c r="AJI346" s="35"/>
      <c r="AJJ346" s="35"/>
      <c r="AJK346" s="35"/>
      <c r="AJL346" s="35"/>
      <c r="AJM346" s="35"/>
      <c r="AJN346" s="35"/>
      <c r="AJO346" s="35"/>
      <c r="AJP346" s="35"/>
      <c r="AJQ346" s="35"/>
      <c r="AJR346" s="35"/>
      <c r="AJS346" s="35"/>
      <c r="AJT346" s="35"/>
      <c r="AJU346" s="35"/>
      <c r="AJV346" s="35"/>
      <c r="AJW346" s="35"/>
      <c r="AJX346" s="35"/>
      <c r="AJY346" s="35"/>
      <c r="AJZ346" s="35"/>
      <c r="AKA346" s="35"/>
      <c r="AKB346" s="35"/>
      <c r="AKC346" s="35"/>
      <c r="AKD346" s="35"/>
      <c r="AKE346" s="35"/>
      <c r="AKF346" s="35"/>
      <c r="AKG346" s="35"/>
      <c r="AKH346" s="35"/>
      <c r="AKI346" s="35"/>
      <c r="AKJ346" s="35"/>
      <c r="AKK346" s="35"/>
      <c r="AKL346" s="35"/>
      <c r="AKM346" s="35"/>
      <c r="AKN346" s="35"/>
      <c r="AKO346" s="35"/>
      <c r="AKP346" s="35"/>
      <c r="AKQ346" s="35"/>
      <c r="AKR346" s="35"/>
      <c r="AKS346" s="35"/>
      <c r="AKT346" s="35"/>
      <c r="AKU346" s="35"/>
      <c r="AKV346" s="35"/>
      <c r="AKW346" s="35"/>
      <c r="AKX346" s="35"/>
      <c r="AKY346" s="35"/>
      <c r="AKZ346" s="35"/>
      <c r="ALA346" s="35"/>
      <c r="ALB346" s="35"/>
      <c r="ALC346" s="35"/>
      <c r="ALD346" s="35"/>
      <c r="ALE346" s="35"/>
      <c r="ALF346" s="35"/>
      <c r="ALG346" s="35"/>
      <c r="ALH346" s="35"/>
      <c r="ALI346" s="35"/>
      <c r="ALJ346" s="35"/>
      <c r="ALK346" s="35"/>
      <c r="ALL346" s="35"/>
      <c r="ALM346" s="35"/>
      <c r="ALN346" s="35"/>
      <c r="ALO346" s="35"/>
      <c r="ALP346" s="35"/>
      <c r="ALQ346" s="35"/>
      <c r="ALR346" s="35"/>
      <c r="ALS346" s="35"/>
      <c r="ALT346" s="35"/>
      <c r="ALU346" s="35"/>
      <c r="ALV346" s="35"/>
      <c r="ALW346" s="35"/>
      <c r="ALX346" s="35"/>
      <c r="ALY346" s="35"/>
      <c r="ALZ346" s="35"/>
      <c r="AMA346" s="35"/>
      <c r="AMB346" s="35"/>
      <c r="AMC346" s="35"/>
      <c r="AMD346" s="35"/>
      <c r="AME346" s="35"/>
      <c r="AMF346" s="35"/>
      <c r="AMG346" s="35"/>
      <c r="AMH346" s="35"/>
      <c r="AMI346" s="35"/>
      <c r="AMJ346" s="35"/>
      <c r="AMK346" s="35"/>
      <c r="AML346" s="35"/>
      <c r="AMM346" s="35"/>
      <c r="AMN346" s="35"/>
      <c r="AMO346" s="35"/>
      <c r="AMP346" s="35"/>
      <c r="AMQ346" s="35"/>
      <c r="AMR346" s="35"/>
      <c r="AMS346" s="35"/>
      <c r="AMT346" s="35"/>
      <c r="AMU346" s="35"/>
      <c r="AMV346" s="35"/>
      <c r="AMW346" s="35"/>
      <c r="AMX346" s="35"/>
      <c r="AMY346" s="35"/>
      <c r="AMZ346" s="35"/>
      <c r="ANA346" s="35"/>
      <c r="ANB346" s="35"/>
      <c r="ANC346" s="35"/>
      <c r="AND346" s="35"/>
      <c r="ANE346" s="35"/>
      <c r="ANF346" s="35"/>
      <c r="ANG346" s="35"/>
      <c r="ANH346" s="35"/>
      <c r="ANI346" s="35"/>
      <c r="ANJ346" s="35"/>
      <c r="ANK346" s="35"/>
      <c r="ANL346" s="35"/>
      <c r="ANM346" s="35"/>
      <c r="ANN346" s="35"/>
      <c r="ANO346" s="35"/>
      <c r="ANP346" s="35"/>
      <c r="ANQ346" s="35"/>
      <c r="ANR346" s="35"/>
      <c r="ANS346" s="35"/>
      <c r="ANT346" s="35"/>
      <c r="ANU346" s="35"/>
      <c r="ANV346" s="35"/>
      <c r="ANW346" s="35"/>
      <c r="ANX346" s="35"/>
      <c r="ANY346" s="35"/>
      <c r="ANZ346" s="35"/>
      <c r="AOA346" s="35"/>
      <c r="AOB346" s="35"/>
      <c r="AOC346" s="35"/>
      <c r="AOD346" s="35"/>
      <c r="AOE346" s="35"/>
      <c r="AOF346" s="35"/>
      <c r="AOG346" s="35"/>
      <c r="AOH346" s="35"/>
      <c r="AOI346" s="35"/>
      <c r="AOJ346" s="35"/>
      <c r="AOK346" s="35"/>
      <c r="AOL346" s="35"/>
      <c r="AOM346" s="35"/>
      <c r="AON346" s="35"/>
      <c r="AOO346" s="35"/>
      <c r="AOP346" s="35"/>
      <c r="AOQ346" s="35"/>
      <c r="AOR346" s="35"/>
      <c r="AOS346" s="35"/>
      <c r="AOT346" s="35"/>
      <c r="AOU346" s="35"/>
      <c r="AOV346" s="35"/>
      <c r="AOW346" s="35"/>
      <c r="AOX346" s="35"/>
      <c r="AOY346" s="35"/>
      <c r="AOZ346" s="35"/>
      <c r="APA346" s="35"/>
      <c r="APB346" s="35"/>
      <c r="APC346" s="35"/>
      <c r="APD346" s="35"/>
      <c r="APE346" s="35"/>
      <c r="APF346" s="35"/>
      <c r="APG346" s="35"/>
      <c r="APH346" s="35"/>
      <c r="API346" s="35"/>
      <c r="APJ346" s="35"/>
      <c r="APK346" s="35"/>
      <c r="APL346" s="35"/>
      <c r="APM346" s="35"/>
      <c r="APN346" s="35"/>
      <c r="APO346" s="35"/>
      <c r="APP346" s="35"/>
      <c r="APQ346" s="35"/>
      <c r="APR346" s="35"/>
      <c r="APS346" s="35"/>
      <c r="APT346" s="35"/>
      <c r="APU346" s="35"/>
      <c r="APV346" s="35"/>
      <c r="APW346" s="35"/>
      <c r="APX346" s="35"/>
      <c r="APY346" s="35"/>
      <c r="APZ346" s="35"/>
      <c r="AQA346" s="35"/>
      <c r="AQB346" s="35"/>
      <c r="AQC346" s="35"/>
      <c r="AQD346" s="35"/>
      <c r="AQE346" s="35"/>
      <c r="AQF346" s="35"/>
      <c r="AQG346" s="35"/>
      <c r="AQH346" s="35"/>
      <c r="AQI346" s="35"/>
      <c r="AQJ346" s="35"/>
      <c r="AQK346" s="35"/>
      <c r="AQL346" s="35"/>
      <c r="AQM346" s="35"/>
      <c r="AQN346" s="35"/>
      <c r="AQO346" s="35"/>
      <c r="AQP346" s="35"/>
      <c r="AQQ346" s="35"/>
      <c r="AQR346" s="35"/>
      <c r="AQS346" s="35"/>
      <c r="AQT346" s="35"/>
      <c r="AQU346" s="35"/>
      <c r="AQV346" s="35"/>
      <c r="AQW346" s="35"/>
      <c r="AQX346" s="35"/>
      <c r="AQY346" s="35"/>
      <c r="AQZ346" s="35"/>
      <c r="ARA346" s="35"/>
      <c r="ARB346" s="35"/>
      <c r="ARC346" s="35"/>
      <c r="ARD346" s="35"/>
      <c r="ARE346" s="35"/>
      <c r="ARF346" s="35"/>
      <c r="ARG346" s="35"/>
      <c r="ARH346" s="35"/>
      <c r="ARI346" s="35"/>
      <c r="ARJ346" s="35"/>
      <c r="ARK346" s="35"/>
      <c r="ARL346" s="35"/>
      <c r="ARM346" s="35"/>
      <c r="ARN346" s="35"/>
      <c r="ARO346" s="35"/>
      <c r="ARP346" s="35"/>
      <c r="ARQ346" s="35"/>
      <c r="ARR346" s="35"/>
      <c r="ARS346" s="35"/>
      <c r="ART346" s="35"/>
      <c r="ARU346" s="35"/>
      <c r="ARV346" s="35"/>
      <c r="ARW346" s="35"/>
      <c r="ARX346" s="35"/>
      <c r="ARY346" s="35"/>
      <c r="ARZ346" s="35"/>
      <c r="ASA346" s="35"/>
      <c r="ASB346" s="35"/>
      <c r="ASC346" s="35"/>
      <c r="ASD346" s="35"/>
      <c r="ASE346" s="35"/>
      <c r="ASF346" s="35"/>
      <c r="ASG346" s="35"/>
      <c r="ASH346" s="35"/>
      <c r="ASI346" s="35"/>
      <c r="ASJ346" s="35"/>
      <c r="ASK346" s="35"/>
      <c r="ASL346" s="35"/>
      <c r="ASM346" s="35"/>
      <c r="ASN346" s="35"/>
      <c r="ASO346" s="35"/>
      <c r="ASP346" s="35"/>
      <c r="ASQ346" s="35"/>
      <c r="ASR346" s="35"/>
      <c r="ASS346" s="35"/>
      <c r="AST346" s="35"/>
      <c r="ASU346" s="35"/>
      <c r="ASV346" s="35"/>
      <c r="ASW346" s="35"/>
      <c r="ASX346" s="35"/>
      <c r="ASY346" s="35"/>
      <c r="ASZ346" s="35"/>
      <c r="ATA346" s="35"/>
      <c r="ATB346" s="35"/>
      <c r="ATC346" s="35"/>
      <c r="ATD346" s="35"/>
      <c r="ATE346" s="35"/>
      <c r="ATF346" s="35"/>
      <c r="ATG346" s="35"/>
      <c r="ATH346" s="35"/>
      <c r="ATI346" s="35"/>
      <c r="ATJ346" s="35"/>
      <c r="ATK346" s="35"/>
      <c r="ATL346" s="35"/>
      <c r="ATM346" s="35"/>
      <c r="ATN346" s="35"/>
      <c r="ATO346" s="35"/>
      <c r="ATP346" s="35"/>
      <c r="ATQ346" s="35"/>
      <c r="ATR346" s="35"/>
      <c r="ATS346" s="35"/>
      <c r="ATT346" s="35"/>
      <c r="ATU346" s="35"/>
      <c r="ATV346" s="35"/>
      <c r="ATW346" s="35"/>
      <c r="ATX346" s="35"/>
      <c r="ATY346" s="35"/>
      <c r="ATZ346" s="35"/>
      <c r="AUA346" s="35"/>
      <c r="AUB346" s="35"/>
      <c r="AUC346" s="35"/>
      <c r="AUD346" s="35"/>
      <c r="AUE346" s="35"/>
      <c r="AUF346" s="35"/>
      <c r="AUG346" s="35"/>
      <c r="AUH346" s="35"/>
      <c r="AUI346" s="35"/>
      <c r="AUJ346" s="35"/>
      <c r="AUK346" s="35"/>
      <c r="AUL346" s="35"/>
      <c r="AUM346" s="35"/>
      <c r="AUN346" s="35"/>
      <c r="AUO346" s="35"/>
      <c r="AUP346" s="35"/>
      <c r="AUQ346" s="35"/>
      <c r="AUR346" s="35"/>
      <c r="AUS346" s="35"/>
      <c r="AUT346" s="35"/>
      <c r="AUU346" s="35"/>
      <c r="AUV346" s="35"/>
      <c r="AUW346" s="35"/>
      <c r="AUX346" s="35"/>
      <c r="AUY346" s="35"/>
      <c r="AUZ346" s="35"/>
      <c r="AVA346" s="35"/>
      <c r="AVB346" s="35"/>
      <c r="AVC346" s="35"/>
      <c r="AVD346" s="35"/>
      <c r="AVE346" s="35"/>
      <c r="AVF346" s="35"/>
      <c r="AVG346" s="35"/>
      <c r="AVH346" s="35"/>
      <c r="AVI346" s="35"/>
      <c r="AVJ346" s="35"/>
      <c r="AVK346" s="35"/>
      <c r="AVL346" s="35"/>
      <c r="AVM346" s="35"/>
      <c r="AVN346" s="35"/>
      <c r="AVO346" s="35"/>
      <c r="AVP346" s="35"/>
      <c r="AVQ346" s="35"/>
      <c r="AVR346" s="35"/>
      <c r="AVS346" s="35"/>
      <c r="AVT346" s="35"/>
      <c r="AVU346" s="35"/>
      <c r="AVV346" s="35"/>
      <c r="AVW346" s="35"/>
      <c r="AVX346" s="35"/>
      <c r="AVY346" s="35"/>
      <c r="AVZ346" s="35"/>
      <c r="AWA346" s="35"/>
      <c r="AWB346" s="35"/>
      <c r="AWC346" s="35"/>
      <c r="AWD346" s="35"/>
      <c r="AWE346" s="35"/>
      <c r="AWF346" s="35"/>
      <c r="AWG346" s="35"/>
      <c r="AWH346" s="35"/>
      <c r="AWI346" s="35"/>
      <c r="AWJ346" s="35"/>
      <c r="AWK346" s="35"/>
      <c r="AWL346" s="35"/>
      <c r="AWM346" s="35"/>
      <c r="AWN346" s="35"/>
      <c r="AWO346" s="35"/>
      <c r="AWP346" s="35"/>
      <c r="AWQ346" s="35"/>
      <c r="AWR346" s="35"/>
      <c r="AWS346" s="35"/>
      <c r="AWT346" s="35"/>
      <c r="AWU346" s="35"/>
      <c r="AWV346" s="35"/>
      <c r="AWW346" s="35"/>
      <c r="AWX346" s="35"/>
      <c r="AWY346" s="35"/>
      <c r="AWZ346" s="35"/>
      <c r="AXA346" s="35"/>
      <c r="AXB346" s="35"/>
      <c r="AXC346" s="35"/>
      <c r="AXD346" s="35"/>
      <c r="AXE346" s="35"/>
      <c r="AXF346" s="35"/>
      <c r="AXG346" s="35"/>
      <c r="AXH346" s="35"/>
      <c r="AXI346" s="35"/>
      <c r="AXJ346" s="35"/>
      <c r="AXK346" s="35"/>
      <c r="AXL346" s="35"/>
      <c r="AXM346" s="35"/>
      <c r="AXN346" s="35"/>
      <c r="AXO346" s="35"/>
      <c r="AXP346" s="35"/>
      <c r="AXQ346" s="35"/>
      <c r="AXR346" s="35"/>
      <c r="AXS346" s="35"/>
      <c r="AXT346" s="35"/>
      <c r="AXU346" s="35"/>
      <c r="AXV346" s="35"/>
      <c r="AXW346" s="35"/>
      <c r="AXX346" s="35"/>
      <c r="AXY346" s="35"/>
      <c r="AXZ346" s="35"/>
      <c r="AYA346" s="35"/>
      <c r="AYB346" s="35"/>
      <c r="AYC346" s="35"/>
      <c r="AYD346" s="35"/>
      <c r="AYE346" s="35"/>
      <c r="AYF346" s="35"/>
      <c r="AYG346" s="35"/>
      <c r="AYH346" s="35"/>
      <c r="AYI346" s="35"/>
      <c r="AYJ346" s="35"/>
      <c r="AYK346" s="35"/>
      <c r="AYL346" s="35"/>
      <c r="AYM346" s="35"/>
      <c r="AYN346" s="35"/>
      <c r="AYO346" s="35"/>
      <c r="AYP346" s="35"/>
      <c r="AYQ346" s="35"/>
      <c r="AYR346" s="35"/>
      <c r="AYS346" s="35"/>
      <c r="AYT346" s="35"/>
      <c r="AYU346" s="35"/>
      <c r="AYV346" s="35"/>
      <c r="AYW346" s="35"/>
      <c r="AYX346" s="35"/>
      <c r="AYY346" s="35"/>
      <c r="AYZ346" s="35"/>
      <c r="AZA346" s="35"/>
      <c r="AZB346" s="35"/>
      <c r="AZC346" s="35"/>
      <c r="AZD346" s="35"/>
      <c r="AZE346" s="35"/>
      <c r="AZF346" s="35"/>
      <c r="AZG346" s="35"/>
      <c r="AZH346" s="35"/>
      <c r="AZI346" s="35"/>
      <c r="AZJ346" s="35"/>
      <c r="AZK346" s="35"/>
      <c r="AZL346" s="35"/>
      <c r="AZM346" s="35"/>
      <c r="AZN346" s="35"/>
      <c r="AZO346" s="35"/>
      <c r="AZP346" s="35"/>
      <c r="AZQ346" s="35"/>
      <c r="AZR346" s="35"/>
      <c r="AZS346" s="35"/>
      <c r="AZT346" s="35"/>
      <c r="AZU346" s="35"/>
      <c r="AZV346" s="35"/>
      <c r="AZW346" s="35"/>
      <c r="AZX346" s="35"/>
      <c r="AZY346" s="35"/>
      <c r="AZZ346" s="35"/>
      <c r="BAA346" s="35"/>
      <c r="BAB346" s="35"/>
      <c r="BAC346" s="35"/>
      <c r="BAD346" s="35"/>
      <c r="BAE346" s="35"/>
      <c r="BAF346" s="35"/>
      <c r="BAG346" s="35"/>
      <c r="BAH346" s="35"/>
      <c r="BAI346" s="35"/>
      <c r="BAJ346" s="35"/>
      <c r="BAK346" s="35"/>
      <c r="BAL346" s="35"/>
      <c r="BAM346" s="35"/>
      <c r="BAN346" s="35"/>
      <c r="BAO346" s="35"/>
      <c r="BAP346" s="35"/>
      <c r="BAQ346" s="35"/>
      <c r="BAR346" s="35"/>
      <c r="BAS346" s="35"/>
      <c r="BAT346" s="35"/>
      <c r="BAU346" s="35"/>
      <c r="BAV346" s="35"/>
      <c r="BAW346" s="35"/>
      <c r="BAX346" s="35"/>
      <c r="BAY346" s="35"/>
      <c r="BAZ346" s="35"/>
      <c r="BBA346" s="35"/>
      <c r="BBB346" s="35"/>
      <c r="BBC346" s="35"/>
      <c r="BBD346" s="35"/>
      <c r="BBE346" s="35"/>
      <c r="BBF346" s="35"/>
      <c r="BBG346" s="35"/>
      <c r="BBH346" s="35"/>
      <c r="BBI346" s="35"/>
      <c r="BBJ346" s="35"/>
      <c r="BBK346" s="35"/>
      <c r="BBL346" s="35"/>
      <c r="BBM346" s="35"/>
      <c r="BBN346" s="35"/>
      <c r="BBO346" s="35"/>
      <c r="BBP346" s="35"/>
      <c r="BBQ346" s="35"/>
      <c r="BBR346" s="35"/>
      <c r="BBS346" s="35"/>
      <c r="BBT346" s="35"/>
      <c r="BBU346" s="35"/>
      <c r="BBV346" s="35"/>
      <c r="BBW346" s="35"/>
      <c r="BBX346" s="35"/>
      <c r="BBY346" s="35"/>
      <c r="BBZ346" s="35"/>
      <c r="BCA346" s="35"/>
      <c r="BCB346" s="35"/>
      <c r="BCC346" s="35"/>
      <c r="BCD346" s="35"/>
      <c r="BCE346" s="35"/>
      <c r="BCF346" s="35"/>
      <c r="BCG346" s="35"/>
      <c r="BCH346" s="35"/>
      <c r="BCI346" s="35"/>
      <c r="BCJ346" s="35"/>
      <c r="BCK346" s="35"/>
      <c r="BCL346" s="35"/>
      <c r="BCM346" s="35"/>
      <c r="BCN346" s="35"/>
      <c r="BCO346" s="35"/>
      <c r="BCP346" s="35"/>
      <c r="BCQ346" s="35"/>
      <c r="BCR346" s="35"/>
      <c r="BCS346" s="35"/>
      <c r="BCT346" s="35"/>
      <c r="BCU346" s="35"/>
      <c r="BCV346" s="35"/>
      <c r="BCW346" s="35"/>
      <c r="BCX346" s="35"/>
      <c r="BCY346" s="35"/>
      <c r="BCZ346" s="35"/>
      <c r="BDA346" s="35"/>
      <c r="BDB346" s="35"/>
      <c r="BDC346" s="35"/>
      <c r="BDD346" s="35"/>
      <c r="BDE346" s="35"/>
      <c r="BDF346" s="35"/>
      <c r="BDG346" s="35"/>
      <c r="BDH346" s="35"/>
      <c r="BDI346" s="35"/>
      <c r="BDJ346" s="35"/>
      <c r="BDK346" s="35"/>
      <c r="BDL346" s="35"/>
      <c r="BDM346" s="35"/>
      <c r="BDN346" s="35"/>
      <c r="BDO346" s="35"/>
      <c r="BDP346" s="35"/>
      <c r="BDQ346" s="35"/>
      <c r="BDR346" s="35"/>
      <c r="BDS346" s="35"/>
      <c r="BDT346" s="35"/>
      <c r="BDU346" s="35"/>
      <c r="BDV346" s="35"/>
      <c r="BDW346" s="35"/>
      <c r="BDX346" s="35"/>
      <c r="BDY346" s="35"/>
      <c r="BDZ346" s="35"/>
      <c r="BEA346" s="35"/>
      <c r="BEB346" s="35"/>
      <c r="BEC346" s="35"/>
      <c r="BED346" s="35"/>
      <c r="BEE346" s="35"/>
      <c r="BEF346" s="35"/>
      <c r="BEG346" s="35"/>
      <c r="BEH346" s="35"/>
      <c r="BEI346" s="35"/>
      <c r="BEJ346" s="35"/>
      <c r="BEK346" s="35"/>
      <c r="BEL346" s="35"/>
      <c r="BEM346" s="35"/>
      <c r="BEN346" s="35"/>
      <c r="BEO346" s="35"/>
      <c r="BEP346" s="35"/>
      <c r="BEQ346" s="35"/>
      <c r="BER346" s="35"/>
      <c r="BES346" s="35"/>
      <c r="BET346" s="35"/>
      <c r="BEU346" s="35"/>
      <c r="BEV346" s="35"/>
      <c r="BEW346" s="35"/>
      <c r="BEX346" s="35"/>
      <c r="BEY346" s="35"/>
      <c r="BEZ346" s="35"/>
      <c r="BFA346" s="35"/>
      <c r="BFB346" s="35"/>
      <c r="BFC346" s="35"/>
      <c r="BFD346" s="35"/>
      <c r="BFE346" s="35"/>
      <c r="BFF346" s="35"/>
      <c r="BFG346" s="35"/>
      <c r="BFH346" s="35"/>
      <c r="BFI346" s="35"/>
      <c r="BFJ346" s="35"/>
      <c r="BFK346" s="35"/>
      <c r="BFL346" s="35"/>
      <c r="BFM346" s="35"/>
      <c r="BFN346" s="35"/>
      <c r="BFO346" s="35"/>
      <c r="BFP346" s="35"/>
      <c r="BFQ346" s="35"/>
      <c r="BFR346" s="35"/>
      <c r="BFS346" s="35"/>
      <c r="BFT346" s="35"/>
      <c r="BFU346" s="35"/>
      <c r="BFV346" s="35"/>
      <c r="BFW346" s="35"/>
      <c r="BFX346" s="35"/>
      <c r="BFY346" s="35"/>
      <c r="BFZ346" s="35"/>
      <c r="BGA346" s="35"/>
      <c r="BGB346" s="35"/>
      <c r="BGC346" s="35"/>
      <c r="BGD346" s="35"/>
      <c r="BGE346" s="35"/>
      <c r="BGF346" s="35"/>
      <c r="BGG346" s="35"/>
      <c r="BGH346" s="35"/>
      <c r="BGI346" s="35"/>
      <c r="BGJ346" s="35"/>
      <c r="BGK346" s="35"/>
      <c r="BGL346" s="35"/>
      <c r="BGM346" s="35"/>
      <c r="BGN346" s="35"/>
      <c r="BGO346" s="35"/>
      <c r="BGP346" s="35"/>
      <c r="BGQ346" s="35"/>
      <c r="BGR346" s="35"/>
      <c r="BGS346" s="35"/>
      <c r="BGT346" s="35"/>
      <c r="BGU346" s="35"/>
      <c r="BGV346" s="35"/>
      <c r="BGW346" s="35"/>
      <c r="BGX346" s="35"/>
      <c r="BGY346" s="35"/>
      <c r="BGZ346" s="35"/>
      <c r="BHA346" s="35"/>
      <c r="BHB346" s="35"/>
      <c r="BHC346" s="35"/>
      <c r="BHD346" s="35"/>
      <c r="BHE346" s="35"/>
      <c r="BHF346" s="35"/>
      <c r="BHG346" s="35"/>
      <c r="BHH346" s="35"/>
      <c r="BHI346" s="35"/>
      <c r="BHJ346" s="35"/>
      <c r="BHK346" s="35"/>
      <c r="BHL346" s="35"/>
      <c r="BHM346" s="35"/>
      <c r="BHN346" s="35"/>
      <c r="BHO346" s="35"/>
      <c r="BHP346" s="35"/>
      <c r="BHQ346" s="35"/>
      <c r="BHR346" s="35"/>
      <c r="BHS346" s="35"/>
      <c r="BHT346" s="35"/>
      <c r="BHU346" s="35"/>
      <c r="BHV346" s="35"/>
      <c r="BHW346" s="35"/>
      <c r="BHX346" s="35"/>
      <c r="BHY346" s="35"/>
      <c r="BHZ346" s="35"/>
      <c r="BIA346" s="35"/>
      <c r="BIB346" s="35"/>
      <c r="BIC346" s="35"/>
      <c r="BID346" s="35"/>
      <c r="BIE346" s="35"/>
      <c r="BIF346" s="35"/>
      <c r="BIG346" s="35"/>
      <c r="BIH346" s="35"/>
      <c r="BII346" s="35"/>
      <c r="BIJ346" s="35"/>
      <c r="BIK346" s="35"/>
      <c r="BIL346" s="35"/>
      <c r="BIM346" s="35"/>
      <c r="BIN346" s="35"/>
      <c r="BIO346" s="35"/>
      <c r="BIP346" s="35"/>
      <c r="BIQ346" s="35"/>
      <c r="BIR346" s="35"/>
      <c r="BIS346" s="35"/>
      <c r="BIT346" s="35"/>
      <c r="BIU346" s="35"/>
      <c r="BIV346" s="35"/>
      <c r="BIW346" s="35"/>
      <c r="BIX346" s="35"/>
      <c r="BIY346" s="35"/>
      <c r="BIZ346" s="35"/>
      <c r="BJA346" s="35"/>
      <c r="BJB346" s="35"/>
      <c r="BJC346" s="35"/>
      <c r="BJD346" s="35"/>
      <c r="BJE346" s="35"/>
      <c r="BJF346" s="35"/>
      <c r="BJG346" s="35"/>
      <c r="BJH346" s="35"/>
      <c r="BJI346" s="35"/>
      <c r="BJJ346" s="35"/>
      <c r="BJK346" s="35"/>
      <c r="BJL346" s="35"/>
      <c r="BJM346" s="35"/>
      <c r="BJN346" s="35"/>
      <c r="BJO346" s="35"/>
      <c r="BJP346" s="35"/>
      <c r="BJQ346" s="35"/>
      <c r="BJR346" s="35"/>
      <c r="BJS346" s="35"/>
      <c r="BJT346" s="35"/>
      <c r="BJU346" s="35"/>
      <c r="BJV346" s="35"/>
      <c r="BJW346" s="35"/>
      <c r="BJX346" s="35"/>
      <c r="BJY346" s="35"/>
      <c r="BJZ346" s="35"/>
      <c r="BKA346" s="35"/>
      <c r="BKB346" s="35"/>
      <c r="BKC346" s="35"/>
      <c r="BKD346" s="35"/>
      <c r="BKE346" s="35"/>
      <c r="BKF346" s="35"/>
      <c r="BKG346" s="35"/>
      <c r="BKH346" s="35"/>
      <c r="BKI346" s="35"/>
      <c r="BKJ346" s="35"/>
      <c r="BKK346" s="35"/>
      <c r="BKL346" s="35"/>
      <c r="BKM346" s="35"/>
      <c r="BKN346" s="35"/>
      <c r="BKO346" s="35"/>
      <c r="BKP346" s="35"/>
      <c r="BKQ346" s="35"/>
      <c r="BKR346" s="35"/>
      <c r="BKS346" s="35"/>
      <c r="BKT346" s="35"/>
      <c r="BKU346" s="35"/>
      <c r="BKV346" s="35"/>
      <c r="BKW346" s="35"/>
      <c r="BKX346" s="35"/>
      <c r="BKY346" s="35"/>
      <c r="BKZ346" s="35"/>
      <c r="BLA346" s="35"/>
      <c r="BLB346" s="35"/>
      <c r="BLC346" s="35"/>
      <c r="BLD346" s="35"/>
      <c r="BLE346" s="35"/>
      <c r="BLF346" s="35"/>
      <c r="BLG346" s="35"/>
      <c r="BLH346" s="35"/>
      <c r="BLI346" s="35"/>
      <c r="BLJ346" s="35"/>
      <c r="BLK346" s="35"/>
      <c r="BLL346" s="35"/>
      <c r="BLM346" s="35"/>
      <c r="BLN346" s="35"/>
      <c r="BLO346" s="35"/>
      <c r="BLP346" s="35"/>
      <c r="BLQ346" s="35"/>
      <c r="BLR346" s="35"/>
      <c r="BLS346" s="35"/>
      <c r="BLT346" s="35"/>
      <c r="BLU346" s="35"/>
      <c r="BLV346" s="35"/>
      <c r="BLW346" s="35"/>
      <c r="BLX346" s="35"/>
      <c r="BLY346" s="35"/>
      <c r="BLZ346" s="35"/>
      <c r="BMA346" s="35"/>
      <c r="BMB346" s="35"/>
      <c r="BMC346" s="35"/>
      <c r="BMD346" s="35"/>
      <c r="BME346" s="35"/>
      <c r="BMF346" s="35"/>
      <c r="BMG346" s="35"/>
      <c r="BMH346" s="35"/>
      <c r="BMI346" s="35"/>
      <c r="BMJ346" s="35"/>
      <c r="BMK346" s="35"/>
      <c r="BML346" s="35"/>
      <c r="BMM346" s="35"/>
      <c r="BMN346" s="35"/>
      <c r="BMO346" s="35"/>
      <c r="BMP346" s="35"/>
      <c r="BMQ346" s="35"/>
      <c r="BMR346" s="35"/>
      <c r="BMS346" s="35"/>
      <c r="BMT346" s="35"/>
      <c r="BMU346" s="35"/>
      <c r="BMV346" s="35"/>
      <c r="BMW346" s="35"/>
      <c r="BMX346" s="35"/>
      <c r="BMY346" s="35"/>
      <c r="BMZ346" s="35"/>
      <c r="BNA346" s="35"/>
      <c r="BNB346" s="35"/>
      <c r="BNC346" s="35"/>
      <c r="BND346" s="35"/>
      <c r="BNE346" s="35"/>
      <c r="BNF346" s="35"/>
      <c r="BNG346" s="35"/>
      <c r="BNH346" s="35"/>
      <c r="BNI346" s="35"/>
      <c r="BNJ346" s="35"/>
      <c r="BNK346" s="35"/>
      <c r="BNL346" s="35"/>
      <c r="BNM346" s="35"/>
      <c r="BNN346" s="35"/>
      <c r="BNO346" s="35"/>
      <c r="BNP346" s="35"/>
      <c r="BNQ346" s="35"/>
      <c r="BNR346" s="35"/>
      <c r="BNS346" s="35"/>
      <c r="BNT346" s="35"/>
      <c r="BNU346" s="35"/>
      <c r="BNV346" s="35"/>
      <c r="BNW346" s="35"/>
      <c r="BNX346" s="35"/>
      <c r="BNY346" s="35"/>
      <c r="BNZ346" s="35"/>
      <c r="BOA346" s="35"/>
      <c r="BOB346" s="35"/>
      <c r="BOC346" s="35"/>
      <c r="BOD346" s="35"/>
      <c r="BOE346" s="35"/>
      <c r="BOF346" s="35"/>
      <c r="BOG346" s="35"/>
      <c r="BOH346" s="35"/>
      <c r="BOI346" s="35"/>
      <c r="BOJ346" s="35"/>
      <c r="BOK346" s="35"/>
      <c r="BOL346" s="35"/>
      <c r="BOM346" s="35"/>
      <c r="BON346" s="35"/>
      <c r="BOO346" s="35"/>
      <c r="BOP346" s="35"/>
      <c r="BOQ346" s="35"/>
      <c r="BOR346" s="35"/>
      <c r="BOS346" s="35"/>
      <c r="BOT346" s="35"/>
      <c r="BOU346" s="35"/>
      <c r="BOV346" s="35"/>
      <c r="BOW346" s="35"/>
      <c r="BOX346" s="35"/>
      <c r="BOY346" s="35"/>
      <c r="BOZ346" s="35"/>
      <c r="BPA346" s="35"/>
      <c r="BPB346" s="35"/>
      <c r="BPC346" s="35"/>
      <c r="BPD346" s="35"/>
      <c r="BPE346" s="35"/>
      <c r="BPF346" s="35"/>
      <c r="BPG346" s="35"/>
      <c r="BPH346" s="35"/>
      <c r="BPI346" s="35"/>
      <c r="BPJ346" s="35"/>
      <c r="BPK346" s="35"/>
      <c r="BPL346" s="35"/>
      <c r="BPM346" s="35"/>
      <c r="BPN346" s="35"/>
      <c r="BPO346" s="35"/>
      <c r="BPP346" s="35"/>
      <c r="BPQ346" s="35"/>
      <c r="BPR346" s="35"/>
      <c r="BPS346" s="35"/>
      <c r="BPT346" s="35"/>
      <c r="BPU346" s="35"/>
      <c r="BPV346" s="35"/>
      <c r="BPW346" s="35"/>
      <c r="BPX346" s="35"/>
      <c r="BPY346" s="35"/>
      <c r="BPZ346" s="35"/>
      <c r="BQA346" s="35"/>
      <c r="BQB346" s="35"/>
      <c r="BQC346" s="35"/>
      <c r="BQD346" s="35"/>
      <c r="BQE346" s="35"/>
      <c r="BQF346" s="35"/>
      <c r="BQG346" s="35"/>
      <c r="BQH346" s="35"/>
      <c r="BQI346" s="35"/>
      <c r="BQJ346" s="35"/>
      <c r="BQK346" s="35"/>
      <c r="BQL346" s="35"/>
      <c r="BQM346" s="35"/>
      <c r="BQN346" s="35"/>
      <c r="BQO346" s="35"/>
      <c r="BQP346" s="35"/>
      <c r="BQQ346" s="35"/>
      <c r="BQR346" s="35"/>
      <c r="BQS346" s="35"/>
      <c r="BQT346" s="35"/>
      <c r="BQU346" s="35"/>
      <c r="BQV346" s="35"/>
      <c r="BQW346" s="35"/>
      <c r="BQX346" s="35"/>
      <c r="BQY346" s="35"/>
      <c r="BQZ346" s="35"/>
      <c r="BRA346" s="35"/>
      <c r="BRB346" s="35"/>
      <c r="BRC346" s="35"/>
      <c r="BRD346" s="35"/>
      <c r="BRE346" s="35"/>
      <c r="BRF346" s="35"/>
      <c r="BRG346" s="35"/>
      <c r="BRH346" s="35"/>
      <c r="BRI346" s="35"/>
      <c r="BRJ346" s="35"/>
      <c r="BRK346" s="35"/>
      <c r="BRL346" s="35"/>
      <c r="BRM346" s="35"/>
      <c r="BRN346" s="35"/>
      <c r="BRO346" s="35"/>
      <c r="BRP346" s="35"/>
      <c r="BRQ346" s="35"/>
      <c r="BRR346" s="35"/>
      <c r="BRS346" s="35"/>
      <c r="BRT346" s="35"/>
      <c r="BRU346" s="35"/>
      <c r="BRV346" s="35"/>
      <c r="BRW346" s="35"/>
      <c r="BRX346" s="35"/>
      <c r="BRY346" s="35"/>
      <c r="BRZ346" s="35"/>
      <c r="BSA346" s="35"/>
      <c r="BSB346" s="35"/>
      <c r="BSC346" s="35"/>
      <c r="BSD346" s="35"/>
      <c r="BSE346" s="35"/>
      <c r="BSF346" s="35"/>
      <c r="BSG346" s="35"/>
      <c r="BSH346" s="35"/>
      <c r="BSI346" s="35"/>
      <c r="BSJ346" s="35"/>
      <c r="BSK346" s="35"/>
      <c r="BSL346" s="35"/>
      <c r="BSM346" s="35"/>
      <c r="BSN346" s="35"/>
      <c r="BSO346" s="35"/>
      <c r="BSP346" s="35"/>
      <c r="BSQ346" s="35"/>
      <c r="BSR346" s="35"/>
      <c r="BSS346" s="35"/>
      <c r="BST346" s="35"/>
      <c r="BSU346" s="35"/>
      <c r="BSV346" s="35"/>
      <c r="BSW346" s="35"/>
      <c r="BSX346" s="35"/>
      <c r="BSY346" s="35"/>
      <c r="BSZ346" s="35"/>
      <c r="BTA346" s="35"/>
      <c r="BTB346" s="35"/>
      <c r="BTC346" s="35"/>
      <c r="BTD346" s="35"/>
      <c r="BTE346" s="35"/>
      <c r="BTF346" s="35"/>
      <c r="BTG346" s="35"/>
      <c r="BTH346" s="35"/>
      <c r="BTI346" s="35"/>
      <c r="BTJ346" s="35"/>
      <c r="BTK346" s="35"/>
      <c r="BTL346" s="35"/>
      <c r="BTM346" s="35"/>
      <c r="BTN346" s="35"/>
      <c r="BTO346" s="35"/>
      <c r="BTP346" s="35"/>
      <c r="BTQ346" s="35"/>
      <c r="BTR346" s="35"/>
      <c r="BTS346" s="35"/>
      <c r="BTT346" s="35"/>
      <c r="BTU346" s="35"/>
      <c r="BTV346" s="35"/>
      <c r="BTW346" s="35"/>
      <c r="BTX346" s="35"/>
      <c r="BTY346" s="35"/>
      <c r="BTZ346" s="35"/>
      <c r="BUA346" s="35"/>
      <c r="BUB346" s="35"/>
      <c r="BUC346" s="35"/>
      <c r="BUD346" s="35"/>
      <c r="BUE346" s="35"/>
      <c r="BUF346" s="35"/>
      <c r="BUG346" s="35"/>
      <c r="BUH346" s="35"/>
      <c r="BUI346" s="35"/>
      <c r="BUJ346" s="35"/>
      <c r="BUK346" s="35"/>
      <c r="BUL346" s="35"/>
      <c r="BUM346" s="35"/>
      <c r="BUN346" s="35"/>
      <c r="BUO346" s="35"/>
      <c r="BUP346" s="35"/>
      <c r="BUQ346" s="35"/>
      <c r="BUR346" s="35"/>
      <c r="BUS346" s="35"/>
      <c r="BUT346" s="35"/>
      <c r="BUU346" s="35"/>
      <c r="BUV346" s="35"/>
      <c r="BUW346" s="35"/>
      <c r="BUX346" s="35"/>
      <c r="BUY346" s="35"/>
      <c r="BUZ346" s="35"/>
      <c r="BVA346" s="35"/>
      <c r="BVB346" s="35"/>
      <c r="BVC346" s="35"/>
      <c r="BVD346" s="35"/>
      <c r="BVE346" s="35"/>
      <c r="BVF346" s="35"/>
      <c r="BVG346" s="35"/>
      <c r="BVH346" s="35"/>
      <c r="BVI346" s="35"/>
      <c r="BVJ346" s="35"/>
      <c r="BVK346" s="35"/>
      <c r="BVL346" s="35"/>
      <c r="BVM346" s="35"/>
      <c r="BVN346" s="35"/>
      <c r="BVO346" s="35"/>
      <c r="BVP346" s="35"/>
      <c r="BVQ346" s="35"/>
      <c r="BVR346" s="35"/>
      <c r="BVS346" s="35"/>
      <c r="BVT346" s="35"/>
      <c r="BVU346" s="35"/>
      <c r="BVV346" s="35"/>
      <c r="BVW346" s="35"/>
      <c r="BVX346" s="35"/>
      <c r="BVY346" s="35"/>
      <c r="BVZ346" s="35"/>
      <c r="BWA346" s="35"/>
      <c r="BWB346" s="35"/>
      <c r="BWC346" s="35"/>
      <c r="BWD346" s="35"/>
      <c r="BWE346" s="35"/>
      <c r="BWF346" s="35"/>
      <c r="BWG346" s="35"/>
      <c r="BWH346" s="35"/>
      <c r="BWI346" s="35"/>
      <c r="BWJ346" s="35"/>
      <c r="BWK346" s="35"/>
      <c r="BWL346" s="35"/>
      <c r="BWM346" s="35"/>
      <c r="BWN346" s="35"/>
      <c r="BWO346" s="35"/>
      <c r="BWP346" s="35"/>
      <c r="BWQ346" s="35"/>
      <c r="BWR346" s="35"/>
      <c r="BWS346" s="35"/>
      <c r="BWT346" s="35"/>
      <c r="BWU346" s="35"/>
      <c r="BWV346" s="35"/>
      <c r="BWW346" s="35"/>
      <c r="BWX346" s="35"/>
      <c r="BWY346" s="35"/>
      <c r="BWZ346" s="35"/>
      <c r="BXA346" s="35"/>
      <c r="BXB346" s="35"/>
      <c r="BXC346" s="35"/>
      <c r="BXD346" s="35"/>
      <c r="BXE346" s="35"/>
      <c r="BXF346" s="35"/>
      <c r="BXG346" s="35"/>
      <c r="BXH346" s="35"/>
      <c r="BXI346" s="35"/>
      <c r="BXJ346" s="35"/>
      <c r="BXK346" s="35"/>
      <c r="BXL346" s="35"/>
      <c r="BXM346" s="35"/>
      <c r="BXN346" s="35"/>
      <c r="BXO346" s="35"/>
      <c r="BXP346" s="35"/>
      <c r="BXQ346" s="35"/>
      <c r="BXR346" s="35"/>
      <c r="BXS346" s="35"/>
      <c r="BXT346" s="35"/>
      <c r="BXU346" s="35"/>
      <c r="BXV346" s="35"/>
      <c r="BXW346" s="35"/>
      <c r="BXX346" s="35"/>
      <c r="BXY346" s="35"/>
      <c r="BXZ346" s="35"/>
      <c r="BYA346" s="35"/>
      <c r="BYB346" s="35"/>
      <c r="BYC346" s="35"/>
      <c r="BYD346" s="35"/>
      <c r="BYE346" s="35"/>
      <c r="BYF346" s="35"/>
      <c r="BYG346" s="35"/>
      <c r="BYH346" s="35"/>
      <c r="BYI346" s="35"/>
      <c r="BYJ346" s="35"/>
      <c r="BYK346" s="35"/>
      <c r="BYL346" s="35"/>
      <c r="BYM346" s="35"/>
      <c r="BYN346" s="35"/>
      <c r="BYO346" s="35"/>
      <c r="BYP346" s="35"/>
      <c r="BYQ346" s="35"/>
      <c r="BYR346" s="35"/>
      <c r="BYS346" s="35"/>
      <c r="BYT346" s="35"/>
      <c r="BYU346" s="35"/>
      <c r="BYV346" s="35"/>
      <c r="BYW346" s="35"/>
      <c r="BYX346" s="35"/>
      <c r="BYY346" s="35"/>
      <c r="BYZ346" s="35"/>
      <c r="BZA346" s="35"/>
      <c r="BZB346" s="35"/>
      <c r="BZC346" s="35"/>
      <c r="BZD346" s="35"/>
      <c r="BZE346" s="35"/>
      <c r="BZF346" s="35"/>
      <c r="BZG346" s="35"/>
      <c r="BZH346" s="35"/>
      <c r="BZI346" s="35"/>
      <c r="BZJ346" s="35"/>
      <c r="BZK346" s="35"/>
      <c r="BZL346" s="35"/>
      <c r="BZM346" s="35"/>
      <c r="BZN346" s="35"/>
      <c r="BZO346" s="35"/>
      <c r="BZP346" s="35"/>
      <c r="BZQ346" s="35"/>
      <c r="BZR346" s="35"/>
      <c r="BZS346" s="35"/>
      <c r="BZT346" s="35"/>
      <c r="BZU346" s="35"/>
      <c r="BZV346" s="35"/>
      <c r="BZW346" s="35"/>
      <c r="BZX346" s="35"/>
      <c r="BZY346" s="35"/>
      <c r="BZZ346" s="35"/>
      <c r="CAA346" s="35"/>
      <c r="CAB346" s="35"/>
      <c r="CAC346" s="35"/>
      <c r="CAD346" s="35"/>
      <c r="CAE346" s="35"/>
      <c r="CAF346" s="35"/>
      <c r="CAG346" s="35"/>
      <c r="CAH346" s="35"/>
      <c r="CAI346" s="35"/>
      <c r="CAJ346" s="35"/>
      <c r="CAK346" s="35"/>
      <c r="CAL346" s="35"/>
      <c r="CAM346" s="35"/>
      <c r="CAN346" s="35"/>
      <c r="CAO346" s="35"/>
      <c r="CAP346" s="35"/>
      <c r="CAQ346" s="35"/>
      <c r="CAR346" s="35"/>
      <c r="CAS346" s="35"/>
      <c r="CAT346" s="35"/>
      <c r="CAU346" s="35"/>
      <c r="CAV346" s="35"/>
      <c r="CAW346" s="35"/>
      <c r="CAX346" s="35"/>
      <c r="CAY346" s="35"/>
      <c r="CAZ346" s="35"/>
      <c r="CBA346" s="35"/>
      <c r="CBB346" s="35"/>
      <c r="CBC346" s="35"/>
      <c r="CBD346" s="35"/>
      <c r="CBE346" s="35"/>
      <c r="CBF346" s="35"/>
      <c r="CBG346" s="35"/>
      <c r="CBH346" s="35"/>
      <c r="CBI346" s="35"/>
      <c r="CBJ346" s="35"/>
      <c r="CBK346" s="35"/>
      <c r="CBL346" s="35"/>
      <c r="CBM346" s="35"/>
      <c r="CBN346" s="35"/>
      <c r="CBO346" s="35"/>
      <c r="CBP346" s="35"/>
      <c r="CBQ346" s="35"/>
      <c r="CBR346" s="35"/>
      <c r="CBS346" s="35"/>
      <c r="CBT346" s="35"/>
      <c r="CBU346" s="35"/>
      <c r="CBV346" s="35"/>
      <c r="CBW346" s="35"/>
      <c r="CBX346" s="35"/>
      <c r="CBY346" s="35"/>
      <c r="CBZ346" s="35"/>
      <c r="CCA346" s="35"/>
      <c r="CCB346" s="35"/>
      <c r="CCC346" s="35"/>
      <c r="CCD346" s="35"/>
      <c r="CCE346" s="35"/>
      <c r="CCF346" s="35"/>
      <c r="CCG346" s="35"/>
      <c r="CCH346" s="35"/>
      <c r="CCI346" s="35"/>
      <c r="CCJ346" s="35"/>
      <c r="CCK346" s="35"/>
      <c r="CCL346" s="35"/>
      <c r="CCM346" s="35"/>
      <c r="CCN346" s="35"/>
      <c r="CCO346" s="35"/>
      <c r="CCP346" s="35"/>
      <c r="CCQ346" s="35"/>
      <c r="CCR346" s="35"/>
      <c r="CCS346" s="35"/>
      <c r="CCT346" s="35"/>
      <c r="CCU346" s="35"/>
      <c r="CCV346" s="35"/>
      <c r="CCW346" s="35"/>
      <c r="CCX346" s="35"/>
      <c r="CCY346" s="35"/>
      <c r="CCZ346" s="35"/>
      <c r="CDA346" s="35"/>
      <c r="CDB346" s="35"/>
      <c r="CDC346" s="35"/>
      <c r="CDD346" s="35"/>
      <c r="CDE346" s="35"/>
      <c r="CDF346" s="35"/>
      <c r="CDG346" s="35"/>
      <c r="CDH346" s="35"/>
      <c r="CDI346" s="35"/>
      <c r="CDJ346" s="35"/>
      <c r="CDK346" s="35"/>
      <c r="CDL346" s="35"/>
      <c r="CDM346" s="35"/>
      <c r="CDN346" s="35"/>
      <c r="CDO346" s="35"/>
      <c r="CDP346" s="35"/>
      <c r="CDQ346" s="35"/>
      <c r="CDR346" s="35"/>
      <c r="CDS346" s="35"/>
      <c r="CDT346" s="35"/>
      <c r="CDU346" s="35"/>
      <c r="CDV346" s="35"/>
      <c r="CDW346" s="35"/>
      <c r="CDX346" s="35"/>
      <c r="CDY346" s="35"/>
      <c r="CDZ346" s="35"/>
      <c r="CEA346" s="35"/>
      <c r="CEB346" s="35"/>
      <c r="CEC346" s="35"/>
      <c r="CED346" s="35"/>
      <c r="CEE346" s="35"/>
      <c r="CEF346" s="35"/>
      <c r="CEG346" s="35"/>
      <c r="CEH346" s="35"/>
      <c r="CEI346" s="35"/>
      <c r="CEJ346" s="35"/>
      <c r="CEK346" s="35"/>
      <c r="CEL346" s="35"/>
      <c r="CEM346" s="35"/>
      <c r="CEN346" s="35"/>
      <c r="CEO346" s="35"/>
      <c r="CEP346" s="35"/>
      <c r="CEQ346" s="35"/>
      <c r="CER346" s="35"/>
      <c r="CES346" s="35"/>
      <c r="CET346" s="35"/>
      <c r="CEU346" s="35"/>
      <c r="CEV346" s="35"/>
      <c r="CEW346" s="35"/>
      <c r="CEX346" s="35"/>
      <c r="CEY346" s="35"/>
      <c r="CEZ346" s="35"/>
      <c r="CFA346" s="35"/>
      <c r="CFB346" s="35"/>
      <c r="CFC346" s="35"/>
      <c r="CFD346" s="35"/>
      <c r="CFE346" s="35"/>
      <c r="CFF346" s="35"/>
      <c r="CFG346" s="35"/>
      <c r="CFH346" s="35"/>
      <c r="CFI346" s="35"/>
      <c r="CFJ346" s="35"/>
      <c r="CFK346" s="35"/>
      <c r="CFL346" s="35"/>
      <c r="CFM346" s="35"/>
      <c r="CFN346" s="35"/>
      <c r="CFO346" s="35"/>
      <c r="CFP346" s="35"/>
      <c r="CFQ346" s="35"/>
      <c r="CFR346" s="35"/>
      <c r="CFS346" s="35"/>
      <c r="CFT346" s="35"/>
      <c r="CFU346" s="35"/>
      <c r="CFV346" s="35"/>
      <c r="CFW346" s="35"/>
      <c r="CFX346" s="35"/>
      <c r="CFY346" s="35"/>
      <c r="CFZ346" s="35"/>
      <c r="CGA346" s="35"/>
      <c r="CGB346" s="35"/>
      <c r="CGC346" s="35"/>
      <c r="CGD346" s="35"/>
      <c r="CGE346" s="35"/>
      <c r="CGF346" s="35"/>
      <c r="CGG346" s="35"/>
      <c r="CGH346" s="35"/>
      <c r="CGI346" s="35"/>
      <c r="CGJ346" s="35"/>
      <c r="CGK346" s="35"/>
      <c r="CGL346" s="35"/>
      <c r="CGM346" s="35"/>
      <c r="CGN346" s="35"/>
      <c r="CGO346" s="35"/>
      <c r="CGP346" s="35"/>
      <c r="CGQ346" s="35"/>
      <c r="CGR346" s="35"/>
      <c r="CGS346" s="35"/>
      <c r="CGT346" s="35"/>
      <c r="CGU346" s="35"/>
      <c r="CGV346" s="35"/>
      <c r="CGW346" s="35"/>
      <c r="CGX346" s="35"/>
      <c r="CGY346" s="35"/>
      <c r="CGZ346" s="35"/>
      <c r="CHA346" s="35"/>
      <c r="CHB346" s="35"/>
      <c r="CHC346" s="35"/>
      <c r="CHD346" s="35"/>
      <c r="CHE346" s="35"/>
      <c r="CHF346" s="35"/>
      <c r="CHG346" s="35"/>
      <c r="CHH346" s="35"/>
      <c r="CHI346" s="35"/>
      <c r="CHJ346" s="35"/>
      <c r="CHK346" s="35"/>
      <c r="CHL346" s="35"/>
      <c r="CHM346" s="35"/>
      <c r="CHN346" s="35"/>
      <c r="CHO346" s="35"/>
      <c r="CHP346" s="35"/>
      <c r="CHQ346" s="35"/>
      <c r="CHR346" s="35"/>
      <c r="CHS346" s="35"/>
      <c r="CHT346" s="35"/>
      <c r="CHU346" s="35"/>
      <c r="CHV346" s="35"/>
      <c r="CHW346" s="35"/>
      <c r="CHX346" s="35"/>
      <c r="CHY346" s="35"/>
      <c r="CHZ346" s="35"/>
      <c r="CIA346" s="35"/>
      <c r="CIB346" s="35"/>
      <c r="CIC346" s="35"/>
      <c r="CID346" s="35"/>
      <c r="CIE346" s="35"/>
      <c r="CIF346" s="35"/>
      <c r="CIG346" s="35"/>
      <c r="CIH346" s="35"/>
      <c r="CII346" s="35"/>
      <c r="CIJ346" s="35"/>
      <c r="CIK346" s="35"/>
      <c r="CIL346" s="35"/>
      <c r="CIM346" s="35"/>
      <c r="CIN346" s="35"/>
      <c r="CIO346" s="35"/>
      <c r="CIP346" s="35"/>
      <c r="CIQ346" s="35"/>
      <c r="CIR346" s="35"/>
      <c r="CIS346" s="35"/>
      <c r="CIT346" s="35"/>
      <c r="CIU346" s="35"/>
      <c r="CIV346" s="35"/>
      <c r="CIW346" s="35"/>
      <c r="CIX346" s="35"/>
      <c r="CIY346" s="35"/>
      <c r="CIZ346" s="35"/>
      <c r="CJA346" s="35"/>
      <c r="CJB346" s="35"/>
      <c r="CJC346" s="35"/>
      <c r="CJD346" s="35"/>
      <c r="CJE346" s="35"/>
      <c r="CJF346" s="35"/>
      <c r="CJG346" s="35"/>
      <c r="CJH346" s="35"/>
      <c r="CJI346" s="35"/>
      <c r="CJJ346" s="35"/>
      <c r="CJK346" s="35"/>
      <c r="CJL346" s="35"/>
      <c r="CJM346" s="35"/>
      <c r="CJN346" s="35"/>
      <c r="CJO346" s="35"/>
      <c r="CJP346" s="35"/>
      <c r="CJQ346" s="35"/>
      <c r="CJR346" s="35"/>
      <c r="CJS346" s="35"/>
      <c r="CJT346" s="35"/>
      <c r="CJU346" s="35"/>
      <c r="CJV346" s="35"/>
      <c r="CJW346" s="35"/>
      <c r="CJX346" s="35"/>
      <c r="CJY346" s="35"/>
      <c r="CJZ346" s="35"/>
      <c r="CKA346" s="35"/>
      <c r="CKB346" s="35"/>
      <c r="CKC346" s="35"/>
      <c r="CKD346" s="35"/>
      <c r="CKE346" s="35"/>
      <c r="CKF346" s="35"/>
      <c r="CKG346" s="35"/>
      <c r="CKH346" s="35"/>
      <c r="CKI346" s="35"/>
      <c r="CKJ346" s="35"/>
      <c r="CKK346" s="35"/>
      <c r="CKL346" s="35"/>
      <c r="CKM346" s="35"/>
      <c r="CKN346" s="35"/>
      <c r="CKO346" s="35"/>
      <c r="CKP346" s="35"/>
      <c r="CKQ346" s="35"/>
      <c r="CKR346" s="35"/>
      <c r="CKS346" s="35"/>
      <c r="CKT346" s="35"/>
      <c r="CKU346" s="35"/>
      <c r="CKV346" s="35"/>
      <c r="CKW346" s="35"/>
      <c r="CKX346" s="35"/>
      <c r="CKY346" s="35"/>
      <c r="CKZ346" s="35"/>
      <c r="CLA346" s="35"/>
      <c r="CLB346" s="35"/>
      <c r="CLC346" s="35"/>
      <c r="CLD346" s="35"/>
      <c r="CLE346" s="35"/>
      <c r="CLF346" s="35"/>
      <c r="CLG346" s="35"/>
      <c r="CLH346" s="35"/>
      <c r="CLI346" s="35"/>
      <c r="CLJ346" s="35"/>
      <c r="CLK346" s="35"/>
      <c r="CLL346" s="35"/>
      <c r="CLM346" s="35"/>
      <c r="CLN346" s="35"/>
      <c r="CLO346" s="35"/>
      <c r="CLP346" s="35"/>
      <c r="CLQ346" s="35"/>
      <c r="CLR346" s="35"/>
      <c r="CLS346" s="35"/>
      <c r="CLT346" s="35"/>
      <c r="CLU346" s="35"/>
      <c r="CLV346" s="35"/>
      <c r="CLW346" s="35"/>
      <c r="CLX346" s="35"/>
      <c r="CLY346" s="35"/>
      <c r="CLZ346" s="35"/>
      <c r="CMA346" s="35"/>
      <c r="CMB346" s="35"/>
      <c r="CMC346" s="35"/>
      <c r="CMD346" s="35"/>
      <c r="CME346" s="35"/>
      <c r="CMF346" s="35"/>
      <c r="CMG346" s="35"/>
      <c r="CMH346" s="35"/>
      <c r="CMI346" s="35"/>
      <c r="CMJ346" s="35"/>
      <c r="CMK346" s="35"/>
      <c r="CML346" s="35"/>
      <c r="CMM346" s="35"/>
      <c r="CMN346" s="35"/>
      <c r="CMO346" s="35"/>
      <c r="CMP346" s="35"/>
      <c r="CMQ346" s="35"/>
      <c r="CMR346" s="35"/>
      <c r="CMS346" s="35"/>
      <c r="CMT346" s="35"/>
      <c r="CMU346" s="35"/>
      <c r="CMV346" s="35"/>
      <c r="CMW346" s="35"/>
      <c r="CMX346" s="35"/>
      <c r="CMY346" s="35"/>
      <c r="CMZ346" s="35"/>
      <c r="CNA346" s="35"/>
      <c r="CNB346" s="35"/>
      <c r="CNC346" s="35"/>
      <c r="CND346" s="35"/>
      <c r="CNE346" s="35"/>
      <c r="CNF346" s="35"/>
      <c r="CNG346" s="35"/>
      <c r="CNH346" s="35"/>
      <c r="CNI346" s="35"/>
      <c r="CNJ346" s="35"/>
      <c r="CNK346" s="35"/>
      <c r="CNL346" s="35"/>
      <c r="CNM346" s="35"/>
      <c r="CNN346" s="35"/>
      <c r="CNO346" s="35"/>
      <c r="CNP346" s="35"/>
      <c r="CNQ346" s="35"/>
      <c r="CNR346" s="35"/>
      <c r="CNS346" s="35"/>
      <c r="CNT346" s="35"/>
      <c r="CNU346" s="35"/>
      <c r="CNV346" s="35"/>
      <c r="CNW346" s="35"/>
      <c r="CNX346" s="35"/>
      <c r="CNY346" s="35"/>
      <c r="CNZ346" s="35"/>
      <c r="COA346" s="35"/>
      <c r="COB346" s="35"/>
      <c r="COC346" s="35"/>
      <c r="COD346" s="35"/>
      <c r="COE346" s="35"/>
      <c r="COF346" s="35"/>
      <c r="COG346" s="35"/>
      <c r="COH346" s="35"/>
      <c r="COI346" s="35"/>
      <c r="COJ346" s="35"/>
      <c r="COK346" s="35"/>
      <c r="COL346" s="35"/>
      <c r="COM346" s="35"/>
      <c r="CON346" s="35"/>
      <c r="COO346" s="35"/>
      <c r="COP346" s="35"/>
      <c r="COQ346" s="35"/>
      <c r="COR346" s="35"/>
      <c r="COS346" s="35"/>
      <c r="COT346" s="35"/>
      <c r="COU346" s="35"/>
      <c r="COV346" s="35"/>
      <c r="COW346" s="35"/>
      <c r="COX346" s="35"/>
      <c r="COY346" s="35"/>
      <c r="COZ346" s="35"/>
      <c r="CPA346" s="35"/>
      <c r="CPB346" s="35"/>
      <c r="CPC346" s="35"/>
      <c r="CPD346" s="35"/>
      <c r="CPE346" s="35"/>
      <c r="CPF346" s="35"/>
      <c r="CPG346" s="35"/>
      <c r="CPH346" s="35"/>
      <c r="CPI346" s="35"/>
      <c r="CPJ346" s="35"/>
      <c r="CPK346" s="35"/>
      <c r="CPL346" s="35"/>
      <c r="CPM346" s="35"/>
      <c r="CPN346" s="35"/>
      <c r="CPO346" s="35"/>
      <c r="CPP346" s="35"/>
      <c r="CPQ346" s="35"/>
      <c r="CPR346" s="35"/>
      <c r="CPS346" s="35"/>
      <c r="CPT346" s="35"/>
      <c r="CPU346" s="35"/>
      <c r="CPV346" s="35"/>
      <c r="CPW346" s="35"/>
      <c r="CPX346" s="35"/>
      <c r="CPY346" s="35"/>
      <c r="CPZ346" s="35"/>
      <c r="CQA346" s="35"/>
      <c r="CQB346" s="35"/>
      <c r="CQC346" s="35"/>
      <c r="CQD346" s="35"/>
      <c r="CQE346" s="35"/>
      <c r="CQF346" s="35"/>
      <c r="CQG346" s="35"/>
      <c r="CQH346" s="35"/>
      <c r="CQI346" s="35"/>
      <c r="CQJ346" s="35"/>
      <c r="CQK346" s="35"/>
      <c r="CQL346" s="35"/>
      <c r="CQM346" s="35"/>
      <c r="CQN346" s="35"/>
      <c r="CQO346" s="35"/>
      <c r="CQP346" s="35"/>
      <c r="CQQ346" s="35"/>
      <c r="CQR346" s="35"/>
      <c r="CQS346" s="35"/>
      <c r="CQT346" s="35"/>
      <c r="CQU346" s="35"/>
      <c r="CQV346" s="35"/>
      <c r="CQW346" s="35"/>
      <c r="CQX346" s="35"/>
      <c r="CQY346" s="35"/>
      <c r="CQZ346" s="35"/>
      <c r="CRA346" s="35"/>
      <c r="CRB346" s="35"/>
      <c r="CRC346" s="35"/>
      <c r="CRD346" s="35"/>
      <c r="CRE346" s="35"/>
      <c r="CRF346" s="35"/>
      <c r="CRG346" s="35"/>
      <c r="CRH346" s="35"/>
      <c r="CRI346" s="35"/>
      <c r="CRJ346" s="35"/>
      <c r="CRK346" s="35"/>
      <c r="CRL346" s="35"/>
      <c r="CRM346" s="35"/>
      <c r="CRN346" s="35"/>
      <c r="CRO346" s="35"/>
      <c r="CRP346" s="35"/>
      <c r="CRQ346" s="35"/>
      <c r="CRR346" s="35"/>
      <c r="CRS346" s="35"/>
      <c r="CRT346" s="35"/>
      <c r="CRU346" s="35"/>
      <c r="CRV346" s="35"/>
      <c r="CRW346" s="35"/>
      <c r="CRX346" s="35"/>
      <c r="CRY346" s="35"/>
      <c r="CRZ346" s="35"/>
      <c r="CSA346" s="35"/>
      <c r="CSB346" s="35"/>
      <c r="CSC346" s="35"/>
      <c r="CSD346" s="35"/>
      <c r="CSE346" s="35"/>
      <c r="CSF346" s="35"/>
      <c r="CSG346" s="35"/>
      <c r="CSH346" s="35"/>
      <c r="CSI346" s="35"/>
      <c r="CSJ346" s="35"/>
      <c r="CSK346" s="35"/>
      <c r="CSL346" s="35"/>
      <c r="CSM346" s="35"/>
      <c r="CSN346" s="35"/>
      <c r="CSO346" s="35"/>
      <c r="CSP346" s="35"/>
      <c r="CSQ346" s="35"/>
      <c r="CSR346" s="35"/>
      <c r="CSS346" s="35"/>
      <c r="CST346" s="35"/>
      <c r="CSU346" s="35"/>
      <c r="CSV346" s="35"/>
      <c r="CSW346" s="35"/>
      <c r="CSX346" s="35"/>
      <c r="CSY346" s="35"/>
      <c r="CSZ346" s="35"/>
      <c r="CTA346" s="35"/>
      <c r="CTB346" s="35"/>
      <c r="CTC346" s="35"/>
      <c r="CTD346" s="35"/>
      <c r="CTE346" s="35"/>
      <c r="CTF346" s="35"/>
      <c r="CTG346" s="35"/>
      <c r="CTH346" s="35"/>
      <c r="CTI346" s="35"/>
      <c r="CTJ346" s="35"/>
      <c r="CTK346" s="35"/>
      <c r="CTL346" s="35"/>
      <c r="CTM346" s="35"/>
      <c r="CTN346" s="35"/>
      <c r="CTO346" s="35"/>
      <c r="CTP346" s="35"/>
      <c r="CTQ346" s="35"/>
      <c r="CTR346" s="35"/>
      <c r="CTS346" s="35"/>
      <c r="CTT346" s="35"/>
      <c r="CTU346" s="35"/>
      <c r="CTV346" s="35"/>
      <c r="CTW346" s="35"/>
      <c r="CTX346" s="35"/>
      <c r="CTY346" s="35"/>
      <c r="CTZ346" s="35"/>
      <c r="CUA346" s="35"/>
      <c r="CUB346" s="35"/>
      <c r="CUC346" s="35"/>
      <c r="CUD346" s="35"/>
      <c r="CUE346" s="35"/>
      <c r="CUF346" s="35"/>
      <c r="CUG346" s="35"/>
      <c r="CUH346" s="35"/>
      <c r="CUI346" s="35"/>
      <c r="CUJ346" s="35"/>
      <c r="CUK346" s="35"/>
      <c r="CUL346" s="35"/>
      <c r="CUM346" s="35"/>
      <c r="CUN346" s="35"/>
      <c r="CUO346" s="35"/>
      <c r="CUP346" s="35"/>
      <c r="CUQ346" s="35"/>
      <c r="CUR346" s="35"/>
      <c r="CUS346" s="35"/>
      <c r="CUT346" s="35"/>
      <c r="CUU346" s="35"/>
      <c r="CUV346" s="35"/>
      <c r="CUW346" s="35"/>
      <c r="CUX346" s="35"/>
      <c r="CUY346" s="35"/>
      <c r="CUZ346" s="35"/>
      <c r="CVA346" s="35"/>
      <c r="CVB346" s="35"/>
      <c r="CVC346" s="35"/>
      <c r="CVD346" s="35"/>
      <c r="CVE346" s="35"/>
      <c r="CVF346" s="35"/>
      <c r="CVG346" s="35"/>
      <c r="CVH346" s="35"/>
      <c r="CVI346" s="35"/>
      <c r="CVJ346" s="35"/>
      <c r="CVK346" s="35"/>
      <c r="CVL346" s="35"/>
      <c r="CVM346" s="35"/>
      <c r="CVN346" s="35"/>
      <c r="CVO346" s="35"/>
      <c r="CVP346" s="35"/>
      <c r="CVQ346" s="35"/>
      <c r="CVR346" s="35"/>
      <c r="CVS346" s="35"/>
      <c r="CVT346" s="35"/>
      <c r="CVU346" s="35"/>
      <c r="CVV346" s="35"/>
      <c r="CVW346" s="35"/>
      <c r="CVX346" s="35"/>
      <c r="CVY346" s="35"/>
      <c r="CVZ346" s="35"/>
      <c r="CWA346" s="35"/>
      <c r="CWB346" s="35"/>
      <c r="CWC346" s="35"/>
      <c r="CWD346" s="35"/>
      <c r="CWE346" s="35"/>
      <c r="CWF346" s="35"/>
      <c r="CWG346" s="35"/>
      <c r="CWH346" s="35"/>
      <c r="CWI346" s="35"/>
      <c r="CWJ346" s="35"/>
      <c r="CWK346" s="35"/>
      <c r="CWL346" s="35"/>
      <c r="CWM346" s="35"/>
      <c r="CWN346" s="35"/>
      <c r="CWO346" s="35"/>
      <c r="CWP346" s="35"/>
      <c r="CWQ346" s="35"/>
      <c r="CWR346" s="35"/>
      <c r="CWS346" s="35"/>
      <c r="CWT346" s="35"/>
      <c r="CWU346" s="35"/>
      <c r="CWV346" s="35"/>
      <c r="CWW346" s="35"/>
      <c r="CWX346" s="35"/>
      <c r="CWY346" s="35"/>
      <c r="CWZ346" s="35"/>
      <c r="CXA346" s="35"/>
      <c r="CXB346" s="35"/>
      <c r="CXC346" s="35"/>
      <c r="CXD346" s="35"/>
      <c r="CXE346" s="35"/>
      <c r="CXF346" s="35"/>
      <c r="CXG346" s="35"/>
      <c r="CXH346" s="35"/>
      <c r="CXI346" s="35"/>
      <c r="CXJ346" s="35"/>
      <c r="CXK346" s="35"/>
      <c r="CXL346" s="35"/>
      <c r="CXM346" s="35"/>
      <c r="CXN346" s="35"/>
      <c r="CXO346" s="35"/>
      <c r="CXP346" s="35"/>
      <c r="CXQ346" s="35"/>
      <c r="CXR346" s="35"/>
      <c r="CXS346" s="35"/>
      <c r="CXT346" s="35"/>
      <c r="CXU346" s="35"/>
      <c r="CXV346" s="35"/>
      <c r="CXW346" s="35"/>
      <c r="CXX346" s="35"/>
      <c r="CXY346" s="35"/>
      <c r="CXZ346" s="35"/>
      <c r="CYA346" s="35"/>
      <c r="CYB346" s="35"/>
      <c r="CYC346" s="35"/>
      <c r="CYD346" s="35"/>
      <c r="CYE346" s="35"/>
      <c r="CYF346" s="35"/>
      <c r="CYG346" s="35"/>
      <c r="CYH346" s="35"/>
      <c r="CYI346" s="35"/>
      <c r="CYJ346" s="35"/>
      <c r="CYK346" s="35"/>
      <c r="CYL346" s="35"/>
      <c r="CYM346" s="35"/>
      <c r="CYN346" s="35"/>
      <c r="CYO346" s="35"/>
      <c r="CYP346" s="35"/>
      <c r="CYQ346" s="35"/>
      <c r="CYR346" s="35"/>
      <c r="CYS346" s="35"/>
      <c r="CYT346" s="35"/>
      <c r="CYU346" s="35"/>
      <c r="CYV346" s="35"/>
      <c r="CYW346" s="35"/>
      <c r="CYX346" s="35"/>
      <c r="CYY346" s="35"/>
      <c r="CYZ346" s="35"/>
      <c r="CZA346" s="35"/>
      <c r="CZB346" s="35"/>
      <c r="CZC346" s="35"/>
      <c r="CZD346" s="35"/>
      <c r="CZE346" s="35"/>
      <c r="CZF346" s="35"/>
      <c r="CZG346" s="35"/>
      <c r="CZH346" s="35"/>
      <c r="CZI346" s="35"/>
      <c r="CZJ346" s="35"/>
      <c r="CZK346" s="35"/>
      <c r="CZL346" s="35"/>
      <c r="CZM346" s="35"/>
      <c r="CZN346" s="35"/>
      <c r="CZO346" s="35"/>
      <c r="CZP346" s="35"/>
      <c r="CZQ346" s="35"/>
      <c r="CZR346" s="35"/>
      <c r="CZS346" s="35"/>
      <c r="CZT346" s="35"/>
      <c r="CZU346" s="35"/>
      <c r="CZV346" s="35"/>
      <c r="CZW346" s="35"/>
      <c r="CZX346" s="35"/>
      <c r="CZY346" s="35"/>
      <c r="CZZ346" s="35"/>
      <c r="DAA346" s="35"/>
      <c r="DAB346" s="35"/>
      <c r="DAC346" s="35"/>
      <c r="DAD346" s="35"/>
      <c r="DAE346" s="35"/>
      <c r="DAF346" s="35"/>
      <c r="DAG346" s="35"/>
      <c r="DAH346" s="35"/>
      <c r="DAI346" s="35"/>
      <c r="DAJ346" s="35"/>
      <c r="DAK346" s="35"/>
      <c r="DAL346" s="35"/>
      <c r="DAM346" s="35"/>
      <c r="DAN346" s="35"/>
      <c r="DAO346" s="35"/>
      <c r="DAP346" s="35"/>
      <c r="DAQ346" s="35"/>
      <c r="DAR346" s="35"/>
      <c r="DAS346" s="35"/>
      <c r="DAT346" s="35"/>
      <c r="DAU346" s="35"/>
      <c r="DAV346" s="35"/>
      <c r="DAW346" s="35"/>
      <c r="DAX346" s="35"/>
      <c r="DAY346" s="35"/>
      <c r="DAZ346" s="35"/>
      <c r="DBA346" s="35"/>
      <c r="DBB346" s="35"/>
      <c r="DBC346" s="35"/>
      <c r="DBD346" s="35"/>
      <c r="DBE346" s="35"/>
      <c r="DBF346" s="35"/>
      <c r="DBG346" s="35"/>
      <c r="DBH346" s="35"/>
      <c r="DBI346" s="35"/>
      <c r="DBJ346" s="35"/>
      <c r="DBK346" s="35"/>
      <c r="DBL346" s="35"/>
      <c r="DBM346" s="35"/>
      <c r="DBN346" s="35"/>
      <c r="DBO346" s="35"/>
      <c r="DBP346" s="35"/>
      <c r="DBQ346" s="35"/>
      <c r="DBR346" s="35"/>
      <c r="DBS346" s="35"/>
      <c r="DBT346" s="35"/>
      <c r="DBU346" s="35"/>
      <c r="DBV346" s="35"/>
      <c r="DBW346" s="35"/>
      <c r="DBX346" s="35"/>
      <c r="DBY346" s="35"/>
      <c r="DBZ346" s="35"/>
      <c r="DCA346" s="35"/>
      <c r="DCB346" s="35"/>
      <c r="DCC346" s="35"/>
      <c r="DCD346" s="35"/>
      <c r="DCE346" s="35"/>
      <c r="DCF346" s="35"/>
      <c r="DCG346" s="35"/>
      <c r="DCH346" s="35"/>
      <c r="DCI346" s="35"/>
      <c r="DCJ346" s="35"/>
      <c r="DCK346" s="35"/>
      <c r="DCL346" s="35"/>
      <c r="DCM346" s="35"/>
      <c r="DCN346" s="35"/>
      <c r="DCO346" s="35"/>
      <c r="DCP346" s="35"/>
      <c r="DCQ346" s="35"/>
      <c r="DCR346" s="35"/>
      <c r="DCS346" s="35"/>
      <c r="DCT346" s="35"/>
      <c r="DCU346" s="35"/>
      <c r="DCV346" s="35"/>
      <c r="DCW346" s="35"/>
      <c r="DCX346" s="35"/>
      <c r="DCY346" s="35"/>
      <c r="DCZ346" s="35"/>
      <c r="DDA346" s="35"/>
      <c r="DDB346" s="35"/>
      <c r="DDC346" s="35"/>
      <c r="DDD346" s="35"/>
      <c r="DDE346" s="35"/>
      <c r="DDF346" s="35"/>
      <c r="DDG346" s="35"/>
      <c r="DDH346" s="35"/>
      <c r="DDI346" s="35"/>
      <c r="DDJ346" s="35"/>
      <c r="DDK346" s="35"/>
      <c r="DDL346" s="35"/>
      <c r="DDM346" s="35"/>
      <c r="DDN346" s="35"/>
      <c r="DDO346" s="35"/>
      <c r="DDP346" s="35"/>
      <c r="DDQ346" s="35"/>
      <c r="DDR346" s="35"/>
      <c r="DDS346" s="35"/>
      <c r="DDT346" s="35"/>
      <c r="DDU346" s="35"/>
      <c r="DDV346" s="35"/>
      <c r="DDW346" s="35"/>
      <c r="DDX346" s="35"/>
      <c r="DDY346" s="35"/>
      <c r="DDZ346" s="35"/>
      <c r="DEA346" s="35"/>
      <c r="DEB346" s="35"/>
      <c r="DEC346" s="35"/>
      <c r="DED346" s="35"/>
      <c r="DEE346" s="35"/>
      <c r="DEF346" s="35"/>
      <c r="DEG346" s="35"/>
      <c r="DEH346" s="35"/>
      <c r="DEI346" s="35"/>
      <c r="DEJ346" s="35"/>
      <c r="DEK346" s="35"/>
      <c r="DEL346" s="35"/>
      <c r="DEM346" s="35"/>
      <c r="DEN346" s="35"/>
      <c r="DEO346" s="35"/>
      <c r="DEP346" s="35"/>
      <c r="DEQ346" s="35"/>
      <c r="DER346" s="35"/>
      <c r="DES346" s="35"/>
      <c r="DET346" s="35"/>
      <c r="DEU346" s="35"/>
      <c r="DEV346" s="35"/>
      <c r="DEW346" s="35"/>
      <c r="DEX346" s="35"/>
      <c r="DEY346" s="35"/>
      <c r="DEZ346" s="35"/>
      <c r="DFA346" s="35"/>
      <c r="DFB346" s="35"/>
      <c r="DFC346" s="35"/>
      <c r="DFD346" s="35"/>
      <c r="DFE346" s="35"/>
      <c r="DFF346" s="35"/>
      <c r="DFG346" s="35"/>
      <c r="DFH346" s="35"/>
      <c r="DFI346" s="35"/>
      <c r="DFJ346" s="35"/>
      <c r="DFK346" s="35"/>
      <c r="DFL346" s="35"/>
      <c r="DFM346" s="35"/>
      <c r="DFN346" s="35"/>
      <c r="DFO346" s="35"/>
      <c r="DFP346" s="35"/>
      <c r="DFQ346" s="35"/>
      <c r="DFR346" s="35"/>
      <c r="DFS346" s="35"/>
      <c r="DFT346" s="35"/>
      <c r="DFU346" s="35"/>
      <c r="DFV346" s="35"/>
      <c r="DFW346" s="35"/>
      <c r="DFX346" s="35"/>
      <c r="DFY346" s="35"/>
      <c r="DFZ346" s="35"/>
      <c r="DGA346" s="35"/>
      <c r="DGB346" s="35"/>
      <c r="DGC346" s="35"/>
      <c r="DGD346" s="35"/>
      <c r="DGE346" s="35"/>
      <c r="DGF346" s="35"/>
      <c r="DGG346" s="35"/>
      <c r="DGH346" s="35"/>
      <c r="DGI346" s="35"/>
      <c r="DGJ346" s="35"/>
      <c r="DGK346" s="35"/>
      <c r="DGL346" s="35"/>
      <c r="DGM346" s="35"/>
      <c r="DGN346" s="35"/>
      <c r="DGO346" s="35"/>
      <c r="DGP346" s="35"/>
      <c r="DGQ346" s="35"/>
      <c r="DGR346" s="35"/>
      <c r="DGS346" s="35"/>
      <c r="DGT346" s="35"/>
      <c r="DGU346" s="35"/>
      <c r="DGV346" s="35"/>
      <c r="DGW346" s="35"/>
      <c r="DGX346" s="35"/>
      <c r="DGY346" s="35"/>
      <c r="DGZ346" s="35"/>
      <c r="DHA346" s="35"/>
      <c r="DHB346" s="35"/>
      <c r="DHC346" s="35"/>
      <c r="DHD346" s="35"/>
      <c r="DHE346" s="35"/>
      <c r="DHF346" s="35"/>
      <c r="DHG346" s="35"/>
      <c r="DHH346" s="35"/>
      <c r="DHI346" s="35"/>
      <c r="DHJ346" s="35"/>
      <c r="DHK346" s="35"/>
      <c r="DHL346" s="35"/>
      <c r="DHM346" s="35"/>
      <c r="DHN346" s="35"/>
      <c r="DHO346" s="35"/>
      <c r="DHP346" s="35"/>
      <c r="DHQ346" s="35"/>
      <c r="DHR346" s="35"/>
      <c r="DHS346" s="35"/>
      <c r="DHT346" s="35"/>
      <c r="DHU346" s="35"/>
      <c r="DHV346" s="35"/>
      <c r="DHW346" s="35"/>
      <c r="DHX346" s="35"/>
      <c r="DHY346" s="35"/>
      <c r="DHZ346" s="35"/>
      <c r="DIA346" s="35"/>
      <c r="DIB346" s="35"/>
      <c r="DIC346" s="35"/>
      <c r="DID346" s="35"/>
      <c r="DIE346" s="35"/>
      <c r="DIF346" s="35"/>
      <c r="DIG346" s="35"/>
      <c r="DIH346" s="35"/>
      <c r="DII346" s="35"/>
      <c r="DIJ346" s="35"/>
      <c r="DIK346" s="35"/>
      <c r="DIL346" s="35"/>
      <c r="DIM346" s="35"/>
      <c r="DIN346" s="35"/>
      <c r="DIO346" s="35"/>
      <c r="DIP346" s="35"/>
      <c r="DIQ346" s="35"/>
      <c r="DIR346" s="35"/>
      <c r="DIS346" s="35"/>
      <c r="DIT346" s="35"/>
      <c r="DIU346" s="35"/>
      <c r="DIV346" s="35"/>
      <c r="DIW346" s="35"/>
      <c r="DIX346" s="35"/>
      <c r="DIY346" s="35"/>
      <c r="DIZ346" s="35"/>
      <c r="DJA346" s="35"/>
      <c r="DJB346" s="35"/>
      <c r="DJC346" s="35"/>
      <c r="DJD346" s="35"/>
      <c r="DJE346" s="35"/>
      <c r="DJF346" s="35"/>
      <c r="DJG346" s="35"/>
      <c r="DJH346" s="35"/>
      <c r="DJI346" s="35"/>
      <c r="DJJ346" s="35"/>
      <c r="DJK346" s="35"/>
      <c r="DJL346" s="35"/>
      <c r="DJM346" s="35"/>
      <c r="DJN346" s="35"/>
      <c r="DJO346" s="35"/>
      <c r="DJP346" s="35"/>
      <c r="DJQ346" s="35"/>
      <c r="DJR346" s="35"/>
      <c r="DJS346" s="35"/>
      <c r="DJT346" s="35"/>
      <c r="DJU346" s="35"/>
      <c r="DJV346" s="35"/>
      <c r="DJW346" s="35"/>
      <c r="DJX346" s="35"/>
      <c r="DJY346" s="35"/>
      <c r="DJZ346" s="35"/>
      <c r="DKA346" s="35"/>
      <c r="DKB346" s="35"/>
      <c r="DKC346" s="35"/>
      <c r="DKD346" s="35"/>
      <c r="DKE346" s="35"/>
      <c r="DKF346" s="35"/>
      <c r="DKG346" s="35"/>
      <c r="DKH346" s="35"/>
      <c r="DKI346" s="35"/>
      <c r="DKJ346" s="35"/>
      <c r="DKK346" s="35"/>
      <c r="DKL346" s="35"/>
      <c r="DKM346" s="35"/>
      <c r="DKN346" s="35"/>
      <c r="DKO346" s="35"/>
      <c r="DKP346" s="35"/>
      <c r="DKQ346" s="35"/>
      <c r="DKR346" s="35"/>
      <c r="DKS346" s="35"/>
      <c r="DKT346" s="35"/>
      <c r="DKU346" s="35"/>
      <c r="DKV346" s="35"/>
      <c r="DKW346" s="35"/>
      <c r="DKX346" s="35"/>
      <c r="DKY346" s="35"/>
      <c r="DKZ346" s="35"/>
      <c r="DLA346" s="35"/>
      <c r="DLB346" s="35"/>
      <c r="DLC346" s="35"/>
      <c r="DLD346" s="35"/>
      <c r="DLE346" s="35"/>
      <c r="DLF346" s="35"/>
      <c r="DLG346" s="35"/>
      <c r="DLH346" s="35"/>
      <c r="DLI346" s="35"/>
      <c r="DLJ346" s="35"/>
      <c r="DLK346" s="35"/>
      <c r="DLL346" s="35"/>
      <c r="DLM346" s="35"/>
      <c r="DLN346" s="35"/>
      <c r="DLO346" s="35"/>
      <c r="DLP346" s="35"/>
      <c r="DLQ346" s="35"/>
      <c r="DLR346" s="35"/>
      <c r="DLS346" s="35"/>
      <c r="DLT346" s="35"/>
      <c r="DLU346" s="35"/>
      <c r="DLV346" s="35"/>
      <c r="DLW346" s="35"/>
      <c r="DLX346" s="35"/>
      <c r="DLY346" s="35"/>
      <c r="DLZ346" s="35"/>
      <c r="DMA346" s="35"/>
      <c r="DMB346" s="35"/>
      <c r="DMC346" s="35"/>
      <c r="DMD346" s="35"/>
      <c r="DME346" s="35"/>
      <c r="DMF346" s="35"/>
      <c r="DMG346" s="35"/>
      <c r="DMH346" s="35"/>
      <c r="DMI346" s="35"/>
      <c r="DMJ346" s="35"/>
      <c r="DMK346" s="35"/>
      <c r="DML346" s="35"/>
      <c r="DMM346" s="35"/>
      <c r="DMN346" s="35"/>
      <c r="DMO346" s="35"/>
      <c r="DMP346" s="35"/>
      <c r="DMQ346" s="35"/>
      <c r="DMR346" s="35"/>
      <c r="DMS346" s="35"/>
      <c r="DMT346" s="35"/>
      <c r="DMU346" s="35"/>
      <c r="DMV346" s="35"/>
      <c r="DMW346" s="35"/>
      <c r="DMX346" s="35"/>
      <c r="DMY346" s="35"/>
      <c r="DMZ346" s="35"/>
      <c r="DNA346" s="35"/>
      <c r="DNB346" s="35"/>
      <c r="DNC346" s="35"/>
      <c r="DND346" s="35"/>
      <c r="DNE346" s="35"/>
      <c r="DNF346" s="35"/>
      <c r="DNG346" s="35"/>
      <c r="DNH346" s="35"/>
      <c r="DNI346" s="35"/>
      <c r="DNJ346" s="35"/>
      <c r="DNK346" s="35"/>
      <c r="DNL346" s="35"/>
      <c r="DNM346" s="35"/>
      <c r="DNN346" s="35"/>
      <c r="DNO346" s="35"/>
      <c r="DNP346" s="35"/>
      <c r="DNQ346" s="35"/>
      <c r="DNR346" s="35"/>
      <c r="DNS346" s="35"/>
      <c r="DNT346" s="35"/>
      <c r="DNU346" s="35"/>
      <c r="DNV346" s="35"/>
      <c r="DNW346" s="35"/>
      <c r="DNX346" s="35"/>
      <c r="DNY346" s="35"/>
      <c r="DNZ346" s="35"/>
      <c r="DOA346" s="35"/>
      <c r="DOB346" s="35"/>
      <c r="DOC346" s="35"/>
      <c r="DOD346" s="35"/>
      <c r="DOE346" s="35"/>
      <c r="DOF346" s="35"/>
      <c r="DOG346" s="35"/>
      <c r="DOH346" s="35"/>
      <c r="DOI346" s="35"/>
      <c r="DOJ346" s="35"/>
      <c r="DOK346" s="35"/>
      <c r="DOL346" s="35"/>
      <c r="DOM346" s="35"/>
      <c r="DON346" s="35"/>
      <c r="DOO346" s="35"/>
      <c r="DOP346" s="35"/>
      <c r="DOQ346" s="35"/>
      <c r="DOR346" s="35"/>
      <c r="DOS346" s="35"/>
      <c r="DOT346" s="35"/>
      <c r="DOU346" s="35"/>
      <c r="DOV346" s="35"/>
      <c r="DOW346" s="35"/>
      <c r="DOX346" s="35"/>
      <c r="DOY346" s="35"/>
      <c r="DOZ346" s="35"/>
      <c r="DPA346" s="35"/>
      <c r="DPB346" s="35"/>
      <c r="DPC346" s="35"/>
      <c r="DPD346" s="35"/>
      <c r="DPE346" s="35"/>
      <c r="DPF346" s="35"/>
      <c r="DPG346" s="35"/>
      <c r="DPH346" s="35"/>
      <c r="DPI346" s="35"/>
      <c r="DPJ346" s="35"/>
      <c r="DPK346" s="35"/>
      <c r="DPL346" s="35"/>
      <c r="DPM346" s="35"/>
      <c r="DPN346" s="35"/>
      <c r="DPO346" s="35"/>
      <c r="DPP346" s="35"/>
      <c r="DPQ346" s="35"/>
      <c r="DPR346" s="35"/>
      <c r="DPS346" s="35"/>
      <c r="DPT346" s="35"/>
      <c r="DPU346" s="35"/>
      <c r="DPV346" s="35"/>
      <c r="DPW346" s="35"/>
      <c r="DPX346" s="35"/>
      <c r="DPY346" s="35"/>
      <c r="DPZ346" s="35"/>
      <c r="DQA346" s="35"/>
      <c r="DQB346" s="35"/>
      <c r="DQC346" s="35"/>
      <c r="DQD346" s="35"/>
      <c r="DQE346" s="35"/>
      <c r="DQF346" s="35"/>
      <c r="DQG346" s="35"/>
      <c r="DQH346" s="35"/>
      <c r="DQI346" s="35"/>
      <c r="DQJ346" s="35"/>
      <c r="DQK346" s="35"/>
      <c r="DQL346" s="35"/>
      <c r="DQM346" s="35"/>
      <c r="DQN346" s="35"/>
      <c r="DQO346" s="35"/>
      <c r="DQP346" s="35"/>
      <c r="DQQ346" s="35"/>
      <c r="DQR346" s="35"/>
      <c r="DQS346" s="35"/>
      <c r="DQT346" s="35"/>
      <c r="DQU346" s="35"/>
      <c r="DQV346" s="35"/>
      <c r="DQW346" s="35"/>
      <c r="DQX346" s="35"/>
      <c r="DQY346" s="35"/>
      <c r="DQZ346" s="35"/>
      <c r="DRA346" s="35"/>
      <c r="DRB346" s="35"/>
      <c r="DRC346" s="35"/>
      <c r="DRD346" s="35"/>
      <c r="DRE346" s="35"/>
      <c r="DRF346" s="35"/>
      <c r="DRG346" s="35"/>
      <c r="DRH346" s="35"/>
      <c r="DRI346" s="35"/>
      <c r="DRJ346" s="35"/>
      <c r="DRK346" s="35"/>
      <c r="DRL346" s="35"/>
      <c r="DRM346" s="35"/>
      <c r="DRN346" s="35"/>
      <c r="DRO346" s="35"/>
      <c r="DRP346" s="35"/>
      <c r="DRQ346" s="35"/>
      <c r="DRR346" s="35"/>
      <c r="DRS346" s="35"/>
      <c r="DRT346" s="35"/>
      <c r="DRU346" s="35"/>
      <c r="DRV346" s="35"/>
      <c r="DRW346" s="35"/>
      <c r="DRX346" s="35"/>
      <c r="DRY346" s="35"/>
      <c r="DRZ346" s="35"/>
      <c r="DSA346" s="35"/>
      <c r="DSB346" s="35"/>
      <c r="DSC346" s="35"/>
      <c r="DSD346" s="35"/>
      <c r="DSE346" s="35"/>
      <c r="DSF346" s="35"/>
      <c r="DSG346" s="35"/>
      <c r="DSH346" s="35"/>
      <c r="DSI346" s="35"/>
      <c r="DSJ346" s="35"/>
      <c r="DSK346" s="35"/>
      <c r="DSL346" s="35"/>
      <c r="DSM346" s="35"/>
      <c r="DSN346" s="35"/>
      <c r="DSO346" s="35"/>
      <c r="DSP346" s="35"/>
      <c r="DSQ346" s="35"/>
      <c r="DSR346" s="35"/>
      <c r="DSS346" s="35"/>
      <c r="DST346" s="35"/>
      <c r="DSU346" s="35"/>
      <c r="DSV346" s="35"/>
      <c r="DSW346" s="35"/>
      <c r="DSX346" s="35"/>
      <c r="DSY346" s="35"/>
      <c r="DSZ346" s="35"/>
      <c r="DTA346" s="35"/>
      <c r="DTB346" s="35"/>
      <c r="DTC346" s="35"/>
      <c r="DTD346" s="35"/>
      <c r="DTE346" s="35"/>
      <c r="DTF346" s="35"/>
      <c r="DTG346" s="35"/>
      <c r="DTH346" s="35"/>
      <c r="DTI346" s="35"/>
      <c r="DTJ346" s="35"/>
      <c r="DTK346" s="35"/>
      <c r="DTL346" s="35"/>
      <c r="DTM346" s="35"/>
      <c r="DTN346" s="35"/>
      <c r="DTO346" s="35"/>
      <c r="DTP346" s="35"/>
      <c r="DTQ346" s="35"/>
      <c r="DTR346" s="35"/>
      <c r="DTS346" s="35"/>
      <c r="DTT346" s="35"/>
      <c r="DTU346" s="35"/>
      <c r="DTV346" s="35"/>
      <c r="DTW346" s="35"/>
      <c r="DTX346" s="35"/>
      <c r="DTY346" s="35"/>
      <c r="DTZ346" s="35"/>
      <c r="DUA346" s="35"/>
      <c r="DUB346" s="35"/>
      <c r="DUC346" s="35"/>
      <c r="DUD346" s="35"/>
      <c r="DUE346" s="35"/>
      <c r="DUF346" s="35"/>
      <c r="DUG346" s="35"/>
      <c r="DUH346" s="35"/>
      <c r="DUI346" s="35"/>
      <c r="DUJ346" s="35"/>
      <c r="DUK346" s="35"/>
      <c r="DUL346" s="35"/>
      <c r="DUM346" s="35"/>
      <c r="DUN346" s="35"/>
      <c r="DUO346" s="35"/>
      <c r="DUP346" s="35"/>
      <c r="DUQ346" s="35"/>
      <c r="DUR346" s="35"/>
      <c r="DUS346" s="35"/>
      <c r="DUT346" s="35"/>
      <c r="DUU346" s="35"/>
      <c r="DUV346" s="35"/>
      <c r="DUW346" s="35"/>
      <c r="DUX346" s="35"/>
      <c r="DUY346" s="35"/>
      <c r="DUZ346" s="35"/>
      <c r="DVA346" s="35"/>
      <c r="DVB346" s="35"/>
      <c r="DVC346" s="35"/>
      <c r="DVD346" s="35"/>
      <c r="DVE346" s="35"/>
      <c r="DVF346" s="35"/>
      <c r="DVG346" s="35"/>
      <c r="DVH346" s="35"/>
      <c r="DVI346" s="35"/>
      <c r="DVJ346" s="35"/>
      <c r="DVK346" s="35"/>
      <c r="DVL346" s="35"/>
      <c r="DVM346" s="35"/>
      <c r="DVN346" s="35"/>
      <c r="DVO346" s="35"/>
      <c r="DVP346" s="35"/>
      <c r="DVQ346" s="35"/>
      <c r="DVR346" s="35"/>
      <c r="DVS346" s="35"/>
      <c r="DVT346" s="35"/>
      <c r="DVU346" s="35"/>
      <c r="DVV346" s="35"/>
      <c r="DVW346" s="35"/>
      <c r="DVX346" s="35"/>
      <c r="DVY346" s="35"/>
      <c r="DVZ346" s="35"/>
      <c r="DWA346" s="35"/>
      <c r="DWB346" s="35"/>
      <c r="DWC346" s="35"/>
      <c r="DWD346" s="35"/>
      <c r="DWE346" s="35"/>
      <c r="DWF346" s="35"/>
      <c r="DWG346" s="35"/>
      <c r="DWH346" s="35"/>
      <c r="DWI346" s="35"/>
      <c r="DWJ346" s="35"/>
      <c r="DWK346" s="35"/>
      <c r="DWL346" s="35"/>
      <c r="DWM346" s="35"/>
      <c r="DWN346" s="35"/>
      <c r="DWO346" s="35"/>
      <c r="DWP346" s="35"/>
      <c r="DWQ346" s="35"/>
      <c r="DWR346" s="35"/>
      <c r="DWS346" s="35"/>
      <c r="DWT346" s="35"/>
      <c r="DWU346" s="35"/>
      <c r="DWV346" s="35"/>
      <c r="DWW346" s="35"/>
      <c r="DWX346" s="35"/>
      <c r="DWY346" s="35"/>
      <c r="DWZ346" s="35"/>
      <c r="DXA346" s="35"/>
      <c r="DXB346" s="35"/>
      <c r="DXC346" s="35"/>
      <c r="DXD346" s="35"/>
      <c r="DXE346" s="35"/>
      <c r="DXF346" s="35"/>
      <c r="DXG346" s="35"/>
      <c r="DXH346" s="35"/>
      <c r="DXI346" s="35"/>
      <c r="DXJ346" s="35"/>
      <c r="DXK346" s="35"/>
      <c r="DXL346" s="35"/>
      <c r="DXM346" s="35"/>
      <c r="DXN346" s="35"/>
      <c r="DXO346" s="35"/>
      <c r="DXP346" s="35"/>
      <c r="DXQ346" s="35"/>
      <c r="DXR346" s="35"/>
      <c r="DXS346" s="35"/>
      <c r="DXT346" s="35"/>
      <c r="DXU346" s="35"/>
      <c r="DXV346" s="35"/>
      <c r="DXW346" s="35"/>
      <c r="DXX346" s="35"/>
      <c r="DXY346" s="35"/>
      <c r="DXZ346" s="35"/>
      <c r="DYA346" s="35"/>
      <c r="DYB346" s="35"/>
      <c r="DYC346" s="35"/>
      <c r="DYD346" s="35"/>
      <c r="DYE346" s="35"/>
      <c r="DYF346" s="35"/>
      <c r="DYG346" s="35"/>
      <c r="DYH346" s="35"/>
      <c r="DYI346" s="35"/>
      <c r="DYJ346" s="35"/>
      <c r="DYK346" s="35"/>
      <c r="DYL346" s="35"/>
      <c r="DYM346" s="35"/>
      <c r="DYN346" s="35"/>
      <c r="DYO346" s="35"/>
      <c r="DYP346" s="35"/>
      <c r="DYQ346" s="35"/>
      <c r="DYR346" s="35"/>
      <c r="DYS346" s="35"/>
      <c r="DYT346" s="35"/>
      <c r="DYU346" s="35"/>
      <c r="DYV346" s="35"/>
      <c r="DYW346" s="35"/>
      <c r="DYX346" s="35"/>
      <c r="DYY346" s="35"/>
      <c r="DYZ346" s="35"/>
      <c r="DZA346" s="35"/>
      <c r="DZB346" s="35"/>
      <c r="DZC346" s="35"/>
      <c r="DZD346" s="35"/>
      <c r="DZE346" s="35"/>
      <c r="DZF346" s="35"/>
      <c r="DZG346" s="35"/>
      <c r="DZH346" s="35"/>
      <c r="DZI346" s="35"/>
      <c r="DZJ346" s="35"/>
      <c r="DZK346" s="35"/>
      <c r="DZL346" s="35"/>
      <c r="DZM346" s="35"/>
      <c r="DZN346" s="35"/>
      <c r="DZO346" s="35"/>
      <c r="DZP346" s="35"/>
      <c r="DZQ346" s="35"/>
      <c r="DZR346" s="35"/>
      <c r="DZS346" s="35"/>
      <c r="DZT346" s="35"/>
      <c r="DZU346" s="35"/>
      <c r="DZV346" s="35"/>
      <c r="DZW346" s="35"/>
      <c r="DZX346" s="35"/>
      <c r="DZY346" s="35"/>
      <c r="DZZ346" s="35"/>
      <c r="EAA346" s="35"/>
      <c r="EAB346" s="35"/>
      <c r="EAC346" s="35"/>
      <c r="EAD346" s="35"/>
      <c r="EAE346" s="35"/>
      <c r="EAF346" s="35"/>
      <c r="EAG346" s="35"/>
      <c r="EAH346" s="35"/>
      <c r="EAI346" s="35"/>
      <c r="EAJ346" s="35"/>
      <c r="EAK346" s="35"/>
      <c r="EAL346" s="35"/>
      <c r="EAM346" s="35"/>
      <c r="EAN346" s="35"/>
      <c r="EAO346" s="35"/>
      <c r="EAP346" s="35"/>
      <c r="EAQ346" s="35"/>
      <c r="EAR346" s="35"/>
      <c r="EAS346" s="35"/>
      <c r="EAT346" s="35"/>
      <c r="EAU346" s="35"/>
      <c r="EAV346" s="35"/>
      <c r="EAW346" s="35"/>
      <c r="EAX346" s="35"/>
      <c r="EAY346" s="35"/>
      <c r="EAZ346" s="35"/>
      <c r="EBA346" s="35"/>
      <c r="EBB346" s="35"/>
      <c r="EBC346" s="35"/>
      <c r="EBD346" s="35"/>
      <c r="EBE346" s="35"/>
      <c r="EBF346" s="35"/>
      <c r="EBG346" s="35"/>
      <c r="EBH346" s="35"/>
      <c r="EBI346" s="35"/>
      <c r="EBJ346" s="35"/>
      <c r="EBK346" s="35"/>
      <c r="EBL346" s="35"/>
      <c r="EBM346" s="35"/>
      <c r="EBN346" s="35"/>
      <c r="EBO346" s="35"/>
      <c r="EBP346" s="35"/>
      <c r="EBQ346" s="35"/>
      <c r="EBR346" s="35"/>
      <c r="EBS346" s="35"/>
      <c r="EBT346" s="35"/>
      <c r="EBU346" s="35"/>
      <c r="EBV346" s="35"/>
      <c r="EBW346" s="35"/>
      <c r="EBX346" s="35"/>
      <c r="EBY346" s="35"/>
      <c r="EBZ346" s="35"/>
      <c r="ECA346" s="35"/>
      <c r="ECB346" s="35"/>
      <c r="ECC346" s="35"/>
      <c r="ECD346" s="35"/>
      <c r="ECE346" s="35"/>
      <c r="ECF346" s="35"/>
      <c r="ECG346" s="35"/>
      <c r="ECH346" s="35"/>
      <c r="ECI346" s="35"/>
      <c r="ECJ346" s="35"/>
      <c r="ECK346" s="35"/>
      <c r="ECL346" s="35"/>
      <c r="ECM346" s="35"/>
      <c r="ECN346" s="35"/>
      <c r="ECO346" s="35"/>
      <c r="ECP346" s="35"/>
      <c r="ECQ346" s="35"/>
      <c r="ECR346" s="35"/>
      <c r="ECS346" s="35"/>
      <c r="ECT346" s="35"/>
      <c r="ECU346" s="35"/>
      <c r="ECV346" s="35"/>
      <c r="ECW346" s="35"/>
      <c r="ECX346" s="35"/>
      <c r="ECY346" s="35"/>
      <c r="ECZ346" s="35"/>
      <c r="EDA346" s="35"/>
      <c r="EDB346" s="35"/>
      <c r="EDC346" s="35"/>
      <c r="EDD346" s="35"/>
      <c r="EDE346" s="35"/>
      <c r="EDF346" s="35"/>
      <c r="EDG346" s="35"/>
      <c r="EDH346" s="35"/>
      <c r="EDI346" s="35"/>
      <c r="EDJ346" s="35"/>
      <c r="EDK346" s="35"/>
      <c r="EDL346" s="35"/>
      <c r="EDM346" s="35"/>
      <c r="EDN346" s="35"/>
      <c r="EDO346" s="35"/>
      <c r="EDP346" s="35"/>
      <c r="EDQ346" s="35"/>
      <c r="EDR346" s="35"/>
      <c r="EDS346" s="35"/>
      <c r="EDT346" s="35"/>
      <c r="EDU346" s="35"/>
      <c r="EDV346" s="35"/>
      <c r="EDW346" s="35"/>
      <c r="EDX346" s="35"/>
      <c r="EDY346" s="35"/>
      <c r="EDZ346" s="35"/>
      <c r="EEA346" s="35"/>
      <c r="EEB346" s="35"/>
      <c r="EEC346" s="35"/>
      <c r="EED346" s="35"/>
      <c r="EEE346" s="35"/>
      <c r="EEF346" s="35"/>
      <c r="EEG346" s="35"/>
      <c r="EEH346" s="35"/>
      <c r="EEI346" s="35"/>
      <c r="EEJ346" s="35"/>
      <c r="EEK346" s="35"/>
      <c r="EEL346" s="35"/>
      <c r="EEM346" s="35"/>
      <c r="EEN346" s="35"/>
      <c r="EEO346" s="35"/>
      <c r="EEP346" s="35"/>
      <c r="EEQ346" s="35"/>
      <c r="EER346" s="35"/>
      <c r="EES346" s="35"/>
      <c r="EET346" s="35"/>
      <c r="EEU346" s="35"/>
      <c r="EEV346" s="35"/>
      <c r="EEW346" s="35"/>
      <c r="EEX346" s="35"/>
      <c r="EEY346" s="35"/>
      <c r="EEZ346" s="35"/>
      <c r="EFA346" s="35"/>
      <c r="EFB346" s="35"/>
      <c r="EFC346" s="35"/>
      <c r="EFD346" s="35"/>
      <c r="EFE346" s="35"/>
      <c r="EFF346" s="35"/>
      <c r="EFG346" s="35"/>
      <c r="EFH346" s="35"/>
      <c r="EFI346" s="35"/>
      <c r="EFJ346" s="35"/>
      <c r="EFK346" s="35"/>
      <c r="EFL346" s="35"/>
      <c r="EFM346" s="35"/>
      <c r="EFN346" s="35"/>
      <c r="EFO346" s="35"/>
      <c r="EFP346" s="35"/>
      <c r="EFQ346" s="35"/>
      <c r="EFR346" s="35"/>
      <c r="EFS346" s="35"/>
      <c r="EFT346" s="35"/>
      <c r="EFU346" s="35"/>
      <c r="EFV346" s="35"/>
      <c r="EFW346" s="35"/>
      <c r="EFX346" s="35"/>
      <c r="EFY346" s="35"/>
      <c r="EFZ346" s="35"/>
      <c r="EGA346" s="35"/>
      <c r="EGB346" s="35"/>
      <c r="EGC346" s="35"/>
      <c r="EGD346" s="35"/>
      <c r="EGE346" s="35"/>
      <c r="EGF346" s="35"/>
      <c r="EGG346" s="35"/>
      <c r="EGH346" s="35"/>
      <c r="EGI346" s="35"/>
      <c r="EGJ346" s="35"/>
      <c r="EGK346" s="35"/>
      <c r="EGL346" s="35"/>
      <c r="EGM346" s="35"/>
      <c r="EGN346" s="35"/>
      <c r="EGO346" s="35"/>
      <c r="EGP346" s="35"/>
      <c r="EGQ346" s="35"/>
      <c r="EGR346" s="35"/>
      <c r="EGS346" s="35"/>
      <c r="EGT346" s="35"/>
      <c r="EGU346" s="35"/>
      <c r="EGV346" s="35"/>
      <c r="EGW346" s="35"/>
      <c r="EGX346" s="35"/>
      <c r="EGY346" s="35"/>
      <c r="EGZ346" s="35"/>
      <c r="EHA346" s="35"/>
      <c r="EHB346" s="35"/>
      <c r="EHC346" s="35"/>
      <c r="EHD346" s="35"/>
      <c r="EHE346" s="35"/>
      <c r="EHF346" s="35"/>
      <c r="EHG346" s="35"/>
      <c r="EHH346" s="35"/>
      <c r="EHI346" s="35"/>
      <c r="EHJ346" s="35"/>
      <c r="EHK346" s="35"/>
      <c r="EHL346" s="35"/>
      <c r="EHM346" s="35"/>
      <c r="EHN346" s="35"/>
      <c r="EHO346" s="35"/>
      <c r="EHP346" s="35"/>
      <c r="EHQ346" s="35"/>
      <c r="EHR346" s="35"/>
      <c r="EHS346" s="35"/>
      <c r="EHT346" s="35"/>
      <c r="EHU346" s="35"/>
      <c r="EHV346" s="35"/>
      <c r="EHW346" s="35"/>
      <c r="EHX346" s="35"/>
      <c r="EHY346" s="35"/>
      <c r="EHZ346" s="35"/>
      <c r="EIA346" s="35"/>
      <c r="EIB346" s="35"/>
      <c r="EIC346" s="35"/>
      <c r="EID346" s="35"/>
      <c r="EIE346" s="35"/>
      <c r="EIF346" s="35"/>
      <c r="EIG346" s="35"/>
      <c r="EIH346" s="35"/>
      <c r="EII346" s="35"/>
      <c r="EIJ346" s="35"/>
      <c r="EIK346" s="35"/>
      <c r="EIL346" s="35"/>
      <c r="EIM346" s="35"/>
      <c r="EIN346" s="35"/>
      <c r="EIO346" s="35"/>
      <c r="EIP346" s="35"/>
      <c r="EIQ346" s="35"/>
      <c r="EIR346" s="35"/>
      <c r="EIS346" s="35"/>
      <c r="EIT346" s="35"/>
      <c r="EIU346" s="35"/>
      <c r="EIV346" s="35"/>
      <c r="EIW346" s="35"/>
      <c r="EIX346" s="35"/>
      <c r="EIY346" s="35"/>
      <c r="EIZ346" s="35"/>
      <c r="EJA346" s="35"/>
      <c r="EJB346" s="35"/>
      <c r="EJC346" s="35"/>
      <c r="EJD346" s="35"/>
      <c r="EJE346" s="35"/>
      <c r="EJF346" s="35"/>
      <c r="EJG346" s="35"/>
      <c r="EJH346" s="35"/>
      <c r="EJI346" s="35"/>
      <c r="EJJ346" s="35"/>
      <c r="EJK346" s="35"/>
      <c r="EJL346" s="35"/>
      <c r="EJM346" s="35"/>
      <c r="EJN346" s="35"/>
      <c r="EJO346" s="35"/>
      <c r="EJP346" s="35"/>
      <c r="EJQ346" s="35"/>
      <c r="EJR346" s="35"/>
      <c r="EJS346" s="35"/>
      <c r="EJT346" s="35"/>
      <c r="EJU346" s="35"/>
      <c r="EJV346" s="35"/>
      <c r="EJW346" s="35"/>
      <c r="EJX346" s="35"/>
      <c r="EJY346" s="35"/>
      <c r="EJZ346" s="35"/>
      <c r="EKA346" s="35"/>
      <c r="EKB346" s="35"/>
      <c r="EKC346" s="35"/>
      <c r="EKD346" s="35"/>
      <c r="EKE346" s="35"/>
      <c r="EKF346" s="35"/>
      <c r="EKG346" s="35"/>
      <c r="EKH346" s="35"/>
      <c r="EKI346" s="35"/>
      <c r="EKJ346" s="35"/>
      <c r="EKK346" s="35"/>
      <c r="EKL346" s="35"/>
      <c r="EKM346" s="35"/>
      <c r="EKN346" s="35"/>
      <c r="EKO346" s="35"/>
      <c r="EKP346" s="35"/>
      <c r="EKQ346" s="35"/>
      <c r="EKR346" s="35"/>
      <c r="EKS346" s="35"/>
      <c r="EKT346" s="35"/>
      <c r="EKU346" s="35"/>
      <c r="EKV346" s="35"/>
      <c r="EKW346" s="35"/>
      <c r="EKX346" s="35"/>
      <c r="EKY346" s="35"/>
      <c r="EKZ346" s="35"/>
      <c r="ELA346" s="35"/>
      <c r="ELB346" s="35"/>
      <c r="ELC346" s="35"/>
      <c r="ELD346" s="35"/>
      <c r="ELE346" s="35"/>
      <c r="ELF346" s="35"/>
      <c r="ELG346" s="35"/>
      <c r="ELH346" s="35"/>
      <c r="ELI346" s="35"/>
      <c r="ELJ346" s="35"/>
      <c r="ELK346" s="35"/>
      <c r="ELL346" s="35"/>
      <c r="ELM346" s="35"/>
      <c r="ELN346" s="35"/>
      <c r="ELO346" s="35"/>
      <c r="ELP346" s="35"/>
      <c r="ELQ346" s="35"/>
      <c r="ELR346" s="35"/>
      <c r="ELS346" s="35"/>
      <c r="ELT346" s="35"/>
      <c r="ELU346" s="35"/>
      <c r="ELV346" s="35"/>
      <c r="ELW346" s="35"/>
      <c r="ELX346" s="35"/>
      <c r="ELY346" s="35"/>
      <c r="ELZ346" s="35"/>
      <c r="EMA346" s="35"/>
      <c r="EMB346" s="35"/>
      <c r="EMC346" s="35"/>
      <c r="EMD346" s="35"/>
      <c r="EME346" s="35"/>
      <c r="EMF346" s="35"/>
      <c r="EMG346" s="35"/>
      <c r="EMH346" s="35"/>
      <c r="EMI346" s="35"/>
      <c r="EMJ346" s="35"/>
      <c r="EMK346" s="35"/>
      <c r="EML346" s="35"/>
      <c r="EMM346" s="35"/>
      <c r="EMN346" s="35"/>
      <c r="EMO346" s="35"/>
      <c r="EMP346" s="35"/>
      <c r="EMQ346" s="35"/>
      <c r="EMR346" s="35"/>
      <c r="EMS346" s="35"/>
      <c r="EMT346" s="35"/>
      <c r="EMU346" s="35"/>
      <c r="EMV346" s="35"/>
      <c r="EMW346" s="35"/>
      <c r="EMX346" s="35"/>
      <c r="EMY346" s="35"/>
      <c r="EMZ346" s="35"/>
      <c r="ENA346" s="35"/>
      <c r="ENB346" s="35"/>
      <c r="ENC346" s="35"/>
      <c r="END346" s="35"/>
      <c r="ENE346" s="35"/>
      <c r="ENF346" s="35"/>
      <c r="ENG346" s="35"/>
      <c r="ENH346" s="35"/>
      <c r="ENI346" s="35"/>
      <c r="ENJ346" s="35"/>
      <c r="ENK346" s="35"/>
      <c r="ENL346" s="35"/>
      <c r="ENM346" s="35"/>
      <c r="ENN346" s="35"/>
      <c r="ENO346" s="35"/>
      <c r="ENP346" s="35"/>
      <c r="ENQ346" s="35"/>
      <c r="ENR346" s="35"/>
      <c r="ENS346" s="35"/>
      <c r="ENT346" s="35"/>
      <c r="ENU346" s="35"/>
      <c r="ENV346" s="35"/>
      <c r="ENW346" s="35"/>
      <c r="ENX346" s="35"/>
      <c r="ENY346" s="35"/>
      <c r="ENZ346" s="35"/>
      <c r="EOA346" s="35"/>
      <c r="EOB346" s="35"/>
      <c r="EOC346" s="35"/>
      <c r="EOD346" s="35"/>
      <c r="EOE346" s="35"/>
      <c r="EOF346" s="35"/>
      <c r="EOG346" s="35"/>
      <c r="EOH346" s="35"/>
      <c r="EOI346" s="35"/>
      <c r="EOJ346" s="35"/>
      <c r="EOK346" s="35"/>
      <c r="EOL346" s="35"/>
      <c r="EOM346" s="35"/>
      <c r="EON346" s="35"/>
      <c r="EOO346" s="35"/>
      <c r="EOP346" s="35"/>
      <c r="EOQ346" s="35"/>
      <c r="EOR346" s="35"/>
      <c r="EOS346" s="35"/>
      <c r="EOT346" s="35"/>
      <c r="EOU346" s="35"/>
      <c r="EOV346" s="35"/>
      <c r="EOW346" s="35"/>
      <c r="EOX346" s="35"/>
      <c r="EOY346" s="35"/>
      <c r="EOZ346" s="35"/>
      <c r="EPA346" s="35"/>
      <c r="EPB346" s="35"/>
      <c r="EPC346" s="35"/>
      <c r="EPD346" s="35"/>
      <c r="EPE346" s="35"/>
      <c r="EPF346" s="35"/>
      <c r="EPG346" s="35"/>
      <c r="EPH346" s="35"/>
      <c r="EPI346" s="35"/>
      <c r="EPJ346" s="35"/>
      <c r="EPK346" s="35"/>
      <c r="EPL346" s="35"/>
      <c r="EPM346" s="35"/>
      <c r="EPN346" s="35"/>
      <c r="EPO346" s="35"/>
      <c r="EPP346" s="35"/>
      <c r="EPQ346" s="35"/>
      <c r="EPR346" s="35"/>
      <c r="EPS346" s="35"/>
      <c r="EPT346" s="35"/>
      <c r="EPU346" s="35"/>
      <c r="EPV346" s="35"/>
      <c r="EPW346" s="35"/>
      <c r="EPX346" s="35"/>
      <c r="EPY346" s="35"/>
      <c r="EPZ346" s="35"/>
      <c r="EQA346" s="35"/>
      <c r="EQB346" s="35"/>
      <c r="EQC346" s="35"/>
      <c r="EQD346" s="35"/>
      <c r="EQE346" s="35"/>
      <c r="EQF346" s="35"/>
      <c r="EQG346" s="35"/>
      <c r="EQH346" s="35"/>
      <c r="EQI346" s="35"/>
      <c r="EQJ346" s="35"/>
      <c r="EQK346" s="35"/>
      <c r="EQL346" s="35"/>
      <c r="EQM346" s="35"/>
      <c r="EQN346" s="35"/>
      <c r="EQO346" s="35"/>
      <c r="EQP346" s="35"/>
      <c r="EQQ346" s="35"/>
      <c r="EQR346" s="35"/>
      <c r="EQS346" s="35"/>
      <c r="EQT346" s="35"/>
      <c r="EQU346" s="35"/>
      <c r="EQV346" s="35"/>
      <c r="EQW346" s="35"/>
      <c r="EQX346" s="35"/>
      <c r="EQY346" s="35"/>
      <c r="EQZ346" s="35"/>
      <c r="ERA346" s="35"/>
      <c r="ERB346" s="35"/>
      <c r="ERC346" s="35"/>
      <c r="ERD346" s="35"/>
      <c r="ERE346" s="35"/>
      <c r="ERF346" s="35"/>
      <c r="ERG346" s="35"/>
      <c r="ERH346" s="35"/>
      <c r="ERI346" s="35"/>
      <c r="ERJ346" s="35"/>
      <c r="ERK346" s="35"/>
      <c r="ERL346" s="35"/>
      <c r="ERM346" s="35"/>
      <c r="ERN346" s="35"/>
      <c r="ERO346" s="35"/>
      <c r="ERP346" s="35"/>
      <c r="ERQ346" s="35"/>
      <c r="ERR346" s="35"/>
      <c r="ERS346" s="35"/>
      <c r="ERT346" s="35"/>
      <c r="ERU346" s="35"/>
      <c r="ERV346" s="35"/>
      <c r="ERW346" s="35"/>
      <c r="ERX346" s="35"/>
      <c r="ERY346" s="35"/>
      <c r="ERZ346" s="35"/>
      <c r="ESA346" s="35"/>
      <c r="ESB346" s="35"/>
      <c r="ESC346" s="35"/>
      <c r="ESD346" s="35"/>
      <c r="ESE346" s="35"/>
      <c r="ESF346" s="35"/>
      <c r="ESG346" s="35"/>
      <c r="ESH346" s="35"/>
      <c r="ESI346" s="35"/>
      <c r="ESJ346" s="35"/>
      <c r="ESK346" s="35"/>
      <c r="ESL346" s="35"/>
      <c r="ESM346" s="35"/>
      <c r="ESN346" s="35"/>
      <c r="ESO346" s="35"/>
      <c r="ESP346" s="35"/>
      <c r="ESQ346" s="35"/>
      <c r="ESR346" s="35"/>
      <c r="ESS346" s="35"/>
      <c r="EST346" s="35"/>
      <c r="ESU346" s="35"/>
      <c r="ESV346" s="35"/>
      <c r="ESW346" s="35"/>
      <c r="ESX346" s="35"/>
      <c r="ESY346" s="35"/>
      <c r="ESZ346" s="35"/>
      <c r="ETA346" s="35"/>
      <c r="ETB346" s="35"/>
      <c r="ETC346" s="35"/>
      <c r="ETD346" s="35"/>
      <c r="ETE346" s="35"/>
      <c r="ETF346" s="35"/>
      <c r="ETG346" s="35"/>
      <c r="ETH346" s="35"/>
      <c r="ETI346" s="35"/>
      <c r="ETJ346" s="35"/>
      <c r="ETK346" s="35"/>
      <c r="ETL346" s="35"/>
      <c r="ETM346" s="35"/>
      <c r="ETN346" s="35"/>
      <c r="ETO346" s="35"/>
      <c r="ETP346" s="35"/>
      <c r="ETQ346" s="35"/>
      <c r="ETR346" s="35"/>
      <c r="ETS346" s="35"/>
      <c r="ETT346" s="35"/>
      <c r="ETU346" s="35"/>
      <c r="ETV346" s="35"/>
      <c r="ETW346" s="35"/>
      <c r="ETX346" s="35"/>
      <c r="ETY346" s="35"/>
      <c r="ETZ346" s="35"/>
      <c r="EUA346" s="35"/>
      <c r="EUB346" s="35"/>
      <c r="EUC346" s="35"/>
      <c r="EUD346" s="35"/>
      <c r="EUE346" s="35"/>
      <c r="EUF346" s="35"/>
      <c r="EUG346" s="35"/>
      <c r="EUH346" s="35"/>
      <c r="EUI346" s="35"/>
      <c r="EUJ346" s="35"/>
      <c r="EUK346" s="35"/>
      <c r="EUL346" s="35"/>
      <c r="EUM346" s="35"/>
      <c r="EUN346" s="35"/>
      <c r="EUO346" s="35"/>
      <c r="EUP346" s="35"/>
      <c r="EUQ346" s="35"/>
      <c r="EUR346" s="35"/>
      <c r="EUS346" s="35"/>
      <c r="EUT346" s="35"/>
      <c r="EUU346" s="35"/>
      <c r="EUV346" s="35"/>
      <c r="EUW346" s="35"/>
      <c r="EUX346" s="35"/>
      <c r="EUY346" s="35"/>
      <c r="EUZ346" s="35"/>
      <c r="EVA346" s="35"/>
      <c r="EVB346" s="35"/>
      <c r="EVC346" s="35"/>
      <c r="EVD346" s="35"/>
      <c r="EVE346" s="35"/>
      <c r="EVF346" s="35"/>
      <c r="EVG346" s="35"/>
      <c r="EVH346" s="35"/>
      <c r="EVI346" s="35"/>
      <c r="EVJ346" s="35"/>
      <c r="EVK346" s="35"/>
      <c r="EVL346" s="35"/>
      <c r="EVM346" s="35"/>
      <c r="EVN346" s="35"/>
      <c r="EVO346" s="35"/>
      <c r="EVP346" s="35"/>
      <c r="EVQ346" s="35"/>
      <c r="EVR346" s="35"/>
      <c r="EVS346" s="35"/>
      <c r="EVT346" s="35"/>
      <c r="EVU346" s="35"/>
      <c r="EVV346" s="35"/>
      <c r="EVW346" s="35"/>
      <c r="EVX346" s="35"/>
      <c r="EVY346" s="35"/>
      <c r="EVZ346" s="35"/>
      <c r="EWA346" s="35"/>
      <c r="EWB346" s="35"/>
      <c r="EWC346" s="35"/>
      <c r="EWD346" s="35"/>
      <c r="EWE346" s="35"/>
      <c r="EWF346" s="35"/>
      <c r="EWG346" s="35"/>
      <c r="EWH346" s="35"/>
      <c r="EWI346" s="35"/>
      <c r="EWJ346" s="35"/>
      <c r="EWK346" s="35"/>
      <c r="EWL346" s="35"/>
      <c r="EWM346" s="35"/>
      <c r="EWN346" s="35"/>
      <c r="EWO346" s="35"/>
      <c r="EWP346" s="35"/>
      <c r="EWQ346" s="35"/>
      <c r="EWR346" s="35"/>
      <c r="EWS346" s="35"/>
      <c r="EWT346" s="35"/>
      <c r="EWU346" s="35"/>
      <c r="EWV346" s="35"/>
      <c r="EWW346" s="35"/>
      <c r="EWX346" s="35"/>
      <c r="EWY346" s="35"/>
      <c r="EWZ346" s="35"/>
      <c r="EXA346" s="35"/>
      <c r="EXB346" s="35"/>
      <c r="EXC346" s="35"/>
      <c r="EXD346" s="35"/>
      <c r="EXE346" s="35"/>
      <c r="EXF346" s="35"/>
      <c r="EXG346" s="35"/>
      <c r="EXH346" s="35"/>
      <c r="EXI346" s="35"/>
      <c r="EXJ346" s="35"/>
      <c r="EXK346" s="35"/>
      <c r="EXL346" s="35"/>
      <c r="EXM346" s="35"/>
      <c r="EXN346" s="35"/>
      <c r="EXO346" s="35"/>
      <c r="EXP346" s="35"/>
      <c r="EXQ346" s="35"/>
      <c r="EXR346" s="35"/>
      <c r="EXS346" s="35"/>
      <c r="EXT346" s="35"/>
      <c r="EXU346" s="35"/>
      <c r="EXV346" s="35"/>
      <c r="EXW346" s="35"/>
      <c r="EXX346" s="35"/>
      <c r="EXY346" s="35"/>
      <c r="EXZ346" s="35"/>
      <c r="EYA346" s="35"/>
      <c r="EYB346" s="35"/>
      <c r="EYC346" s="35"/>
      <c r="EYD346" s="35"/>
      <c r="EYE346" s="35"/>
      <c r="EYF346" s="35"/>
      <c r="EYG346" s="35"/>
      <c r="EYH346" s="35"/>
      <c r="EYI346" s="35"/>
      <c r="EYJ346" s="35"/>
      <c r="EYK346" s="35"/>
      <c r="EYL346" s="35"/>
      <c r="EYM346" s="35"/>
      <c r="EYN346" s="35"/>
      <c r="EYO346" s="35"/>
      <c r="EYP346" s="35"/>
      <c r="EYQ346" s="35"/>
      <c r="EYR346" s="35"/>
      <c r="EYS346" s="35"/>
      <c r="EYT346" s="35"/>
      <c r="EYU346" s="35"/>
      <c r="EYV346" s="35"/>
      <c r="EYW346" s="35"/>
      <c r="EYX346" s="35"/>
      <c r="EYY346" s="35"/>
      <c r="EYZ346" s="35"/>
      <c r="EZA346" s="35"/>
      <c r="EZB346" s="35"/>
      <c r="EZC346" s="35"/>
      <c r="EZD346" s="35"/>
      <c r="EZE346" s="35"/>
      <c r="EZF346" s="35"/>
      <c r="EZG346" s="35"/>
      <c r="EZH346" s="35"/>
      <c r="EZI346" s="35"/>
      <c r="EZJ346" s="35"/>
      <c r="EZK346" s="35"/>
      <c r="EZL346" s="35"/>
      <c r="EZM346" s="35"/>
      <c r="EZN346" s="35"/>
      <c r="EZO346" s="35"/>
      <c r="EZP346" s="35"/>
      <c r="EZQ346" s="35"/>
      <c r="EZR346" s="35"/>
      <c r="EZS346" s="35"/>
      <c r="EZT346" s="35"/>
      <c r="EZU346" s="35"/>
      <c r="EZV346" s="35"/>
      <c r="EZW346" s="35"/>
      <c r="EZX346" s="35"/>
      <c r="EZY346" s="35"/>
      <c r="EZZ346" s="35"/>
      <c r="FAA346" s="35"/>
      <c r="FAB346" s="35"/>
      <c r="FAC346" s="35"/>
      <c r="FAD346" s="35"/>
      <c r="FAE346" s="35"/>
      <c r="FAF346" s="35"/>
      <c r="FAG346" s="35"/>
      <c r="FAH346" s="35"/>
      <c r="FAI346" s="35"/>
      <c r="FAJ346" s="35"/>
      <c r="FAK346" s="35"/>
      <c r="FAL346" s="35"/>
      <c r="FAM346" s="35"/>
      <c r="FAN346" s="35"/>
      <c r="FAO346" s="35"/>
      <c r="FAP346" s="35"/>
      <c r="FAQ346" s="35"/>
      <c r="FAR346" s="35"/>
      <c r="FAS346" s="35"/>
      <c r="FAT346" s="35"/>
      <c r="FAU346" s="35"/>
      <c r="FAV346" s="35"/>
      <c r="FAW346" s="35"/>
      <c r="FAX346" s="35"/>
      <c r="FAY346" s="35"/>
      <c r="FAZ346" s="35"/>
      <c r="FBA346" s="35"/>
      <c r="FBB346" s="35"/>
      <c r="FBC346" s="35"/>
      <c r="FBD346" s="35"/>
      <c r="FBE346" s="35"/>
      <c r="FBF346" s="35"/>
      <c r="FBG346" s="35"/>
      <c r="FBH346" s="35"/>
      <c r="FBI346" s="35"/>
      <c r="FBJ346" s="35"/>
      <c r="FBK346" s="35"/>
      <c r="FBL346" s="35"/>
      <c r="FBM346" s="35"/>
      <c r="FBN346" s="35"/>
      <c r="FBO346" s="35"/>
      <c r="FBP346" s="35"/>
      <c r="FBQ346" s="35"/>
      <c r="FBR346" s="35"/>
      <c r="FBS346" s="35"/>
      <c r="FBT346" s="35"/>
      <c r="FBU346" s="35"/>
      <c r="FBV346" s="35"/>
      <c r="FBW346" s="35"/>
      <c r="FBX346" s="35"/>
      <c r="FBY346" s="35"/>
      <c r="FBZ346" s="35"/>
      <c r="FCA346" s="35"/>
      <c r="FCB346" s="35"/>
      <c r="FCC346" s="35"/>
      <c r="FCD346" s="35"/>
      <c r="FCE346" s="35"/>
      <c r="FCF346" s="35"/>
      <c r="FCG346" s="35"/>
      <c r="FCH346" s="35"/>
      <c r="FCI346" s="35"/>
      <c r="FCJ346" s="35"/>
      <c r="FCK346" s="35"/>
      <c r="FCL346" s="35"/>
      <c r="FCM346" s="35"/>
      <c r="FCN346" s="35"/>
      <c r="FCO346" s="35"/>
      <c r="FCP346" s="35"/>
      <c r="FCQ346" s="35"/>
      <c r="FCR346" s="35"/>
      <c r="FCS346" s="35"/>
      <c r="FCT346" s="35"/>
      <c r="FCU346" s="35"/>
      <c r="FCV346" s="35"/>
      <c r="FCW346" s="35"/>
      <c r="FCX346" s="35"/>
      <c r="FCY346" s="35"/>
      <c r="FCZ346" s="35"/>
      <c r="FDA346" s="35"/>
      <c r="FDB346" s="35"/>
      <c r="FDC346" s="35"/>
      <c r="FDD346" s="35"/>
      <c r="FDE346" s="35"/>
      <c r="FDF346" s="35"/>
      <c r="FDG346" s="35"/>
      <c r="FDH346" s="35"/>
      <c r="FDI346" s="35"/>
      <c r="FDJ346" s="35"/>
      <c r="FDK346" s="35"/>
      <c r="FDL346" s="35"/>
      <c r="FDM346" s="35"/>
      <c r="FDN346" s="35"/>
      <c r="FDO346" s="35"/>
      <c r="FDP346" s="35"/>
      <c r="FDQ346" s="35"/>
      <c r="FDR346" s="35"/>
      <c r="FDS346" s="35"/>
      <c r="FDT346" s="35"/>
      <c r="FDU346" s="35"/>
      <c r="FDV346" s="35"/>
      <c r="FDW346" s="35"/>
      <c r="FDX346" s="35"/>
      <c r="FDY346" s="35"/>
      <c r="FDZ346" s="35"/>
      <c r="FEA346" s="35"/>
      <c r="FEB346" s="35"/>
      <c r="FEC346" s="35"/>
      <c r="FED346" s="35"/>
      <c r="FEE346" s="35"/>
      <c r="FEF346" s="35"/>
      <c r="FEG346" s="35"/>
      <c r="FEH346" s="35"/>
      <c r="FEI346" s="35"/>
      <c r="FEJ346" s="35"/>
      <c r="FEK346" s="35"/>
      <c r="FEL346" s="35"/>
      <c r="FEM346" s="35"/>
      <c r="FEN346" s="35"/>
      <c r="FEO346" s="35"/>
      <c r="FEP346" s="35"/>
      <c r="FEQ346" s="35"/>
      <c r="FER346" s="35"/>
      <c r="FES346" s="35"/>
      <c r="FET346" s="35"/>
      <c r="FEU346" s="35"/>
      <c r="FEV346" s="35"/>
      <c r="FEW346" s="35"/>
      <c r="FEX346" s="35"/>
      <c r="FEY346" s="35"/>
      <c r="FEZ346" s="35"/>
      <c r="FFA346" s="35"/>
      <c r="FFB346" s="35"/>
      <c r="FFC346" s="35"/>
      <c r="FFD346" s="35"/>
      <c r="FFE346" s="35"/>
      <c r="FFF346" s="35"/>
      <c r="FFG346" s="35"/>
      <c r="FFH346" s="35"/>
      <c r="FFI346" s="35"/>
      <c r="FFJ346" s="35"/>
      <c r="FFK346" s="35"/>
      <c r="FFL346" s="35"/>
      <c r="FFM346" s="35"/>
      <c r="FFN346" s="35"/>
      <c r="FFO346" s="35"/>
      <c r="FFP346" s="35"/>
      <c r="FFQ346" s="35"/>
      <c r="FFR346" s="35"/>
      <c r="FFS346" s="35"/>
      <c r="FFT346" s="35"/>
      <c r="FFU346" s="35"/>
      <c r="FFV346" s="35"/>
      <c r="FFW346" s="35"/>
      <c r="FFX346" s="35"/>
      <c r="FFY346" s="35"/>
      <c r="FFZ346" s="35"/>
      <c r="FGA346" s="35"/>
      <c r="FGB346" s="35"/>
      <c r="FGC346" s="35"/>
      <c r="FGD346" s="35"/>
      <c r="FGE346" s="35"/>
      <c r="FGF346" s="35"/>
      <c r="FGG346" s="35"/>
      <c r="FGH346" s="35"/>
      <c r="FGI346" s="35"/>
      <c r="FGJ346" s="35"/>
      <c r="FGK346" s="35"/>
      <c r="FGL346" s="35"/>
      <c r="FGM346" s="35"/>
      <c r="FGN346" s="35"/>
      <c r="FGO346" s="35"/>
      <c r="FGP346" s="35"/>
      <c r="FGQ346" s="35"/>
      <c r="FGR346" s="35"/>
      <c r="FGS346" s="35"/>
      <c r="FGT346" s="35"/>
      <c r="FGU346" s="35"/>
      <c r="FGV346" s="35"/>
      <c r="FGW346" s="35"/>
      <c r="FGX346" s="35"/>
      <c r="FGY346" s="35"/>
      <c r="FGZ346" s="35"/>
      <c r="FHA346" s="35"/>
      <c r="FHB346" s="35"/>
      <c r="FHC346" s="35"/>
      <c r="FHD346" s="35"/>
      <c r="FHE346" s="35"/>
      <c r="FHF346" s="35"/>
      <c r="FHG346" s="35"/>
      <c r="FHH346" s="35"/>
      <c r="FHI346" s="35"/>
      <c r="FHJ346" s="35"/>
      <c r="FHK346" s="35"/>
      <c r="FHL346" s="35"/>
      <c r="FHM346" s="35"/>
      <c r="FHN346" s="35"/>
      <c r="FHO346" s="35"/>
      <c r="FHP346" s="35"/>
      <c r="FHQ346" s="35"/>
      <c r="FHR346" s="35"/>
      <c r="FHS346" s="35"/>
      <c r="FHT346" s="35"/>
      <c r="FHU346" s="35"/>
      <c r="FHV346" s="35"/>
      <c r="FHW346" s="35"/>
      <c r="FHX346" s="35"/>
      <c r="FHY346" s="35"/>
      <c r="FHZ346" s="35"/>
      <c r="FIA346" s="35"/>
      <c r="FIB346" s="35"/>
      <c r="FIC346" s="35"/>
      <c r="FID346" s="35"/>
      <c r="FIE346" s="35"/>
      <c r="FIF346" s="35"/>
      <c r="FIG346" s="35"/>
      <c r="FIH346" s="35"/>
      <c r="FII346" s="35"/>
      <c r="FIJ346" s="35"/>
      <c r="FIK346" s="35"/>
      <c r="FIL346" s="35"/>
      <c r="FIM346" s="35"/>
      <c r="FIN346" s="35"/>
      <c r="FIO346" s="35"/>
      <c r="FIP346" s="35"/>
      <c r="FIQ346" s="35"/>
      <c r="FIR346" s="35"/>
      <c r="FIS346" s="35"/>
      <c r="FIT346" s="35"/>
      <c r="FIU346" s="35"/>
      <c r="FIV346" s="35"/>
      <c r="FIW346" s="35"/>
      <c r="FIX346" s="35"/>
      <c r="FIY346" s="35"/>
      <c r="FIZ346" s="35"/>
      <c r="FJA346" s="35"/>
      <c r="FJB346" s="35"/>
      <c r="FJC346" s="35"/>
      <c r="FJD346" s="35"/>
      <c r="FJE346" s="35"/>
      <c r="FJF346" s="35"/>
      <c r="FJG346" s="35"/>
      <c r="FJH346" s="35"/>
      <c r="FJI346" s="35"/>
      <c r="FJJ346" s="35"/>
      <c r="FJK346" s="35"/>
      <c r="FJL346" s="35"/>
      <c r="FJM346" s="35"/>
      <c r="FJN346" s="35"/>
      <c r="FJO346" s="35"/>
      <c r="FJP346" s="35"/>
      <c r="FJQ346" s="35"/>
      <c r="FJR346" s="35"/>
      <c r="FJS346" s="35"/>
      <c r="FJT346" s="35"/>
      <c r="FJU346" s="35"/>
      <c r="FJV346" s="35"/>
      <c r="FJW346" s="35"/>
      <c r="FJX346" s="35"/>
      <c r="FJY346" s="35"/>
      <c r="FJZ346" s="35"/>
      <c r="FKA346" s="35"/>
      <c r="FKB346" s="35"/>
      <c r="FKC346" s="35"/>
      <c r="FKD346" s="35"/>
      <c r="FKE346" s="35"/>
      <c r="FKF346" s="35"/>
      <c r="FKG346" s="35"/>
      <c r="FKH346" s="35"/>
      <c r="FKI346" s="35"/>
      <c r="FKJ346" s="35"/>
      <c r="FKK346" s="35"/>
      <c r="FKL346" s="35"/>
      <c r="FKM346" s="35"/>
      <c r="FKN346" s="35"/>
      <c r="FKO346" s="35"/>
      <c r="FKP346" s="35"/>
      <c r="FKQ346" s="35"/>
      <c r="FKR346" s="35"/>
      <c r="FKS346" s="35"/>
      <c r="FKT346" s="35"/>
      <c r="FKU346" s="35"/>
      <c r="FKV346" s="35"/>
      <c r="FKW346" s="35"/>
      <c r="FKX346" s="35"/>
      <c r="FKY346" s="35"/>
      <c r="FKZ346" s="35"/>
      <c r="FLA346" s="35"/>
      <c r="FLB346" s="35"/>
      <c r="FLC346" s="35"/>
      <c r="FLD346" s="35"/>
      <c r="FLE346" s="35"/>
      <c r="FLF346" s="35"/>
      <c r="FLG346" s="35"/>
      <c r="FLH346" s="35"/>
      <c r="FLI346" s="35"/>
      <c r="FLJ346" s="35"/>
      <c r="FLK346" s="35"/>
      <c r="FLL346" s="35"/>
      <c r="FLM346" s="35"/>
      <c r="FLN346" s="35"/>
      <c r="FLO346" s="35"/>
      <c r="FLP346" s="35"/>
      <c r="FLQ346" s="35"/>
      <c r="FLR346" s="35"/>
      <c r="FLS346" s="35"/>
      <c r="FLT346" s="35"/>
      <c r="FLU346" s="35"/>
      <c r="FLV346" s="35"/>
      <c r="FLW346" s="35"/>
      <c r="FLX346" s="35"/>
      <c r="FLY346" s="35"/>
      <c r="FLZ346" s="35"/>
      <c r="FMA346" s="35"/>
      <c r="FMB346" s="35"/>
      <c r="FMC346" s="35"/>
      <c r="FMD346" s="35"/>
      <c r="FME346" s="35"/>
      <c r="FMF346" s="35"/>
      <c r="FMG346" s="35"/>
      <c r="FMH346" s="35"/>
      <c r="FMI346" s="35"/>
      <c r="FMJ346" s="35"/>
      <c r="FMK346" s="35"/>
      <c r="FML346" s="35"/>
      <c r="FMM346" s="35"/>
      <c r="FMN346" s="35"/>
      <c r="FMO346" s="35"/>
      <c r="FMP346" s="35"/>
      <c r="FMQ346" s="35"/>
      <c r="FMR346" s="35"/>
      <c r="FMS346" s="35"/>
      <c r="FMT346" s="35"/>
      <c r="FMU346" s="35"/>
      <c r="FMV346" s="35"/>
      <c r="FMW346" s="35"/>
      <c r="FMX346" s="35"/>
      <c r="FMY346" s="35"/>
      <c r="FMZ346" s="35"/>
      <c r="FNA346" s="35"/>
      <c r="FNB346" s="35"/>
      <c r="FNC346" s="35"/>
      <c r="FND346" s="35"/>
      <c r="FNE346" s="35"/>
      <c r="FNF346" s="35"/>
      <c r="FNG346" s="35"/>
      <c r="FNH346" s="35"/>
      <c r="FNI346" s="35"/>
      <c r="FNJ346" s="35"/>
      <c r="FNK346" s="35"/>
      <c r="FNL346" s="35"/>
      <c r="FNM346" s="35"/>
      <c r="FNN346" s="35"/>
      <c r="FNO346" s="35"/>
      <c r="FNP346" s="35"/>
      <c r="FNQ346" s="35"/>
      <c r="FNR346" s="35"/>
      <c r="FNS346" s="35"/>
      <c r="FNT346" s="35"/>
      <c r="FNU346" s="35"/>
      <c r="FNV346" s="35"/>
      <c r="FNW346" s="35"/>
      <c r="FNX346" s="35"/>
      <c r="FNY346" s="35"/>
      <c r="FNZ346" s="35"/>
      <c r="FOA346" s="35"/>
      <c r="FOB346" s="35"/>
      <c r="FOC346" s="35"/>
      <c r="FOD346" s="35"/>
      <c r="FOE346" s="35"/>
      <c r="FOF346" s="35"/>
      <c r="FOG346" s="35"/>
      <c r="FOH346" s="35"/>
      <c r="FOI346" s="35"/>
      <c r="FOJ346" s="35"/>
      <c r="FOK346" s="35"/>
      <c r="FOL346" s="35"/>
      <c r="FOM346" s="35"/>
      <c r="FON346" s="35"/>
      <c r="FOO346" s="35"/>
      <c r="FOP346" s="35"/>
      <c r="FOQ346" s="35"/>
      <c r="FOR346" s="35"/>
      <c r="FOS346" s="35"/>
      <c r="FOT346" s="35"/>
      <c r="FOU346" s="35"/>
      <c r="FOV346" s="35"/>
      <c r="FOW346" s="35"/>
      <c r="FOX346" s="35"/>
      <c r="FOY346" s="35"/>
      <c r="FOZ346" s="35"/>
      <c r="FPA346" s="35"/>
      <c r="FPB346" s="35"/>
      <c r="FPC346" s="35"/>
      <c r="FPD346" s="35"/>
      <c r="FPE346" s="35"/>
      <c r="FPF346" s="35"/>
      <c r="FPG346" s="35"/>
      <c r="FPH346" s="35"/>
      <c r="FPI346" s="35"/>
      <c r="FPJ346" s="35"/>
      <c r="FPK346" s="35"/>
      <c r="FPL346" s="35"/>
      <c r="FPM346" s="35"/>
      <c r="FPN346" s="35"/>
      <c r="FPO346" s="35"/>
      <c r="FPP346" s="35"/>
      <c r="FPQ346" s="35"/>
      <c r="FPR346" s="35"/>
      <c r="FPS346" s="35"/>
      <c r="FPT346" s="35"/>
      <c r="FPU346" s="35"/>
      <c r="FPV346" s="35"/>
      <c r="FPW346" s="35"/>
      <c r="FPX346" s="35"/>
      <c r="FPY346" s="35"/>
      <c r="FPZ346" s="35"/>
      <c r="FQA346" s="35"/>
      <c r="FQB346" s="35"/>
      <c r="FQC346" s="35"/>
      <c r="FQD346" s="35"/>
      <c r="FQE346" s="35"/>
      <c r="FQF346" s="35"/>
      <c r="FQG346" s="35"/>
      <c r="FQH346" s="35"/>
      <c r="FQI346" s="35"/>
      <c r="FQJ346" s="35"/>
      <c r="FQK346" s="35"/>
      <c r="FQL346" s="35"/>
      <c r="FQM346" s="35"/>
      <c r="FQN346" s="35"/>
      <c r="FQO346" s="35"/>
      <c r="FQP346" s="35"/>
      <c r="FQQ346" s="35"/>
      <c r="FQR346" s="35"/>
      <c r="FQS346" s="35"/>
      <c r="FQT346" s="35"/>
      <c r="FQU346" s="35"/>
      <c r="FQV346" s="35"/>
      <c r="FQW346" s="35"/>
      <c r="FQX346" s="35"/>
      <c r="FQY346" s="35"/>
      <c r="FQZ346" s="35"/>
      <c r="FRA346" s="35"/>
      <c r="FRB346" s="35"/>
      <c r="FRC346" s="35"/>
      <c r="FRD346" s="35"/>
      <c r="FRE346" s="35"/>
      <c r="FRF346" s="35"/>
      <c r="FRG346" s="35"/>
      <c r="FRH346" s="35"/>
      <c r="FRI346" s="35"/>
      <c r="FRJ346" s="35"/>
      <c r="FRK346" s="35"/>
      <c r="FRL346" s="35"/>
      <c r="FRM346" s="35"/>
      <c r="FRN346" s="35"/>
      <c r="FRO346" s="35"/>
      <c r="FRP346" s="35"/>
      <c r="FRQ346" s="35"/>
      <c r="FRR346" s="35"/>
      <c r="FRS346" s="35"/>
      <c r="FRT346" s="35"/>
      <c r="FRU346" s="35"/>
      <c r="FRV346" s="35"/>
      <c r="FRW346" s="35"/>
      <c r="FRX346" s="35"/>
      <c r="FRY346" s="35"/>
      <c r="FRZ346" s="35"/>
      <c r="FSA346" s="35"/>
      <c r="FSB346" s="35"/>
      <c r="FSC346" s="35"/>
      <c r="FSD346" s="35"/>
      <c r="FSE346" s="35"/>
      <c r="FSF346" s="35"/>
      <c r="FSG346" s="35"/>
      <c r="FSH346" s="35"/>
      <c r="FSI346" s="35"/>
      <c r="FSJ346" s="35"/>
      <c r="FSK346" s="35"/>
      <c r="FSL346" s="35"/>
      <c r="FSM346" s="35"/>
      <c r="FSN346" s="35"/>
      <c r="FSO346" s="35"/>
      <c r="FSP346" s="35"/>
      <c r="FSQ346" s="35"/>
      <c r="FSR346" s="35"/>
      <c r="FSS346" s="35"/>
      <c r="FST346" s="35"/>
      <c r="FSU346" s="35"/>
      <c r="FSV346" s="35"/>
      <c r="FSW346" s="35"/>
      <c r="FSX346" s="35"/>
      <c r="FSY346" s="35"/>
      <c r="FSZ346" s="35"/>
      <c r="FTA346" s="35"/>
      <c r="FTB346" s="35"/>
      <c r="FTC346" s="35"/>
      <c r="FTD346" s="35"/>
      <c r="FTE346" s="35"/>
      <c r="FTF346" s="35"/>
      <c r="FTG346" s="35"/>
      <c r="FTH346" s="35"/>
      <c r="FTI346" s="35"/>
      <c r="FTJ346" s="35"/>
      <c r="FTK346" s="35"/>
      <c r="FTL346" s="35"/>
      <c r="FTM346" s="35"/>
      <c r="FTN346" s="35"/>
      <c r="FTO346" s="35"/>
      <c r="FTP346" s="35"/>
      <c r="FTQ346" s="35"/>
      <c r="FTR346" s="35"/>
      <c r="FTS346" s="35"/>
      <c r="FTT346" s="35"/>
      <c r="FTU346" s="35"/>
      <c r="FTV346" s="35"/>
      <c r="FTW346" s="35"/>
      <c r="FTX346" s="35"/>
      <c r="FTY346" s="35"/>
      <c r="FTZ346" s="35"/>
      <c r="FUA346" s="35"/>
      <c r="FUB346" s="35"/>
      <c r="FUC346" s="35"/>
      <c r="FUD346" s="35"/>
      <c r="FUE346" s="35"/>
      <c r="FUF346" s="35"/>
      <c r="FUG346" s="35"/>
      <c r="FUH346" s="35"/>
      <c r="FUI346" s="35"/>
      <c r="FUJ346" s="35"/>
      <c r="FUK346" s="35"/>
      <c r="FUL346" s="35"/>
      <c r="FUM346" s="35"/>
      <c r="FUN346" s="35"/>
      <c r="FUO346" s="35"/>
      <c r="FUP346" s="35"/>
      <c r="FUQ346" s="35"/>
      <c r="FUR346" s="35"/>
      <c r="FUS346" s="35"/>
      <c r="FUT346" s="35"/>
      <c r="FUU346" s="35"/>
      <c r="FUV346" s="35"/>
      <c r="FUW346" s="35"/>
      <c r="FUX346" s="35"/>
      <c r="FUY346" s="35"/>
      <c r="FUZ346" s="35"/>
      <c r="FVA346" s="35"/>
      <c r="FVB346" s="35"/>
      <c r="FVC346" s="35"/>
      <c r="FVD346" s="35"/>
      <c r="FVE346" s="35"/>
      <c r="FVF346" s="35"/>
      <c r="FVG346" s="35"/>
      <c r="FVH346" s="35"/>
      <c r="FVI346" s="35"/>
      <c r="FVJ346" s="35"/>
      <c r="FVK346" s="35"/>
      <c r="FVL346" s="35"/>
      <c r="FVM346" s="35"/>
      <c r="FVN346" s="35"/>
      <c r="FVO346" s="35"/>
      <c r="FVP346" s="35"/>
      <c r="FVQ346" s="35"/>
      <c r="FVR346" s="35"/>
      <c r="FVS346" s="35"/>
      <c r="FVT346" s="35"/>
      <c r="FVU346" s="35"/>
      <c r="FVV346" s="35"/>
      <c r="FVW346" s="35"/>
      <c r="FVX346" s="35"/>
      <c r="FVY346" s="35"/>
      <c r="FVZ346" s="35"/>
      <c r="FWA346" s="35"/>
      <c r="FWB346" s="35"/>
      <c r="FWC346" s="35"/>
      <c r="FWD346" s="35"/>
      <c r="FWE346" s="35"/>
      <c r="FWF346" s="35"/>
      <c r="FWG346" s="35"/>
      <c r="FWH346" s="35"/>
      <c r="FWI346" s="35"/>
      <c r="FWJ346" s="35"/>
      <c r="FWK346" s="35"/>
      <c r="FWL346" s="35"/>
      <c r="FWM346" s="35"/>
      <c r="FWN346" s="35"/>
      <c r="FWO346" s="35"/>
      <c r="FWP346" s="35"/>
      <c r="FWQ346" s="35"/>
      <c r="FWR346" s="35"/>
      <c r="FWS346" s="35"/>
      <c r="FWT346" s="35"/>
      <c r="FWU346" s="35"/>
      <c r="FWV346" s="35"/>
      <c r="FWW346" s="35"/>
      <c r="FWX346" s="35"/>
      <c r="FWY346" s="35"/>
      <c r="FWZ346" s="35"/>
      <c r="FXA346" s="35"/>
      <c r="FXB346" s="35"/>
      <c r="FXC346" s="35"/>
      <c r="FXD346" s="35"/>
      <c r="FXE346" s="35"/>
      <c r="FXF346" s="35"/>
      <c r="FXG346" s="35"/>
      <c r="FXH346" s="35"/>
      <c r="FXI346" s="35"/>
      <c r="FXJ346" s="35"/>
      <c r="FXK346" s="35"/>
      <c r="FXL346" s="35"/>
      <c r="FXM346" s="35"/>
      <c r="FXN346" s="35"/>
      <c r="FXO346" s="35"/>
      <c r="FXP346" s="35"/>
      <c r="FXQ346" s="35"/>
      <c r="FXR346" s="35"/>
      <c r="FXS346" s="35"/>
      <c r="FXT346" s="35"/>
      <c r="FXU346" s="35"/>
      <c r="FXV346" s="35"/>
      <c r="FXW346" s="35"/>
      <c r="FXX346" s="35"/>
      <c r="FXY346" s="35"/>
      <c r="FXZ346" s="35"/>
      <c r="FYA346" s="35"/>
      <c r="FYB346" s="35"/>
      <c r="FYC346" s="35"/>
      <c r="FYD346" s="35"/>
      <c r="FYE346" s="35"/>
      <c r="FYF346" s="35"/>
      <c r="FYG346" s="35"/>
      <c r="FYH346" s="35"/>
      <c r="FYI346" s="35"/>
      <c r="FYJ346" s="35"/>
      <c r="FYK346" s="35"/>
      <c r="FYL346" s="35"/>
      <c r="FYM346" s="35"/>
      <c r="FYN346" s="35"/>
      <c r="FYO346" s="35"/>
      <c r="FYP346" s="35"/>
      <c r="FYQ346" s="35"/>
      <c r="FYR346" s="35"/>
      <c r="FYS346" s="35"/>
      <c r="FYT346" s="35"/>
      <c r="FYU346" s="35"/>
      <c r="FYV346" s="35"/>
      <c r="FYW346" s="35"/>
      <c r="FYX346" s="35"/>
      <c r="FYY346" s="35"/>
      <c r="FYZ346" s="35"/>
      <c r="FZA346" s="35"/>
      <c r="FZB346" s="35"/>
      <c r="FZC346" s="35"/>
      <c r="FZD346" s="35"/>
      <c r="FZE346" s="35"/>
      <c r="FZF346" s="35"/>
      <c r="FZG346" s="35"/>
      <c r="FZH346" s="35"/>
      <c r="FZI346" s="35"/>
      <c r="FZJ346" s="35"/>
      <c r="FZK346" s="35"/>
      <c r="FZL346" s="35"/>
      <c r="FZM346" s="35"/>
      <c r="FZN346" s="35"/>
      <c r="FZO346" s="35"/>
      <c r="FZP346" s="35"/>
      <c r="FZQ346" s="35"/>
      <c r="FZR346" s="35"/>
      <c r="FZS346" s="35"/>
      <c r="FZT346" s="35"/>
      <c r="FZU346" s="35"/>
      <c r="FZV346" s="35"/>
      <c r="FZW346" s="35"/>
      <c r="FZX346" s="35"/>
      <c r="FZY346" s="35"/>
      <c r="FZZ346" s="35"/>
      <c r="GAA346" s="35"/>
      <c r="GAB346" s="35"/>
      <c r="GAC346" s="35"/>
      <c r="GAD346" s="35"/>
      <c r="GAE346" s="35"/>
      <c r="GAF346" s="35"/>
      <c r="GAG346" s="35"/>
      <c r="GAH346" s="35"/>
      <c r="GAI346" s="35"/>
      <c r="GAJ346" s="35"/>
      <c r="GAK346" s="35"/>
      <c r="GAL346" s="35"/>
      <c r="GAM346" s="35"/>
      <c r="GAN346" s="35"/>
      <c r="GAO346" s="35"/>
      <c r="GAP346" s="35"/>
      <c r="GAQ346" s="35"/>
      <c r="GAR346" s="35"/>
      <c r="GAS346" s="35"/>
      <c r="GAT346" s="35"/>
      <c r="GAU346" s="35"/>
      <c r="GAV346" s="35"/>
      <c r="GAW346" s="35"/>
      <c r="GAX346" s="35"/>
      <c r="GAY346" s="35"/>
      <c r="GAZ346" s="35"/>
      <c r="GBA346" s="35"/>
      <c r="GBB346" s="35"/>
      <c r="GBC346" s="35"/>
      <c r="GBD346" s="35"/>
      <c r="GBE346" s="35"/>
      <c r="GBF346" s="35"/>
      <c r="GBG346" s="35"/>
      <c r="GBH346" s="35"/>
      <c r="GBI346" s="35"/>
      <c r="GBJ346" s="35"/>
      <c r="GBK346" s="35"/>
      <c r="GBL346" s="35"/>
      <c r="GBM346" s="35"/>
      <c r="GBN346" s="35"/>
      <c r="GBO346" s="35"/>
      <c r="GBP346" s="35"/>
      <c r="GBQ346" s="35"/>
      <c r="GBR346" s="35"/>
      <c r="GBS346" s="35"/>
      <c r="GBT346" s="35"/>
      <c r="GBU346" s="35"/>
      <c r="GBV346" s="35"/>
      <c r="GBW346" s="35"/>
      <c r="GBX346" s="35"/>
      <c r="GBY346" s="35"/>
      <c r="GBZ346" s="35"/>
      <c r="GCA346" s="35"/>
      <c r="GCB346" s="35"/>
      <c r="GCC346" s="35"/>
      <c r="GCD346" s="35"/>
      <c r="GCE346" s="35"/>
      <c r="GCF346" s="35"/>
      <c r="GCG346" s="35"/>
      <c r="GCH346" s="35"/>
      <c r="GCI346" s="35"/>
      <c r="GCJ346" s="35"/>
      <c r="GCK346" s="35"/>
      <c r="GCL346" s="35"/>
      <c r="GCM346" s="35"/>
      <c r="GCN346" s="35"/>
      <c r="GCO346" s="35"/>
      <c r="GCP346" s="35"/>
      <c r="GCQ346" s="35"/>
      <c r="GCR346" s="35"/>
      <c r="GCS346" s="35"/>
      <c r="GCT346" s="35"/>
      <c r="GCU346" s="35"/>
      <c r="GCV346" s="35"/>
      <c r="GCW346" s="35"/>
      <c r="GCX346" s="35"/>
      <c r="GCY346" s="35"/>
      <c r="GCZ346" s="35"/>
      <c r="GDA346" s="35"/>
      <c r="GDB346" s="35"/>
      <c r="GDC346" s="35"/>
      <c r="GDD346" s="35"/>
      <c r="GDE346" s="35"/>
      <c r="GDF346" s="35"/>
      <c r="GDG346" s="35"/>
      <c r="GDH346" s="35"/>
      <c r="GDI346" s="35"/>
      <c r="GDJ346" s="35"/>
      <c r="GDK346" s="35"/>
      <c r="GDL346" s="35"/>
      <c r="GDM346" s="35"/>
      <c r="GDN346" s="35"/>
      <c r="GDO346" s="35"/>
      <c r="GDP346" s="35"/>
      <c r="GDQ346" s="35"/>
      <c r="GDR346" s="35"/>
      <c r="GDS346" s="35"/>
      <c r="GDT346" s="35"/>
      <c r="GDU346" s="35"/>
      <c r="GDV346" s="35"/>
      <c r="GDW346" s="35"/>
      <c r="GDX346" s="35"/>
      <c r="GDY346" s="35"/>
      <c r="GDZ346" s="35"/>
      <c r="GEA346" s="35"/>
      <c r="GEB346" s="35"/>
      <c r="GEC346" s="35"/>
      <c r="GED346" s="35"/>
      <c r="GEE346" s="35"/>
      <c r="GEF346" s="35"/>
      <c r="GEG346" s="35"/>
      <c r="GEH346" s="35"/>
      <c r="GEI346" s="35"/>
      <c r="GEJ346" s="35"/>
      <c r="GEK346" s="35"/>
      <c r="GEL346" s="35"/>
      <c r="GEM346" s="35"/>
      <c r="GEN346" s="35"/>
      <c r="GEO346" s="35"/>
      <c r="GEP346" s="35"/>
      <c r="GEQ346" s="35"/>
      <c r="GER346" s="35"/>
      <c r="GES346" s="35"/>
      <c r="GET346" s="35"/>
      <c r="GEU346" s="35"/>
      <c r="GEV346" s="35"/>
      <c r="GEW346" s="35"/>
      <c r="GEX346" s="35"/>
      <c r="GEY346" s="35"/>
      <c r="GEZ346" s="35"/>
      <c r="GFA346" s="35"/>
      <c r="GFB346" s="35"/>
      <c r="GFC346" s="35"/>
      <c r="GFD346" s="35"/>
      <c r="GFE346" s="35"/>
      <c r="GFF346" s="35"/>
      <c r="GFG346" s="35"/>
      <c r="GFH346" s="35"/>
      <c r="GFI346" s="35"/>
      <c r="GFJ346" s="35"/>
      <c r="GFK346" s="35"/>
      <c r="GFL346" s="35"/>
      <c r="GFM346" s="35"/>
      <c r="GFN346" s="35"/>
      <c r="GFO346" s="35"/>
      <c r="GFP346" s="35"/>
      <c r="GFQ346" s="35"/>
      <c r="GFR346" s="35"/>
      <c r="GFS346" s="35"/>
      <c r="GFT346" s="35"/>
      <c r="GFU346" s="35"/>
      <c r="GFV346" s="35"/>
      <c r="GFW346" s="35"/>
      <c r="GFX346" s="35"/>
      <c r="GFY346" s="35"/>
      <c r="GFZ346" s="35"/>
      <c r="GGA346" s="35"/>
      <c r="GGB346" s="35"/>
      <c r="GGC346" s="35"/>
      <c r="GGD346" s="35"/>
      <c r="GGE346" s="35"/>
      <c r="GGF346" s="35"/>
      <c r="GGG346" s="35"/>
      <c r="GGH346" s="35"/>
      <c r="GGI346" s="35"/>
      <c r="GGJ346" s="35"/>
      <c r="GGK346" s="35"/>
      <c r="GGL346" s="35"/>
      <c r="GGM346" s="35"/>
      <c r="GGN346" s="35"/>
      <c r="GGO346" s="35"/>
      <c r="GGP346" s="35"/>
      <c r="GGQ346" s="35"/>
      <c r="GGR346" s="35"/>
      <c r="GGS346" s="35"/>
      <c r="GGT346" s="35"/>
      <c r="GGU346" s="35"/>
      <c r="GGV346" s="35"/>
      <c r="GGW346" s="35"/>
      <c r="GGX346" s="35"/>
      <c r="GGY346" s="35"/>
      <c r="GGZ346" s="35"/>
      <c r="GHA346" s="35"/>
      <c r="GHB346" s="35"/>
      <c r="GHC346" s="35"/>
      <c r="GHD346" s="35"/>
      <c r="GHE346" s="35"/>
      <c r="GHF346" s="35"/>
      <c r="GHG346" s="35"/>
      <c r="GHH346" s="35"/>
      <c r="GHI346" s="35"/>
      <c r="GHJ346" s="35"/>
      <c r="GHK346" s="35"/>
      <c r="GHL346" s="35"/>
      <c r="GHM346" s="35"/>
      <c r="GHN346" s="35"/>
      <c r="GHO346" s="35"/>
      <c r="GHP346" s="35"/>
      <c r="GHQ346" s="35"/>
      <c r="GHR346" s="35"/>
      <c r="GHS346" s="35"/>
      <c r="GHT346" s="35"/>
      <c r="GHU346" s="35"/>
      <c r="GHV346" s="35"/>
      <c r="GHW346" s="35"/>
      <c r="GHX346" s="35"/>
      <c r="GHY346" s="35"/>
      <c r="GHZ346" s="35"/>
      <c r="GIA346" s="35"/>
      <c r="GIB346" s="35"/>
      <c r="GIC346" s="35"/>
      <c r="GID346" s="35"/>
      <c r="GIE346" s="35"/>
      <c r="GIF346" s="35"/>
      <c r="GIG346" s="35"/>
      <c r="GIH346" s="35"/>
      <c r="GII346" s="35"/>
      <c r="GIJ346" s="35"/>
      <c r="GIK346" s="35"/>
      <c r="GIL346" s="35"/>
      <c r="GIM346" s="35"/>
      <c r="GIN346" s="35"/>
      <c r="GIO346" s="35"/>
      <c r="GIP346" s="35"/>
      <c r="GIQ346" s="35"/>
      <c r="GIR346" s="35"/>
      <c r="GIS346" s="35"/>
      <c r="GIT346" s="35"/>
      <c r="GIU346" s="35"/>
      <c r="GIV346" s="35"/>
      <c r="GIW346" s="35"/>
      <c r="GIX346" s="35"/>
      <c r="GIY346" s="35"/>
      <c r="GIZ346" s="35"/>
      <c r="GJA346" s="35"/>
      <c r="GJB346" s="35"/>
      <c r="GJC346" s="35"/>
      <c r="GJD346" s="35"/>
      <c r="GJE346" s="35"/>
      <c r="GJF346" s="35"/>
      <c r="GJG346" s="35"/>
      <c r="GJH346" s="35"/>
      <c r="GJI346" s="35"/>
      <c r="GJJ346" s="35"/>
      <c r="GJK346" s="35"/>
      <c r="GJL346" s="35"/>
      <c r="GJM346" s="35"/>
      <c r="GJN346" s="35"/>
      <c r="GJO346" s="35"/>
      <c r="GJP346" s="35"/>
      <c r="GJQ346" s="35"/>
      <c r="GJR346" s="35"/>
      <c r="GJS346" s="35"/>
      <c r="GJT346" s="35"/>
      <c r="GJU346" s="35"/>
      <c r="GJV346" s="35"/>
      <c r="GJW346" s="35"/>
      <c r="GJX346" s="35"/>
      <c r="GJY346" s="35"/>
      <c r="GJZ346" s="35"/>
      <c r="GKA346" s="35"/>
      <c r="GKB346" s="35"/>
      <c r="GKC346" s="35"/>
      <c r="GKD346" s="35"/>
      <c r="GKE346" s="35"/>
      <c r="GKF346" s="35"/>
      <c r="GKG346" s="35"/>
      <c r="GKH346" s="35"/>
      <c r="GKI346" s="35"/>
      <c r="GKJ346" s="35"/>
      <c r="GKK346" s="35"/>
      <c r="GKL346" s="35"/>
      <c r="GKM346" s="35"/>
      <c r="GKN346" s="35"/>
      <c r="GKO346" s="35"/>
      <c r="GKP346" s="35"/>
      <c r="GKQ346" s="35"/>
      <c r="GKR346" s="35"/>
      <c r="GKS346" s="35"/>
      <c r="GKT346" s="35"/>
      <c r="GKU346" s="35"/>
      <c r="GKV346" s="35"/>
      <c r="GKW346" s="35"/>
      <c r="GKX346" s="35"/>
      <c r="GKY346" s="35"/>
      <c r="GKZ346" s="35"/>
      <c r="GLA346" s="35"/>
      <c r="GLB346" s="35"/>
      <c r="GLC346" s="35"/>
      <c r="GLD346" s="35"/>
      <c r="GLE346" s="35"/>
      <c r="GLF346" s="35"/>
      <c r="GLG346" s="35"/>
      <c r="GLH346" s="35"/>
      <c r="GLI346" s="35"/>
      <c r="GLJ346" s="35"/>
      <c r="GLK346" s="35"/>
      <c r="GLL346" s="35"/>
      <c r="GLM346" s="35"/>
      <c r="GLN346" s="35"/>
      <c r="GLO346" s="35"/>
      <c r="GLP346" s="35"/>
      <c r="GLQ346" s="35"/>
      <c r="GLR346" s="35"/>
      <c r="GLS346" s="35"/>
      <c r="GLT346" s="35"/>
      <c r="GLU346" s="35"/>
      <c r="GLV346" s="35"/>
      <c r="GLW346" s="35"/>
      <c r="GLX346" s="35"/>
      <c r="GLY346" s="35"/>
      <c r="GLZ346" s="35"/>
      <c r="GMA346" s="35"/>
      <c r="GMB346" s="35"/>
      <c r="GMC346" s="35"/>
      <c r="GMD346" s="35"/>
      <c r="GME346" s="35"/>
      <c r="GMF346" s="35"/>
      <c r="GMG346" s="35"/>
      <c r="GMH346" s="35"/>
      <c r="GMI346" s="35"/>
      <c r="GMJ346" s="35"/>
      <c r="GMK346" s="35"/>
      <c r="GML346" s="35"/>
      <c r="GMM346" s="35"/>
      <c r="GMN346" s="35"/>
      <c r="GMO346" s="35"/>
      <c r="GMP346" s="35"/>
      <c r="GMQ346" s="35"/>
      <c r="GMR346" s="35"/>
      <c r="GMS346" s="35"/>
      <c r="GMT346" s="35"/>
      <c r="GMU346" s="35"/>
      <c r="GMV346" s="35"/>
      <c r="GMW346" s="35"/>
      <c r="GMX346" s="35"/>
      <c r="GMY346" s="35"/>
      <c r="GMZ346" s="35"/>
      <c r="GNA346" s="35"/>
      <c r="GNB346" s="35"/>
      <c r="GNC346" s="35"/>
      <c r="GND346" s="35"/>
      <c r="GNE346" s="35"/>
      <c r="GNF346" s="35"/>
      <c r="GNG346" s="35"/>
      <c r="GNH346" s="35"/>
      <c r="GNI346" s="35"/>
      <c r="GNJ346" s="35"/>
      <c r="GNK346" s="35"/>
      <c r="GNL346" s="35"/>
      <c r="GNM346" s="35"/>
      <c r="GNN346" s="35"/>
      <c r="GNO346" s="35"/>
      <c r="GNP346" s="35"/>
      <c r="GNQ346" s="35"/>
      <c r="GNR346" s="35"/>
      <c r="GNS346" s="35"/>
      <c r="GNT346" s="35"/>
      <c r="GNU346" s="35"/>
      <c r="GNV346" s="35"/>
      <c r="GNW346" s="35"/>
      <c r="GNX346" s="35"/>
      <c r="GNY346" s="35"/>
      <c r="GNZ346" s="35"/>
      <c r="GOA346" s="35"/>
      <c r="GOB346" s="35"/>
      <c r="GOC346" s="35"/>
      <c r="GOD346" s="35"/>
      <c r="GOE346" s="35"/>
      <c r="GOF346" s="35"/>
      <c r="GOG346" s="35"/>
      <c r="GOH346" s="35"/>
      <c r="GOI346" s="35"/>
      <c r="GOJ346" s="35"/>
      <c r="GOK346" s="35"/>
      <c r="GOL346" s="35"/>
      <c r="GOM346" s="35"/>
      <c r="GON346" s="35"/>
      <c r="GOO346" s="35"/>
      <c r="GOP346" s="35"/>
      <c r="GOQ346" s="35"/>
      <c r="GOR346" s="35"/>
      <c r="GOS346" s="35"/>
      <c r="GOT346" s="35"/>
      <c r="GOU346" s="35"/>
      <c r="GOV346" s="35"/>
      <c r="GOW346" s="35"/>
      <c r="GOX346" s="35"/>
      <c r="GOY346" s="35"/>
      <c r="GOZ346" s="35"/>
      <c r="GPA346" s="35"/>
      <c r="GPB346" s="35"/>
      <c r="GPC346" s="35"/>
      <c r="GPD346" s="35"/>
      <c r="GPE346" s="35"/>
      <c r="GPF346" s="35"/>
      <c r="GPG346" s="35"/>
      <c r="GPH346" s="35"/>
      <c r="GPI346" s="35"/>
      <c r="GPJ346" s="35"/>
      <c r="GPK346" s="35"/>
      <c r="GPL346" s="35"/>
      <c r="GPM346" s="35"/>
      <c r="GPN346" s="35"/>
      <c r="GPO346" s="35"/>
      <c r="GPP346" s="35"/>
      <c r="GPQ346" s="35"/>
      <c r="GPR346" s="35"/>
      <c r="GPS346" s="35"/>
      <c r="GPT346" s="35"/>
      <c r="GPU346" s="35"/>
      <c r="GPV346" s="35"/>
      <c r="GPW346" s="35"/>
      <c r="GPX346" s="35"/>
      <c r="GPY346" s="35"/>
      <c r="GPZ346" s="35"/>
      <c r="GQA346" s="35"/>
      <c r="GQB346" s="35"/>
      <c r="GQC346" s="35"/>
      <c r="GQD346" s="35"/>
      <c r="GQE346" s="35"/>
      <c r="GQF346" s="35"/>
      <c r="GQG346" s="35"/>
      <c r="GQH346" s="35"/>
      <c r="GQI346" s="35"/>
      <c r="GQJ346" s="35"/>
      <c r="GQK346" s="35"/>
      <c r="GQL346" s="35"/>
      <c r="GQM346" s="35"/>
      <c r="GQN346" s="35"/>
      <c r="GQO346" s="35"/>
      <c r="GQP346" s="35"/>
      <c r="GQQ346" s="35"/>
      <c r="GQR346" s="35"/>
      <c r="GQS346" s="35"/>
      <c r="GQT346" s="35"/>
      <c r="GQU346" s="35"/>
      <c r="GQV346" s="35"/>
      <c r="GQW346" s="35"/>
      <c r="GQX346" s="35"/>
      <c r="GQY346" s="35"/>
      <c r="GQZ346" s="35"/>
      <c r="GRA346" s="35"/>
      <c r="GRB346" s="35"/>
      <c r="GRC346" s="35"/>
      <c r="GRD346" s="35"/>
      <c r="GRE346" s="35"/>
      <c r="GRF346" s="35"/>
      <c r="GRG346" s="35"/>
      <c r="GRH346" s="35"/>
      <c r="GRI346" s="35"/>
      <c r="GRJ346" s="35"/>
      <c r="GRK346" s="35"/>
      <c r="GRL346" s="35"/>
      <c r="GRM346" s="35"/>
      <c r="GRN346" s="35"/>
      <c r="GRO346" s="35"/>
      <c r="GRP346" s="35"/>
      <c r="GRQ346" s="35"/>
      <c r="GRR346" s="35"/>
      <c r="GRS346" s="35"/>
      <c r="GRT346" s="35"/>
      <c r="GRU346" s="35"/>
      <c r="GRV346" s="35"/>
      <c r="GRW346" s="35"/>
      <c r="GRX346" s="35"/>
      <c r="GRY346" s="35"/>
      <c r="GRZ346" s="35"/>
      <c r="GSA346" s="35"/>
      <c r="GSB346" s="35"/>
      <c r="GSC346" s="35"/>
      <c r="GSD346" s="35"/>
      <c r="GSE346" s="35"/>
      <c r="GSF346" s="35"/>
      <c r="GSG346" s="35"/>
      <c r="GSH346" s="35"/>
      <c r="GSI346" s="35"/>
      <c r="GSJ346" s="35"/>
      <c r="GSK346" s="35"/>
      <c r="GSL346" s="35"/>
      <c r="GSM346" s="35"/>
      <c r="GSN346" s="35"/>
      <c r="GSO346" s="35"/>
      <c r="GSP346" s="35"/>
      <c r="GSQ346" s="35"/>
      <c r="GSR346" s="35"/>
      <c r="GSS346" s="35"/>
      <c r="GST346" s="35"/>
      <c r="GSU346" s="35"/>
      <c r="GSV346" s="35"/>
      <c r="GSW346" s="35"/>
      <c r="GSX346" s="35"/>
      <c r="GSY346" s="35"/>
      <c r="GSZ346" s="35"/>
      <c r="GTA346" s="35"/>
      <c r="GTB346" s="35"/>
      <c r="GTC346" s="35"/>
      <c r="GTD346" s="35"/>
      <c r="GTE346" s="35"/>
      <c r="GTF346" s="35"/>
      <c r="GTG346" s="35"/>
      <c r="GTH346" s="35"/>
      <c r="GTI346" s="35"/>
      <c r="GTJ346" s="35"/>
      <c r="GTK346" s="35"/>
      <c r="GTL346" s="35"/>
      <c r="GTM346" s="35"/>
      <c r="GTN346" s="35"/>
      <c r="GTO346" s="35"/>
      <c r="GTP346" s="35"/>
      <c r="GTQ346" s="35"/>
      <c r="GTR346" s="35"/>
      <c r="GTS346" s="35"/>
      <c r="GTT346" s="35"/>
      <c r="GTU346" s="35"/>
      <c r="GTV346" s="35"/>
      <c r="GTW346" s="35"/>
      <c r="GTX346" s="35"/>
      <c r="GTY346" s="35"/>
      <c r="GTZ346" s="35"/>
      <c r="GUA346" s="35"/>
      <c r="GUB346" s="35"/>
      <c r="GUC346" s="35"/>
      <c r="GUD346" s="35"/>
      <c r="GUE346" s="35"/>
      <c r="GUF346" s="35"/>
      <c r="GUG346" s="35"/>
      <c r="GUH346" s="35"/>
      <c r="GUI346" s="35"/>
      <c r="GUJ346" s="35"/>
      <c r="GUK346" s="35"/>
      <c r="GUL346" s="35"/>
      <c r="GUM346" s="35"/>
      <c r="GUN346" s="35"/>
      <c r="GUO346" s="35"/>
      <c r="GUP346" s="35"/>
      <c r="GUQ346" s="35"/>
      <c r="GUR346" s="35"/>
      <c r="GUS346" s="35"/>
      <c r="GUT346" s="35"/>
      <c r="GUU346" s="35"/>
      <c r="GUV346" s="35"/>
      <c r="GUW346" s="35"/>
      <c r="GUX346" s="35"/>
      <c r="GUY346" s="35"/>
      <c r="GUZ346" s="35"/>
      <c r="GVA346" s="35"/>
      <c r="GVB346" s="35"/>
      <c r="GVC346" s="35"/>
      <c r="GVD346" s="35"/>
      <c r="GVE346" s="35"/>
      <c r="GVF346" s="35"/>
      <c r="GVG346" s="35"/>
      <c r="GVH346" s="35"/>
      <c r="GVI346" s="35"/>
      <c r="GVJ346" s="35"/>
      <c r="GVK346" s="35"/>
      <c r="GVL346" s="35"/>
      <c r="GVM346" s="35"/>
      <c r="GVN346" s="35"/>
      <c r="GVO346" s="35"/>
      <c r="GVP346" s="35"/>
      <c r="GVQ346" s="35"/>
      <c r="GVR346" s="35"/>
      <c r="GVS346" s="35"/>
      <c r="GVT346" s="35"/>
      <c r="GVU346" s="35"/>
      <c r="GVV346" s="35"/>
      <c r="GVW346" s="35"/>
      <c r="GVX346" s="35"/>
      <c r="GVY346" s="35"/>
      <c r="GVZ346" s="35"/>
      <c r="GWA346" s="35"/>
      <c r="GWB346" s="35"/>
      <c r="GWC346" s="35"/>
      <c r="GWD346" s="35"/>
      <c r="GWE346" s="35"/>
      <c r="GWF346" s="35"/>
      <c r="GWG346" s="35"/>
      <c r="GWH346" s="35"/>
      <c r="GWI346" s="35"/>
      <c r="GWJ346" s="35"/>
      <c r="GWK346" s="35"/>
      <c r="GWL346" s="35"/>
      <c r="GWM346" s="35"/>
      <c r="GWN346" s="35"/>
      <c r="GWO346" s="35"/>
      <c r="GWP346" s="35"/>
      <c r="GWQ346" s="35"/>
      <c r="GWR346" s="35"/>
      <c r="GWS346" s="35"/>
      <c r="GWT346" s="35"/>
      <c r="GWU346" s="35"/>
      <c r="GWV346" s="35"/>
      <c r="GWW346" s="35"/>
      <c r="GWX346" s="35"/>
      <c r="GWY346" s="35"/>
      <c r="GWZ346" s="35"/>
      <c r="GXA346" s="35"/>
      <c r="GXB346" s="35"/>
      <c r="GXC346" s="35"/>
      <c r="GXD346" s="35"/>
      <c r="GXE346" s="35"/>
      <c r="GXF346" s="35"/>
      <c r="GXG346" s="35"/>
      <c r="GXH346" s="35"/>
      <c r="GXI346" s="35"/>
      <c r="GXJ346" s="35"/>
      <c r="GXK346" s="35"/>
      <c r="GXL346" s="35"/>
      <c r="GXM346" s="35"/>
      <c r="GXN346" s="35"/>
      <c r="GXO346" s="35"/>
      <c r="GXP346" s="35"/>
      <c r="GXQ346" s="35"/>
      <c r="GXR346" s="35"/>
      <c r="GXS346" s="35"/>
      <c r="GXT346" s="35"/>
      <c r="GXU346" s="35"/>
      <c r="GXV346" s="35"/>
      <c r="GXW346" s="35"/>
      <c r="GXX346" s="35"/>
      <c r="GXY346" s="35"/>
      <c r="GXZ346" s="35"/>
      <c r="GYA346" s="35"/>
      <c r="GYB346" s="35"/>
      <c r="GYC346" s="35"/>
      <c r="GYD346" s="35"/>
      <c r="GYE346" s="35"/>
      <c r="GYF346" s="35"/>
      <c r="GYG346" s="35"/>
      <c r="GYH346" s="35"/>
      <c r="GYI346" s="35"/>
      <c r="GYJ346" s="35"/>
      <c r="GYK346" s="35"/>
      <c r="GYL346" s="35"/>
      <c r="GYM346" s="35"/>
      <c r="GYN346" s="35"/>
      <c r="GYO346" s="35"/>
      <c r="GYP346" s="35"/>
      <c r="GYQ346" s="35"/>
      <c r="GYR346" s="35"/>
      <c r="GYS346" s="35"/>
      <c r="GYT346" s="35"/>
      <c r="GYU346" s="35"/>
      <c r="GYV346" s="35"/>
      <c r="GYW346" s="35"/>
      <c r="GYX346" s="35"/>
      <c r="GYY346" s="35"/>
      <c r="GYZ346" s="35"/>
      <c r="GZA346" s="35"/>
      <c r="GZB346" s="35"/>
      <c r="GZC346" s="35"/>
      <c r="GZD346" s="35"/>
      <c r="GZE346" s="35"/>
      <c r="GZF346" s="35"/>
      <c r="GZG346" s="35"/>
      <c r="GZH346" s="35"/>
      <c r="GZI346" s="35"/>
      <c r="GZJ346" s="35"/>
      <c r="GZK346" s="35"/>
      <c r="GZL346" s="35"/>
      <c r="GZM346" s="35"/>
      <c r="GZN346" s="35"/>
      <c r="GZO346" s="35"/>
      <c r="GZP346" s="35"/>
      <c r="GZQ346" s="35"/>
      <c r="GZR346" s="35"/>
      <c r="GZS346" s="35"/>
      <c r="GZT346" s="35"/>
      <c r="GZU346" s="35"/>
      <c r="GZV346" s="35"/>
      <c r="GZW346" s="35"/>
      <c r="GZX346" s="35"/>
      <c r="GZY346" s="35"/>
      <c r="GZZ346" s="35"/>
      <c r="HAA346" s="35"/>
      <c r="HAB346" s="35"/>
      <c r="HAC346" s="35"/>
      <c r="HAD346" s="35"/>
      <c r="HAE346" s="35"/>
      <c r="HAF346" s="35"/>
      <c r="HAG346" s="35"/>
      <c r="HAH346" s="35"/>
      <c r="HAI346" s="35"/>
      <c r="HAJ346" s="35"/>
      <c r="HAK346" s="35"/>
      <c r="HAL346" s="35"/>
      <c r="HAM346" s="35"/>
      <c r="HAN346" s="35"/>
      <c r="HAO346" s="35"/>
      <c r="HAP346" s="35"/>
      <c r="HAQ346" s="35"/>
      <c r="HAR346" s="35"/>
      <c r="HAS346" s="35"/>
      <c r="HAT346" s="35"/>
      <c r="HAU346" s="35"/>
      <c r="HAV346" s="35"/>
      <c r="HAW346" s="35"/>
      <c r="HAX346" s="35"/>
      <c r="HAY346" s="35"/>
      <c r="HAZ346" s="35"/>
      <c r="HBA346" s="35"/>
      <c r="HBB346" s="35"/>
      <c r="HBC346" s="35"/>
      <c r="HBD346" s="35"/>
      <c r="HBE346" s="35"/>
      <c r="HBF346" s="35"/>
      <c r="HBG346" s="35"/>
      <c r="HBH346" s="35"/>
      <c r="HBI346" s="35"/>
      <c r="HBJ346" s="35"/>
      <c r="HBK346" s="35"/>
      <c r="HBL346" s="35"/>
      <c r="HBM346" s="35"/>
      <c r="HBN346" s="35"/>
      <c r="HBO346" s="35"/>
      <c r="HBP346" s="35"/>
      <c r="HBQ346" s="35"/>
      <c r="HBR346" s="35"/>
      <c r="HBS346" s="35"/>
      <c r="HBT346" s="35"/>
      <c r="HBU346" s="35"/>
      <c r="HBV346" s="35"/>
      <c r="HBW346" s="35"/>
      <c r="HBX346" s="35"/>
      <c r="HBY346" s="35"/>
      <c r="HBZ346" s="35"/>
      <c r="HCA346" s="35"/>
      <c r="HCB346" s="35"/>
      <c r="HCC346" s="35"/>
      <c r="HCD346" s="35"/>
      <c r="HCE346" s="35"/>
      <c r="HCF346" s="35"/>
      <c r="HCG346" s="35"/>
      <c r="HCH346" s="35"/>
      <c r="HCI346" s="35"/>
      <c r="HCJ346" s="35"/>
      <c r="HCK346" s="35"/>
      <c r="HCL346" s="35"/>
      <c r="HCM346" s="35"/>
      <c r="HCN346" s="35"/>
      <c r="HCO346" s="35"/>
      <c r="HCP346" s="35"/>
      <c r="HCQ346" s="35"/>
      <c r="HCR346" s="35"/>
      <c r="HCS346" s="35"/>
      <c r="HCT346" s="35"/>
      <c r="HCU346" s="35"/>
      <c r="HCV346" s="35"/>
      <c r="HCW346" s="35"/>
      <c r="HCX346" s="35"/>
      <c r="HCY346" s="35"/>
      <c r="HCZ346" s="35"/>
      <c r="HDA346" s="35"/>
      <c r="HDB346" s="35"/>
      <c r="HDC346" s="35"/>
      <c r="HDD346" s="35"/>
      <c r="HDE346" s="35"/>
      <c r="HDF346" s="35"/>
      <c r="HDG346" s="35"/>
      <c r="HDH346" s="35"/>
      <c r="HDI346" s="35"/>
      <c r="HDJ346" s="35"/>
      <c r="HDK346" s="35"/>
      <c r="HDL346" s="35"/>
      <c r="HDM346" s="35"/>
      <c r="HDN346" s="35"/>
      <c r="HDO346" s="35"/>
      <c r="HDP346" s="35"/>
      <c r="HDQ346" s="35"/>
      <c r="HDR346" s="35"/>
      <c r="HDS346" s="35"/>
      <c r="HDT346" s="35"/>
      <c r="HDU346" s="35"/>
      <c r="HDV346" s="35"/>
      <c r="HDW346" s="35"/>
      <c r="HDX346" s="35"/>
      <c r="HDY346" s="35"/>
      <c r="HDZ346" s="35"/>
      <c r="HEA346" s="35"/>
      <c r="HEB346" s="35"/>
      <c r="HEC346" s="35"/>
      <c r="HED346" s="35"/>
      <c r="HEE346" s="35"/>
      <c r="HEF346" s="35"/>
      <c r="HEG346" s="35"/>
      <c r="HEH346" s="35"/>
      <c r="HEI346" s="35"/>
      <c r="HEJ346" s="35"/>
      <c r="HEK346" s="35"/>
      <c r="HEL346" s="35"/>
      <c r="HEM346" s="35"/>
      <c r="HEN346" s="35"/>
      <c r="HEO346" s="35"/>
      <c r="HEP346" s="35"/>
      <c r="HEQ346" s="35"/>
      <c r="HER346" s="35"/>
      <c r="HES346" s="35"/>
      <c r="HET346" s="35"/>
      <c r="HEU346" s="35"/>
      <c r="HEV346" s="35"/>
      <c r="HEW346" s="35"/>
      <c r="HEX346" s="35"/>
      <c r="HEY346" s="35"/>
      <c r="HEZ346" s="35"/>
      <c r="HFA346" s="35"/>
      <c r="HFB346" s="35"/>
      <c r="HFC346" s="35"/>
      <c r="HFD346" s="35"/>
      <c r="HFE346" s="35"/>
      <c r="HFF346" s="35"/>
      <c r="HFG346" s="35"/>
      <c r="HFH346" s="35"/>
      <c r="HFI346" s="35"/>
      <c r="HFJ346" s="35"/>
      <c r="HFK346" s="35"/>
      <c r="HFL346" s="35"/>
      <c r="HFM346" s="35"/>
      <c r="HFN346" s="35"/>
      <c r="HFO346" s="35"/>
      <c r="HFP346" s="35"/>
      <c r="HFQ346" s="35"/>
      <c r="HFR346" s="35"/>
      <c r="HFS346" s="35"/>
      <c r="HFT346" s="35"/>
      <c r="HFU346" s="35"/>
      <c r="HFV346" s="35"/>
      <c r="HFW346" s="35"/>
      <c r="HFX346" s="35"/>
      <c r="HFY346" s="35"/>
      <c r="HFZ346" s="35"/>
      <c r="HGA346" s="35"/>
      <c r="HGB346" s="35"/>
      <c r="HGC346" s="35"/>
      <c r="HGD346" s="35"/>
      <c r="HGE346" s="35"/>
      <c r="HGF346" s="35"/>
      <c r="HGG346" s="35"/>
      <c r="HGH346" s="35"/>
      <c r="HGI346" s="35"/>
      <c r="HGJ346" s="35"/>
      <c r="HGK346" s="35"/>
      <c r="HGL346" s="35"/>
      <c r="HGM346" s="35"/>
      <c r="HGN346" s="35"/>
      <c r="HGO346" s="35"/>
      <c r="HGP346" s="35"/>
      <c r="HGQ346" s="35"/>
      <c r="HGR346" s="35"/>
      <c r="HGS346" s="35"/>
      <c r="HGT346" s="35"/>
      <c r="HGU346" s="35"/>
      <c r="HGV346" s="35"/>
      <c r="HGW346" s="35"/>
      <c r="HGX346" s="35"/>
      <c r="HGY346" s="35"/>
      <c r="HGZ346" s="35"/>
      <c r="HHA346" s="35"/>
      <c r="HHB346" s="35"/>
      <c r="HHC346" s="35"/>
      <c r="HHD346" s="35"/>
      <c r="HHE346" s="35"/>
      <c r="HHF346" s="35"/>
      <c r="HHG346" s="35"/>
      <c r="HHH346" s="35"/>
      <c r="HHI346" s="35"/>
      <c r="HHJ346" s="35"/>
      <c r="HHK346" s="35"/>
      <c r="HHL346" s="35"/>
      <c r="HHM346" s="35"/>
      <c r="HHN346" s="35"/>
      <c r="HHO346" s="35"/>
      <c r="HHP346" s="35"/>
      <c r="HHQ346" s="35"/>
      <c r="HHR346" s="35"/>
      <c r="HHS346" s="35"/>
      <c r="HHT346" s="35"/>
      <c r="HHU346" s="35"/>
      <c r="HHV346" s="35"/>
      <c r="HHW346" s="35"/>
      <c r="HHX346" s="35"/>
      <c r="HHY346" s="35"/>
      <c r="HHZ346" s="35"/>
      <c r="HIA346" s="35"/>
      <c r="HIB346" s="35"/>
      <c r="HIC346" s="35"/>
      <c r="HID346" s="35"/>
      <c r="HIE346" s="35"/>
      <c r="HIF346" s="35"/>
      <c r="HIG346" s="35"/>
      <c r="HIH346" s="35"/>
      <c r="HII346" s="35"/>
      <c r="HIJ346" s="35"/>
      <c r="HIK346" s="35"/>
      <c r="HIL346" s="35"/>
      <c r="HIM346" s="35"/>
      <c r="HIN346" s="35"/>
      <c r="HIO346" s="35"/>
      <c r="HIP346" s="35"/>
      <c r="HIQ346" s="35"/>
      <c r="HIR346" s="35"/>
      <c r="HIS346" s="35"/>
      <c r="HIT346" s="35"/>
      <c r="HIU346" s="35"/>
      <c r="HIV346" s="35"/>
      <c r="HIW346" s="35"/>
      <c r="HIX346" s="35"/>
      <c r="HIY346" s="35"/>
      <c r="HIZ346" s="35"/>
      <c r="HJA346" s="35"/>
      <c r="HJB346" s="35"/>
      <c r="HJC346" s="35"/>
      <c r="HJD346" s="35"/>
      <c r="HJE346" s="35"/>
      <c r="HJF346" s="35"/>
      <c r="HJG346" s="35"/>
      <c r="HJH346" s="35"/>
      <c r="HJI346" s="35"/>
      <c r="HJJ346" s="35"/>
      <c r="HJK346" s="35"/>
      <c r="HJL346" s="35"/>
      <c r="HJM346" s="35"/>
      <c r="HJN346" s="35"/>
      <c r="HJO346" s="35"/>
      <c r="HJP346" s="35"/>
      <c r="HJQ346" s="35"/>
      <c r="HJR346" s="35"/>
      <c r="HJS346" s="35"/>
      <c r="HJT346" s="35"/>
      <c r="HJU346" s="35"/>
      <c r="HJV346" s="35"/>
      <c r="HJW346" s="35"/>
      <c r="HJX346" s="35"/>
      <c r="HJY346" s="35"/>
      <c r="HJZ346" s="35"/>
      <c r="HKA346" s="35"/>
      <c r="HKB346" s="35"/>
      <c r="HKC346" s="35"/>
      <c r="HKD346" s="35"/>
      <c r="HKE346" s="35"/>
      <c r="HKF346" s="35"/>
      <c r="HKG346" s="35"/>
      <c r="HKH346" s="35"/>
      <c r="HKI346" s="35"/>
      <c r="HKJ346" s="35"/>
      <c r="HKK346" s="35"/>
      <c r="HKL346" s="35"/>
      <c r="HKM346" s="35"/>
      <c r="HKN346" s="35"/>
      <c r="HKO346" s="35"/>
      <c r="HKP346" s="35"/>
      <c r="HKQ346" s="35"/>
      <c r="HKR346" s="35"/>
      <c r="HKS346" s="35"/>
      <c r="HKT346" s="35"/>
      <c r="HKU346" s="35"/>
      <c r="HKV346" s="35"/>
      <c r="HKW346" s="35"/>
      <c r="HKX346" s="35"/>
      <c r="HKY346" s="35"/>
      <c r="HKZ346" s="35"/>
      <c r="HLA346" s="35"/>
      <c r="HLB346" s="35"/>
      <c r="HLC346" s="35"/>
      <c r="HLD346" s="35"/>
      <c r="HLE346" s="35"/>
      <c r="HLF346" s="35"/>
      <c r="HLG346" s="35"/>
      <c r="HLH346" s="35"/>
      <c r="HLI346" s="35"/>
      <c r="HLJ346" s="35"/>
      <c r="HLK346" s="35"/>
      <c r="HLL346" s="35"/>
      <c r="HLM346" s="35"/>
      <c r="HLN346" s="35"/>
      <c r="HLO346" s="35"/>
      <c r="HLP346" s="35"/>
      <c r="HLQ346" s="35"/>
      <c r="HLR346" s="35"/>
      <c r="HLS346" s="35"/>
      <c r="HLT346" s="35"/>
      <c r="HLU346" s="35"/>
      <c r="HLV346" s="35"/>
      <c r="HLW346" s="35"/>
      <c r="HLX346" s="35"/>
      <c r="HLY346" s="35"/>
      <c r="HLZ346" s="35"/>
      <c r="HMA346" s="35"/>
      <c r="HMB346" s="35"/>
      <c r="HMC346" s="35"/>
      <c r="HMD346" s="35"/>
      <c r="HME346" s="35"/>
      <c r="HMF346" s="35"/>
      <c r="HMG346" s="35"/>
      <c r="HMH346" s="35"/>
      <c r="HMI346" s="35"/>
      <c r="HMJ346" s="35"/>
      <c r="HMK346" s="35"/>
      <c r="HML346" s="35"/>
      <c r="HMM346" s="35"/>
      <c r="HMN346" s="35"/>
      <c r="HMO346" s="35"/>
      <c r="HMP346" s="35"/>
      <c r="HMQ346" s="35"/>
      <c r="HMR346" s="35"/>
      <c r="HMS346" s="35"/>
      <c r="HMT346" s="35"/>
      <c r="HMU346" s="35"/>
      <c r="HMV346" s="35"/>
      <c r="HMW346" s="35"/>
      <c r="HMX346" s="35"/>
      <c r="HMY346" s="35"/>
      <c r="HMZ346" s="35"/>
      <c r="HNA346" s="35"/>
      <c r="HNB346" s="35"/>
      <c r="HNC346" s="35"/>
      <c r="HND346" s="35"/>
      <c r="HNE346" s="35"/>
      <c r="HNF346" s="35"/>
      <c r="HNG346" s="35"/>
      <c r="HNH346" s="35"/>
      <c r="HNI346" s="35"/>
      <c r="HNJ346" s="35"/>
      <c r="HNK346" s="35"/>
      <c r="HNL346" s="35"/>
      <c r="HNM346" s="35"/>
      <c r="HNN346" s="35"/>
      <c r="HNO346" s="35"/>
      <c r="HNP346" s="35"/>
      <c r="HNQ346" s="35"/>
      <c r="HNR346" s="35"/>
      <c r="HNS346" s="35"/>
      <c r="HNT346" s="35"/>
      <c r="HNU346" s="35"/>
      <c r="HNV346" s="35"/>
      <c r="HNW346" s="35"/>
      <c r="HNX346" s="35"/>
      <c r="HNY346" s="35"/>
      <c r="HNZ346" s="35"/>
      <c r="HOA346" s="35"/>
      <c r="HOB346" s="35"/>
      <c r="HOC346" s="35"/>
      <c r="HOD346" s="35"/>
      <c r="HOE346" s="35"/>
      <c r="HOF346" s="35"/>
      <c r="HOG346" s="35"/>
      <c r="HOH346" s="35"/>
      <c r="HOI346" s="35"/>
      <c r="HOJ346" s="35"/>
      <c r="HOK346" s="35"/>
      <c r="HOL346" s="35"/>
      <c r="HOM346" s="35"/>
      <c r="HON346" s="35"/>
      <c r="HOO346" s="35"/>
      <c r="HOP346" s="35"/>
      <c r="HOQ346" s="35"/>
      <c r="HOR346" s="35"/>
      <c r="HOS346" s="35"/>
      <c r="HOT346" s="35"/>
      <c r="HOU346" s="35"/>
      <c r="HOV346" s="35"/>
      <c r="HOW346" s="35"/>
      <c r="HOX346" s="35"/>
      <c r="HOY346" s="35"/>
      <c r="HOZ346" s="35"/>
      <c r="HPA346" s="35"/>
      <c r="HPB346" s="35"/>
      <c r="HPC346" s="35"/>
      <c r="HPD346" s="35"/>
      <c r="HPE346" s="35"/>
      <c r="HPF346" s="35"/>
      <c r="HPG346" s="35"/>
      <c r="HPH346" s="35"/>
      <c r="HPI346" s="35"/>
      <c r="HPJ346" s="35"/>
      <c r="HPK346" s="35"/>
      <c r="HPL346" s="35"/>
      <c r="HPM346" s="35"/>
      <c r="HPN346" s="35"/>
      <c r="HPO346" s="35"/>
      <c r="HPP346" s="35"/>
      <c r="HPQ346" s="35"/>
      <c r="HPR346" s="35"/>
      <c r="HPS346" s="35"/>
      <c r="HPT346" s="35"/>
      <c r="HPU346" s="35"/>
      <c r="HPV346" s="35"/>
      <c r="HPW346" s="35"/>
      <c r="HPX346" s="35"/>
      <c r="HPY346" s="35"/>
      <c r="HPZ346" s="35"/>
      <c r="HQA346" s="35"/>
      <c r="HQB346" s="35"/>
      <c r="HQC346" s="35"/>
      <c r="HQD346" s="35"/>
      <c r="HQE346" s="35"/>
      <c r="HQF346" s="35"/>
      <c r="HQG346" s="35"/>
      <c r="HQH346" s="35"/>
      <c r="HQI346" s="35"/>
      <c r="HQJ346" s="35"/>
      <c r="HQK346" s="35"/>
      <c r="HQL346" s="35"/>
      <c r="HQM346" s="35"/>
      <c r="HQN346" s="35"/>
      <c r="HQO346" s="35"/>
      <c r="HQP346" s="35"/>
      <c r="HQQ346" s="35"/>
      <c r="HQR346" s="35"/>
      <c r="HQS346" s="35"/>
      <c r="HQT346" s="35"/>
      <c r="HQU346" s="35"/>
      <c r="HQV346" s="35"/>
      <c r="HQW346" s="35"/>
      <c r="HQX346" s="35"/>
      <c r="HQY346" s="35"/>
      <c r="HQZ346" s="35"/>
      <c r="HRA346" s="35"/>
      <c r="HRB346" s="35"/>
      <c r="HRC346" s="35"/>
      <c r="HRD346" s="35"/>
      <c r="HRE346" s="35"/>
      <c r="HRF346" s="35"/>
      <c r="HRG346" s="35"/>
      <c r="HRH346" s="35"/>
      <c r="HRI346" s="35"/>
      <c r="HRJ346" s="35"/>
      <c r="HRK346" s="35"/>
      <c r="HRL346" s="35"/>
      <c r="HRM346" s="35"/>
      <c r="HRN346" s="35"/>
      <c r="HRO346" s="35"/>
      <c r="HRP346" s="35"/>
      <c r="HRQ346" s="35"/>
      <c r="HRR346" s="35"/>
      <c r="HRS346" s="35"/>
      <c r="HRT346" s="35"/>
      <c r="HRU346" s="35"/>
      <c r="HRV346" s="35"/>
      <c r="HRW346" s="35"/>
      <c r="HRX346" s="35"/>
      <c r="HRY346" s="35"/>
      <c r="HRZ346" s="35"/>
      <c r="HSA346" s="35"/>
      <c r="HSB346" s="35"/>
      <c r="HSC346" s="35"/>
      <c r="HSD346" s="35"/>
      <c r="HSE346" s="35"/>
      <c r="HSF346" s="35"/>
      <c r="HSG346" s="35"/>
      <c r="HSH346" s="35"/>
      <c r="HSI346" s="35"/>
      <c r="HSJ346" s="35"/>
      <c r="HSK346" s="35"/>
      <c r="HSL346" s="35"/>
      <c r="HSM346" s="35"/>
      <c r="HSN346" s="35"/>
      <c r="HSO346" s="35"/>
      <c r="HSP346" s="35"/>
      <c r="HSQ346" s="35"/>
      <c r="HSR346" s="35"/>
      <c r="HSS346" s="35"/>
      <c r="HST346" s="35"/>
      <c r="HSU346" s="35"/>
      <c r="HSV346" s="35"/>
      <c r="HSW346" s="35"/>
      <c r="HSX346" s="35"/>
      <c r="HSY346" s="35"/>
      <c r="HSZ346" s="35"/>
      <c r="HTA346" s="35"/>
      <c r="HTB346" s="35"/>
      <c r="HTC346" s="35"/>
      <c r="HTD346" s="35"/>
      <c r="HTE346" s="35"/>
      <c r="HTF346" s="35"/>
      <c r="HTG346" s="35"/>
      <c r="HTH346" s="35"/>
      <c r="HTI346" s="35"/>
      <c r="HTJ346" s="35"/>
      <c r="HTK346" s="35"/>
      <c r="HTL346" s="35"/>
      <c r="HTM346" s="35"/>
      <c r="HTN346" s="35"/>
      <c r="HTO346" s="35"/>
      <c r="HTP346" s="35"/>
      <c r="HTQ346" s="35"/>
      <c r="HTR346" s="35"/>
      <c r="HTS346" s="35"/>
      <c r="HTT346" s="35"/>
      <c r="HTU346" s="35"/>
      <c r="HTV346" s="35"/>
      <c r="HTW346" s="35"/>
      <c r="HTX346" s="35"/>
      <c r="HTY346" s="35"/>
      <c r="HTZ346" s="35"/>
      <c r="HUA346" s="35"/>
      <c r="HUB346" s="35"/>
      <c r="HUC346" s="35"/>
      <c r="HUD346" s="35"/>
      <c r="HUE346" s="35"/>
      <c r="HUF346" s="35"/>
      <c r="HUG346" s="35"/>
      <c r="HUH346" s="35"/>
      <c r="HUI346" s="35"/>
      <c r="HUJ346" s="35"/>
      <c r="HUK346" s="35"/>
      <c r="HUL346" s="35"/>
      <c r="HUM346" s="35"/>
      <c r="HUN346" s="35"/>
      <c r="HUO346" s="35"/>
      <c r="HUP346" s="35"/>
      <c r="HUQ346" s="35"/>
      <c r="HUR346" s="35"/>
      <c r="HUS346" s="35"/>
      <c r="HUT346" s="35"/>
      <c r="HUU346" s="35"/>
      <c r="HUV346" s="35"/>
      <c r="HUW346" s="35"/>
      <c r="HUX346" s="35"/>
      <c r="HUY346" s="35"/>
      <c r="HUZ346" s="35"/>
      <c r="HVA346" s="35"/>
      <c r="HVB346" s="35"/>
      <c r="HVC346" s="35"/>
      <c r="HVD346" s="35"/>
      <c r="HVE346" s="35"/>
      <c r="HVF346" s="35"/>
      <c r="HVG346" s="35"/>
      <c r="HVH346" s="35"/>
      <c r="HVI346" s="35"/>
      <c r="HVJ346" s="35"/>
      <c r="HVK346" s="35"/>
      <c r="HVL346" s="35"/>
      <c r="HVM346" s="35"/>
      <c r="HVN346" s="35"/>
      <c r="HVO346" s="35"/>
      <c r="HVP346" s="35"/>
      <c r="HVQ346" s="35"/>
      <c r="HVR346" s="35"/>
      <c r="HVS346" s="35"/>
      <c r="HVT346" s="35"/>
      <c r="HVU346" s="35"/>
      <c r="HVV346" s="35"/>
      <c r="HVW346" s="35"/>
      <c r="HVX346" s="35"/>
      <c r="HVY346" s="35"/>
      <c r="HVZ346" s="35"/>
      <c r="HWA346" s="35"/>
      <c r="HWB346" s="35"/>
      <c r="HWC346" s="35"/>
      <c r="HWD346" s="35"/>
      <c r="HWE346" s="35"/>
      <c r="HWF346" s="35"/>
      <c r="HWG346" s="35"/>
      <c r="HWH346" s="35"/>
      <c r="HWI346" s="35"/>
      <c r="HWJ346" s="35"/>
      <c r="HWK346" s="35"/>
      <c r="HWL346" s="35"/>
      <c r="HWM346" s="35"/>
      <c r="HWN346" s="35"/>
      <c r="HWO346" s="35"/>
      <c r="HWP346" s="35"/>
      <c r="HWQ346" s="35"/>
      <c r="HWR346" s="35"/>
      <c r="HWS346" s="35"/>
      <c r="HWT346" s="35"/>
      <c r="HWU346" s="35"/>
      <c r="HWV346" s="35"/>
      <c r="HWW346" s="35"/>
      <c r="HWX346" s="35"/>
      <c r="HWY346" s="35"/>
      <c r="HWZ346" s="35"/>
      <c r="HXA346" s="35"/>
      <c r="HXB346" s="35"/>
      <c r="HXC346" s="35"/>
      <c r="HXD346" s="35"/>
      <c r="HXE346" s="35"/>
      <c r="HXF346" s="35"/>
      <c r="HXG346" s="35"/>
      <c r="HXH346" s="35"/>
      <c r="HXI346" s="35"/>
      <c r="HXJ346" s="35"/>
      <c r="HXK346" s="35"/>
      <c r="HXL346" s="35"/>
      <c r="HXM346" s="35"/>
      <c r="HXN346" s="35"/>
      <c r="HXO346" s="35"/>
      <c r="HXP346" s="35"/>
      <c r="HXQ346" s="35"/>
      <c r="HXR346" s="35"/>
      <c r="HXS346" s="35"/>
      <c r="HXT346" s="35"/>
      <c r="HXU346" s="35"/>
      <c r="HXV346" s="35"/>
      <c r="HXW346" s="35"/>
      <c r="HXX346" s="35"/>
      <c r="HXY346" s="35"/>
      <c r="HXZ346" s="35"/>
      <c r="HYA346" s="35"/>
      <c r="HYB346" s="35"/>
      <c r="HYC346" s="35"/>
      <c r="HYD346" s="35"/>
      <c r="HYE346" s="35"/>
      <c r="HYF346" s="35"/>
      <c r="HYG346" s="35"/>
      <c r="HYH346" s="35"/>
      <c r="HYI346" s="35"/>
      <c r="HYJ346" s="35"/>
      <c r="HYK346" s="35"/>
      <c r="HYL346" s="35"/>
      <c r="HYM346" s="35"/>
      <c r="HYN346" s="35"/>
      <c r="HYO346" s="35"/>
      <c r="HYP346" s="35"/>
      <c r="HYQ346" s="35"/>
      <c r="HYR346" s="35"/>
      <c r="HYS346" s="35"/>
      <c r="HYT346" s="35"/>
      <c r="HYU346" s="35"/>
      <c r="HYV346" s="35"/>
      <c r="HYW346" s="35"/>
      <c r="HYX346" s="35"/>
      <c r="HYY346" s="35"/>
      <c r="HYZ346" s="35"/>
      <c r="HZA346" s="35"/>
      <c r="HZB346" s="35"/>
      <c r="HZC346" s="35"/>
      <c r="HZD346" s="35"/>
      <c r="HZE346" s="35"/>
      <c r="HZF346" s="35"/>
      <c r="HZG346" s="35"/>
      <c r="HZH346" s="35"/>
      <c r="HZI346" s="35"/>
      <c r="HZJ346" s="35"/>
      <c r="HZK346" s="35"/>
      <c r="HZL346" s="35"/>
      <c r="HZM346" s="35"/>
      <c r="HZN346" s="35"/>
      <c r="HZO346" s="35"/>
      <c r="HZP346" s="35"/>
      <c r="HZQ346" s="35"/>
      <c r="HZR346" s="35"/>
      <c r="HZS346" s="35"/>
      <c r="HZT346" s="35"/>
      <c r="HZU346" s="35"/>
      <c r="HZV346" s="35"/>
      <c r="HZW346" s="35"/>
      <c r="HZX346" s="35"/>
      <c r="HZY346" s="35"/>
      <c r="HZZ346" s="35"/>
      <c r="IAA346" s="35"/>
      <c r="IAB346" s="35"/>
      <c r="IAC346" s="35"/>
      <c r="IAD346" s="35"/>
      <c r="IAE346" s="35"/>
      <c r="IAF346" s="35"/>
      <c r="IAG346" s="35"/>
      <c r="IAH346" s="35"/>
      <c r="IAI346" s="35"/>
      <c r="IAJ346" s="35"/>
      <c r="IAK346" s="35"/>
      <c r="IAL346" s="35"/>
      <c r="IAM346" s="35"/>
      <c r="IAN346" s="35"/>
      <c r="IAO346" s="35"/>
      <c r="IAP346" s="35"/>
      <c r="IAQ346" s="35"/>
      <c r="IAR346" s="35"/>
      <c r="IAS346" s="35"/>
      <c r="IAT346" s="35"/>
      <c r="IAU346" s="35"/>
      <c r="IAV346" s="35"/>
      <c r="IAW346" s="35"/>
      <c r="IAX346" s="35"/>
      <c r="IAY346" s="35"/>
      <c r="IAZ346" s="35"/>
      <c r="IBA346" s="35"/>
      <c r="IBB346" s="35"/>
      <c r="IBC346" s="35"/>
      <c r="IBD346" s="35"/>
      <c r="IBE346" s="35"/>
      <c r="IBF346" s="35"/>
      <c r="IBG346" s="35"/>
      <c r="IBH346" s="35"/>
      <c r="IBI346" s="35"/>
      <c r="IBJ346" s="35"/>
      <c r="IBK346" s="35"/>
      <c r="IBL346" s="35"/>
      <c r="IBM346" s="35"/>
      <c r="IBN346" s="35"/>
      <c r="IBO346" s="35"/>
      <c r="IBP346" s="35"/>
      <c r="IBQ346" s="35"/>
      <c r="IBR346" s="35"/>
      <c r="IBS346" s="35"/>
      <c r="IBT346" s="35"/>
      <c r="IBU346" s="35"/>
      <c r="IBV346" s="35"/>
      <c r="IBW346" s="35"/>
      <c r="IBX346" s="35"/>
      <c r="IBY346" s="35"/>
      <c r="IBZ346" s="35"/>
      <c r="ICA346" s="35"/>
      <c r="ICB346" s="35"/>
      <c r="ICC346" s="35"/>
      <c r="ICD346" s="35"/>
      <c r="ICE346" s="35"/>
      <c r="ICF346" s="35"/>
      <c r="ICG346" s="35"/>
      <c r="ICH346" s="35"/>
      <c r="ICI346" s="35"/>
      <c r="ICJ346" s="35"/>
      <c r="ICK346" s="35"/>
      <c r="ICL346" s="35"/>
      <c r="ICM346" s="35"/>
      <c r="ICN346" s="35"/>
      <c r="ICO346" s="35"/>
      <c r="ICP346" s="35"/>
      <c r="ICQ346" s="35"/>
      <c r="ICR346" s="35"/>
      <c r="ICS346" s="35"/>
      <c r="ICT346" s="35"/>
      <c r="ICU346" s="35"/>
      <c r="ICV346" s="35"/>
      <c r="ICW346" s="35"/>
      <c r="ICX346" s="35"/>
      <c r="ICY346" s="35"/>
      <c r="ICZ346" s="35"/>
      <c r="IDA346" s="35"/>
      <c r="IDB346" s="35"/>
      <c r="IDC346" s="35"/>
      <c r="IDD346" s="35"/>
      <c r="IDE346" s="35"/>
      <c r="IDF346" s="35"/>
      <c r="IDG346" s="35"/>
      <c r="IDH346" s="35"/>
      <c r="IDI346" s="35"/>
      <c r="IDJ346" s="35"/>
      <c r="IDK346" s="35"/>
      <c r="IDL346" s="35"/>
      <c r="IDM346" s="35"/>
      <c r="IDN346" s="35"/>
      <c r="IDO346" s="35"/>
      <c r="IDP346" s="35"/>
      <c r="IDQ346" s="35"/>
      <c r="IDR346" s="35"/>
      <c r="IDS346" s="35"/>
      <c r="IDT346" s="35"/>
      <c r="IDU346" s="35"/>
      <c r="IDV346" s="35"/>
      <c r="IDW346" s="35"/>
      <c r="IDX346" s="35"/>
      <c r="IDY346" s="35"/>
      <c r="IDZ346" s="35"/>
      <c r="IEA346" s="35"/>
      <c r="IEB346" s="35"/>
      <c r="IEC346" s="35"/>
      <c r="IED346" s="35"/>
      <c r="IEE346" s="35"/>
      <c r="IEF346" s="35"/>
      <c r="IEG346" s="35"/>
      <c r="IEH346" s="35"/>
      <c r="IEI346" s="35"/>
      <c r="IEJ346" s="35"/>
      <c r="IEK346" s="35"/>
      <c r="IEL346" s="35"/>
      <c r="IEM346" s="35"/>
      <c r="IEN346" s="35"/>
      <c r="IEO346" s="35"/>
      <c r="IEP346" s="35"/>
      <c r="IEQ346" s="35"/>
      <c r="IER346" s="35"/>
      <c r="IES346" s="35"/>
      <c r="IET346" s="35"/>
      <c r="IEU346" s="35"/>
      <c r="IEV346" s="35"/>
      <c r="IEW346" s="35"/>
      <c r="IEX346" s="35"/>
      <c r="IEY346" s="35"/>
      <c r="IEZ346" s="35"/>
      <c r="IFA346" s="35"/>
      <c r="IFB346" s="35"/>
      <c r="IFC346" s="35"/>
      <c r="IFD346" s="35"/>
      <c r="IFE346" s="35"/>
      <c r="IFF346" s="35"/>
      <c r="IFG346" s="35"/>
      <c r="IFH346" s="35"/>
      <c r="IFI346" s="35"/>
      <c r="IFJ346" s="35"/>
      <c r="IFK346" s="35"/>
      <c r="IFL346" s="35"/>
      <c r="IFM346" s="35"/>
      <c r="IFN346" s="35"/>
      <c r="IFO346" s="35"/>
      <c r="IFP346" s="35"/>
      <c r="IFQ346" s="35"/>
      <c r="IFR346" s="35"/>
      <c r="IFS346" s="35"/>
      <c r="IFT346" s="35"/>
      <c r="IFU346" s="35"/>
      <c r="IFV346" s="35"/>
      <c r="IFW346" s="35"/>
      <c r="IFX346" s="35"/>
      <c r="IFY346" s="35"/>
      <c r="IFZ346" s="35"/>
      <c r="IGA346" s="35"/>
      <c r="IGB346" s="35"/>
      <c r="IGC346" s="35"/>
      <c r="IGD346" s="35"/>
      <c r="IGE346" s="35"/>
      <c r="IGF346" s="35"/>
      <c r="IGG346" s="35"/>
      <c r="IGH346" s="35"/>
      <c r="IGI346" s="35"/>
      <c r="IGJ346" s="35"/>
      <c r="IGK346" s="35"/>
      <c r="IGL346" s="35"/>
      <c r="IGM346" s="35"/>
      <c r="IGN346" s="35"/>
      <c r="IGO346" s="35"/>
      <c r="IGP346" s="35"/>
      <c r="IGQ346" s="35"/>
      <c r="IGR346" s="35"/>
      <c r="IGS346" s="35"/>
      <c r="IGT346" s="35"/>
      <c r="IGU346" s="35"/>
      <c r="IGV346" s="35"/>
      <c r="IGW346" s="35"/>
      <c r="IGX346" s="35"/>
      <c r="IGY346" s="35"/>
      <c r="IGZ346" s="35"/>
      <c r="IHA346" s="35"/>
      <c r="IHB346" s="35"/>
      <c r="IHC346" s="35"/>
      <c r="IHD346" s="35"/>
      <c r="IHE346" s="35"/>
      <c r="IHF346" s="35"/>
      <c r="IHG346" s="35"/>
      <c r="IHH346" s="35"/>
      <c r="IHI346" s="35"/>
      <c r="IHJ346" s="35"/>
      <c r="IHK346" s="35"/>
      <c r="IHL346" s="35"/>
      <c r="IHM346" s="35"/>
      <c r="IHN346" s="35"/>
      <c r="IHO346" s="35"/>
      <c r="IHP346" s="35"/>
      <c r="IHQ346" s="35"/>
      <c r="IHR346" s="35"/>
      <c r="IHS346" s="35"/>
      <c r="IHT346" s="35"/>
      <c r="IHU346" s="35"/>
      <c r="IHV346" s="35"/>
      <c r="IHW346" s="35"/>
      <c r="IHX346" s="35"/>
      <c r="IHY346" s="35"/>
      <c r="IHZ346" s="35"/>
      <c r="IIA346" s="35"/>
      <c r="IIB346" s="35"/>
      <c r="IIC346" s="35"/>
      <c r="IID346" s="35"/>
      <c r="IIE346" s="35"/>
      <c r="IIF346" s="35"/>
      <c r="IIG346" s="35"/>
      <c r="IIH346" s="35"/>
      <c r="III346" s="35"/>
      <c r="IIJ346" s="35"/>
      <c r="IIK346" s="35"/>
      <c r="IIL346" s="35"/>
      <c r="IIM346" s="35"/>
      <c r="IIN346" s="35"/>
      <c r="IIO346" s="35"/>
      <c r="IIP346" s="35"/>
      <c r="IIQ346" s="35"/>
      <c r="IIR346" s="35"/>
      <c r="IIS346" s="35"/>
      <c r="IIT346" s="35"/>
      <c r="IIU346" s="35"/>
      <c r="IIV346" s="35"/>
      <c r="IIW346" s="35"/>
      <c r="IIX346" s="35"/>
      <c r="IIY346" s="35"/>
      <c r="IIZ346" s="35"/>
      <c r="IJA346" s="35"/>
      <c r="IJB346" s="35"/>
      <c r="IJC346" s="35"/>
      <c r="IJD346" s="35"/>
      <c r="IJE346" s="35"/>
      <c r="IJF346" s="35"/>
      <c r="IJG346" s="35"/>
      <c r="IJH346" s="35"/>
      <c r="IJI346" s="35"/>
      <c r="IJJ346" s="35"/>
      <c r="IJK346" s="35"/>
      <c r="IJL346" s="35"/>
      <c r="IJM346" s="35"/>
      <c r="IJN346" s="35"/>
      <c r="IJO346" s="35"/>
      <c r="IJP346" s="35"/>
      <c r="IJQ346" s="35"/>
      <c r="IJR346" s="35"/>
      <c r="IJS346" s="35"/>
      <c r="IJT346" s="35"/>
      <c r="IJU346" s="35"/>
      <c r="IJV346" s="35"/>
      <c r="IJW346" s="35"/>
      <c r="IJX346" s="35"/>
      <c r="IJY346" s="35"/>
      <c r="IJZ346" s="35"/>
      <c r="IKA346" s="35"/>
      <c r="IKB346" s="35"/>
      <c r="IKC346" s="35"/>
      <c r="IKD346" s="35"/>
      <c r="IKE346" s="35"/>
      <c r="IKF346" s="35"/>
      <c r="IKG346" s="35"/>
      <c r="IKH346" s="35"/>
      <c r="IKI346" s="35"/>
      <c r="IKJ346" s="35"/>
      <c r="IKK346" s="35"/>
      <c r="IKL346" s="35"/>
      <c r="IKM346" s="35"/>
      <c r="IKN346" s="35"/>
      <c r="IKO346" s="35"/>
      <c r="IKP346" s="35"/>
      <c r="IKQ346" s="35"/>
      <c r="IKR346" s="35"/>
      <c r="IKS346" s="35"/>
      <c r="IKT346" s="35"/>
      <c r="IKU346" s="35"/>
      <c r="IKV346" s="35"/>
      <c r="IKW346" s="35"/>
      <c r="IKX346" s="35"/>
      <c r="IKY346" s="35"/>
      <c r="IKZ346" s="35"/>
      <c r="ILA346" s="35"/>
      <c r="ILB346" s="35"/>
      <c r="ILC346" s="35"/>
      <c r="ILD346" s="35"/>
      <c r="ILE346" s="35"/>
      <c r="ILF346" s="35"/>
      <c r="ILG346" s="35"/>
      <c r="ILH346" s="35"/>
      <c r="ILI346" s="35"/>
      <c r="ILJ346" s="35"/>
      <c r="ILK346" s="35"/>
      <c r="ILL346" s="35"/>
      <c r="ILM346" s="35"/>
      <c r="ILN346" s="35"/>
      <c r="ILO346" s="35"/>
      <c r="ILP346" s="35"/>
      <c r="ILQ346" s="35"/>
      <c r="ILR346" s="35"/>
      <c r="ILS346" s="35"/>
      <c r="ILT346" s="35"/>
      <c r="ILU346" s="35"/>
      <c r="ILV346" s="35"/>
      <c r="ILW346" s="35"/>
      <c r="ILX346" s="35"/>
      <c r="ILY346" s="35"/>
      <c r="ILZ346" s="35"/>
      <c r="IMA346" s="35"/>
      <c r="IMB346" s="35"/>
      <c r="IMC346" s="35"/>
      <c r="IMD346" s="35"/>
      <c r="IME346" s="35"/>
      <c r="IMF346" s="35"/>
      <c r="IMG346" s="35"/>
      <c r="IMH346" s="35"/>
      <c r="IMI346" s="35"/>
      <c r="IMJ346" s="35"/>
      <c r="IMK346" s="35"/>
      <c r="IML346" s="35"/>
      <c r="IMM346" s="35"/>
      <c r="IMN346" s="35"/>
      <c r="IMO346" s="35"/>
      <c r="IMP346" s="35"/>
      <c r="IMQ346" s="35"/>
      <c r="IMR346" s="35"/>
      <c r="IMS346" s="35"/>
      <c r="IMT346" s="35"/>
      <c r="IMU346" s="35"/>
      <c r="IMV346" s="35"/>
      <c r="IMW346" s="35"/>
      <c r="IMX346" s="35"/>
      <c r="IMY346" s="35"/>
      <c r="IMZ346" s="35"/>
      <c r="INA346" s="35"/>
      <c r="INB346" s="35"/>
      <c r="INC346" s="35"/>
      <c r="IND346" s="35"/>
      <c r="INE346" s="35"/>
      <c r="INF346" s="35"/>
      <c r="ING346" s="35"/>
      <c r="INH346" s="35"/>
      <c r="INI346" s="35"/>
      <c r="INJ346" s="35"/>
      <c r="INK346" s="35"/>
      <c r="INL346" s="35"/>
      <c r="INM346" s="35"/>
      <c r="INN346" s="35"/>
      <c r="INO346" s="35"/>
      <c r="INP346" s="35"/>
      <c r="INQ346" s="35"/>
      <c r="INR346" s="35"/>
      <c r="INS346" s="35"/>
      <c r="INT346" s="35"/>
      <c r="INU346" s="35"/>
      <c r="INV346" s="35"/>
      <c r="INW346" s="35"/>
      <c r="INX346" s="35"/>
      <c r="INY346" s="35"/>
      <c r="INZ346" s="35"/>
      <c r="IOA346" s="35"/>
      <c r="IOB346" s="35"/>
      <c r="IOC346" s="35"/>
      <c r="IOD346" s="35"/>
      <c r="IOE346" s="35"/>
      <c r="IOF346" s="35"/>
      <c r="IOG346" s="35"/>
      <c r="IOH346" s="35"/>
      <c r="IOI346" s="35"/>
      <c r="IOJ346" s="35"/>
      <c r="IOK346" s="35"/>
      <c r="IOL346" s="35"/>
      <c r="IOM346" s="35"/>
      <c r="ION346" s="35"/>
      <c r="IOO346" s="35"/>
      <c r="IOP346" s="35"/>
      <c r="IOQ346" s="35"/>
      <c r="IOR346" s="35"/>
      <c r="IOS346" s="35"/>
      <c r="IOT346" s="35"/>
      <c r="IOU346" s="35"/>
      <c r="IOV346" s="35"/>
      <c r="IOW346" s="35"/>
      <c r="IOX346" s="35"/>
      <c r="IOY346" s="35"/>
      <c r="IOZ346" s="35"/>
      <c r="IPA346" s="35"/>
      <c r="IPB346" s="35"/>
      <c r="IPC346" s="35"/>
      <c r="IPD346" s="35"/>
      <c r="IPE346" s="35"/>
      <c r="IPF346" s="35"/>
      <c r="IPG346" s="35"/>
      <c r="IPH346" s="35"/>
      <c r="IPI346" s="35"/>
      <c r="IPJ346" s="35"/>
      <c r="IPK346" s="35"/>
      <c r="IPL346" s="35"/>
      <c r="IPM346" s="35"/>
      <c r="IPN346" s="35"/>
      <c r="IPO346" s="35"/>
      <c r="IPP346" s="35"/>
      <c r="IPQ346" s="35"/>
      <c r="IPR346" s="35"/>
      <c r="IPS346" s="35"/>
      <c r="IPT346" s="35"/>
      <c r="IPU346" s="35"/>
      <c r="IPV346" s="35"/>
      <c r="IPW346" s="35"/>
      <c r="IPX346" s="35"/>
      <c r="IPY346" s="35"/>
      <c r="IPZ346" s="35"/>
      <c r="IQA346" s="35"/>
      <c r="IQB346" s="35"/>
      <c r="IQC346" s="35"/>
      <c r="IQD346" s="35"/>
      <c r="IQE346" s="35"/>
      <c r="IQF346" s="35"/>
      <c r="IQG346" s="35"/>
      <c r="IQH346" s="35"/>
      <c r="IQI346" s="35"/>
      <c r="IQJ346" s="35"/>
      <c r="IQK346" s="35"/>
      <c r="IQL346" s="35"/>
      <c r="IQM346" s="35"/>
      <c r="IQN346" s="35"/>
      <c r="IQO346" s="35"/>
      <c r="IQP346" s="35"/>
      <c r="IQQ346" s="35"/>
      <c r="IQR346" s="35"/>
      <c r="IQS346" s="35"/>
      <c r="IQT346" s="35"/>
      <c r="IQU346" s="35"/>
      <c r="IQV346" s="35"/>
      <c r="IQW346" s="35"/>
      <c r="IQX346" s="35"/>
      <c r="IQY346" s="35"/>
      <c r="IQZ346" s="35"/>
      <c r="IRA346" s="35"/>
      <c r="IRB346" s="35"/>
      <c r="IRC346" s="35"/>
      <c r="IRD346" s="35"/>
      <c r="IRE346" s="35"/>
      <c r="IRF346" s="35"/>
      <c r="IRG346" s="35"/>
      <c r="IRH346" s="35"/>
      <c r="IRI346" s="35"/>
      <c r="IRJ346" s="35"/>
      <c r="IRK346" s="35"/>
      <c r="IRL346" s="35"/>
      <c r="IRM346" s="35"/>
      <c r="IRN346" s="35"/>
      <c r="IRO346" s="35"/>
      <c r="IRP346" s="35"/>
      <c r="IRQ346" s="35"/>
      <c r="IRR346" s="35"/>
      <c r="IRS346" s="35"/>
      <c r="IRT346" s="35"/>
      <c r="IRU346" s="35"/>
      <c r="IRV346" s="35"/>
      <c r="IRW346" s="35"/>
      <c r="IRX346" s="35"/>
      <c r="IRY346" s="35"/>
      <c r="IRZ346" s="35"/>
      <c r="ISA346" s="35"/>
      <c r="ISB346" s="35"/>
      <c r="ISC346" s="35"/>
      <c r="ISD346" s="35"/>
      <c r="ISE346" s="35"/>
      <c r="ISF346" s="35"/>
      <c r="ISG346" s="35"/>
      <c r="ISH346" s="35"/>
      <c r="ISI346" s="35"/>
      <c r="ISJ346" s="35"/>
      <c r="ISK346" s="35"/>
      <c r="ISL346" s="35"/>
      <c r="ISM346" s="35"/>
      <c r="ISN346" s="35"/>
      <c r="ISO346" s="35"/>
      <c r="ISP346" s="35"/>
      <c r="ISQ346" s="35"/>
      <c r="ISR346" s="35"/>
      <c r="ISS346" s="35"/>
      <c r="IST346" s="35"/>
      <c r="ISU346" s="35"/>
      <c r="ISV346" s="35"/>
      <c r="ISW346" s="35"/>
      <c r="ISX346" s="35"/>
      <c r="ISY346" s="35"/>
      <c r="ISZ346" s="35"/>
      <c r="ITA346" s="35"/>
      <c r="ITB346" s="35"/>
      <c r="ITC346" s="35"/>
      <c r="ITD346" s="35"/>
      <c r="ITE346" s="35"/>
      <c r="ITF346" s="35"/>
      <c r="ITG346" s="35"/>
      <c r="ITH346" s="35"/>
      <c r="ITI346" s="35"/>
      <c r="ITJ346" s="35"/>
      <c r="ITK346" s="35"/>
      <c r="ITL346" s="35"/>
      <c r="ITM346" s="35"/>
      <c r="ITN346" s="35"/>
      <c r="ITO346" s="35"/>
      <c r="ITP346" s="35"/>
      <c r="ITQ346" s="35"/>
      <c r="ITR346" s="35"/>
      <c r="ITS346" s="35"/>
      <c r="ITT346" s="35"/>
      <c r="ITU346" s="35"/>
      <c r="ITV346" s="35"/>
      <c r="ITW346" s="35"/>
      <c r="ITX346" s="35"/>
      <c r="ITY346" s="35"/>
      <c r="ITZ346" s="35"/>
      <c r="IUA346" s="35"/>
      <c r="IUB346" s="35"/>
      <c r="IUC346" s="35"/>
      <c r="IUD346" s="35"/>
      <c r="IUE346" s="35"/>
      <c r="IUF346" s="35"/>
      <c r="IUG346" s="35"/>
      <c r="IUH346" s="35"/>
      <c r="IUI346" s="35"/>
      <c r="IUJ346" s="35"/>
      <c r="IUK346" s="35"/>
      <c r="IUL346" s="35"/>
      <c r="IUM346" s="35"/>
      <c r="IUN346" s="35"/>
      <c r="IUO346" s="35"/>
      <c r="IUP346" s="35"/>
      <c r="IUQ346" s="35"/>
      <c r="IUR346" s="35"/>
      <c r="IUS346" s="35"/>
      <c r="IUT346" s="35"/>
      <c r="IUU346" s="35"/>
      <c r="IUV346" s="35"/>
      <c r="IUW346" s="35"/>
      <c r="IUX346" s="35"/>
      <c r="IUY346" s="35"/>
      <c r="IUZ346" s="35"/>
      <c r="IVA346" s="35"/>
      <c r="IVB346" s="35"/>
      <c r="IVC346" s="35"/>
      <c r="IVD346" s="35"/>
      <c r="IVE346" s="35"/>
      <c r="IVF346" s="35"/>
      <c r="IVG346" s="35"/>
      <c r="IVH346" s="35"/>
      <c r="IVI346" s="35"/>
      <c r="IVJ346" s="35"/>
      <c r="IVK346" s="35"/>
      <c r="IVL346" s="35"/>
      <c r="IVM346" s="35"/>
      <c r="IVN346" s="35"/>
      <c r="IVO346" s="35"/>
      <c r="IVP346" s="35"/>
      <c r="IVQ346" s="35"/>
      <c r="IVR346" s="35"/>
      <c r="IVS346" s="35"/>
      <c r="IVT346" s="35"/>
      <c r="IVU346" s="35"/>
      <c r="IVV346" s="35"/>
      <c r="IVW346" s="35"/>
      <c r="IVX346" s="35"/>
      <c r="IVY346" s="35"/>
      <c r="IVZ346" s="35"/>
      <c r="IWA346" s="35"/>
      <c r="IWB346" s="35"/>
      <c r="IWC346" s="35"/>
      <c r="IWD346" s="35"/>
      <c r="IWE346" s="35"/>
      <c r="IWF346" s="35"/>
      <c r="IWG346" s="35"/>
      <c r="IWH346" s="35"/>
      <c r="IWI346" s="35"/>
      <c r="IWJ346" s="35"/>
      <c r="IWK346" s="35"/>
      <c r="IWL346" s="35"/>
      <c r="IWM346" s="35"/>
      <c r="IWN346" s="35"/>
      <c r="IWO346" s="35"/>
      <c r="IWP346" s="35"/>
      <c r="IWQ346" s="35"/>
      <c r="IWR346" s="35"/>
      <c r="IWS346" s="35"/>
      <c r="IWT346" s="35"/>
      <c r="IWU346" s="35"/>
      <c r="IWV346" s="35"/>
      <c r="IWW346" s="35"/>
      <c r="IWX346" s="35"/>
      <c r="IWY346" s="35"/>
      <c r="IWZ346" s="35"/>
      <c r="IXA346" s="35"/>
      <c r="IXB346" s="35"/>
      <c r="IXC346" s="35"/>
      <c r="IXD346" s="35"/>
      <c r="IXE346" s="35"/>
      <c r="IXF346" s="35"/>
      <c r="IXG346" s="35"/>
      <c r="IXH346" s="35"/>
      <c r="IXI346" s="35"/>
      <c r="IXJ346" s="35"/>
      <c r="IXK346" s="35"/>
      <c r="IXL346" s="35"/>
      <c r="IXM346" s="35"/>
      <c r="IXN346" s="35"/>
      <c r="IXO346" s="35"/>
      <c r="IXP346" s="35"/>
      <c r="IXQ346" s="35"/>
      <c r="IXR346" s="35"/>
      <c r="IXS346" s="35"/>
      <c r="IXT346" s="35"/>
      <c r="IXU346" s="35"/>
      <c r="IXV346" s="35"/>
      <c r="IXW346" s="35"/>
      <c r="IXX346" s="35"/>
      <c r="IXY346" s="35"/>
      <c r="IXZ346" s="35"/>
      <c r="IYA346" s="35"/>
      <c r="IYB346" s="35"/>
      <c r="IYC346" s="35"/>
      <c r="IYD346" s="35"/>
      <c r="IYE346" s="35"/>
      <c r="IYF346" s="35"/>
      <c r="IYG346" s="35"/>
      <c r="IYH346" s="35"/>
      <c r="IYI346" s="35"/>
      <c r="IYJ346" s="35"/>
      <c r="IYK346" s="35"/>
      <c r="IYL346" s="35"/>
      <c r="IYM346" s="35"/>
      <c r="IYN346" s="35"/>
      <c r="IYO346" s="35"/>
      <c r="IYP346" s="35"/>
      <c r="IYQ346" s="35"/>
      <c r="IYR346" s="35"/>
      <c r="IYS346" s="35"/>
      <c r="IYT346" s="35"/>
      <c r="IYU346" s="35"/>
      <c r="IYV346" s="35"/>
      <c r="IYW346" s="35"/>
      <c r="IYX346" s="35"/>
      <c r="IYY346" s="35"/>
      <c r="IYZ346" s="35"/>
      <c r="IZA346" s="35"/>
      <c r="IZB346" s="35"/>
      <c r="IZC346" s="35"/>
      <c r="IZD346" s="35"/>
      <c r="IZE346" s="35"/>
      <c r="IZF346" s="35"/>
      <c r="IZG346" s="35"/>
      <c r="IZH346" s="35"/>
      <c r="IZI346" s="35"/>
      <c r="IZJ346" s="35"/>
      <c r="IZK346" s="35"/>
      <c r="IZL346" s="35"/>
      <c r="IZM346" s="35"/>
      <c r="IZN346" s="35"/>
      <c r="IZO346" s="35"/>
      <c r="IZP346" s="35"/>
      <c r="IZQ346" s="35"/>
      <c r="IZR346" s="35"/>
      <c r="IZS346" s="35"/>
      <c r="IZT346" s="35"/>
      <c r="IZU346" s="35"/>
      <c r="IZV346" s="35"/>
      <c r="IZW346" s="35"/>
      <c r="IZX346" s="35"/>
      <c r="IZY346" s="35"/>
      <c r="IZZ346" s="35"/>
      <c r="JAA346" s="35"/>
      <c r="JAB346" s="35"/>
      <c r="JAC346" s="35"/>
      <c r="JAD346" s="35"/>
      <c r="JAE346" s="35"/>
      <c r="JAF346" s="35"/>
      <c r="JAG346" s="35"/>
      <c r="JAH346" s="35"/>
      <c r="JAI346" s="35"/>
      <c r="JAJ346" s="35"/>
      <c r="JAK346" s="35"/>
      <c r="JAL346" s="35"/>
      <c r="JAM346" s="35"/>
      <c r="JAN346" s="35"/>
      <c r="JAO346" s="35"/>
      <c r="JAP346" s="35"/>
      <c r="JAQ346" s="35"/>
      <c r="JAR346" s="35"/>
      <c r="JAS346" s="35"/>
      <c r="JAT346" s="35"/>
      <c r="JAU346" s="35"/>
      <c r="JAV346" s="35"/>
      <c r="JAW346" s="35"/>
      <c r="JAX346" s="35"/>
      <c r="JAY346" s="35"/>
      <c r="JAZ346" s="35"/>
      <c r="JBA346" s="35"/>
      <c r="JBB346" s="35"/>
      <c r="JBC346" s="35"/>
      <c r="JBD346" s="35"/>
      <c r="JBE346" s="35"/>
      <c r="JBF346" s="35"/>
      <c r="JBG346" s="35"/>
      <c r="JBH346" s="35"/>
      <c r="JBI346" s="35"/>
      <c r="JBJ346" s="35"/>
      <c r="JBK346" s="35"/>
      <c r="JBL346" s="35"/>
      <c r="JBM346" s="35"/>
      <c r="JBN346" s="35"/>
      <c r="JBO346" s="35"/>
      <c r="JBP346" s="35"/>
      <c r="JBQ346" s="35"/>
      <c r="JBR346" s="35"/>
      <c r="JBS346" s="35"/>
      <c r="JBT346" s="35"/>
      <c r="JBU346" s="35"/>
      <c r="JBV346" s="35"/>
      <c r="JBW346" s="35"/>
      <c r="JBX346" s="35"/>
      <c r="JBY346" s="35"/>
      <c r="JBZ346" s="35"/>
      <c r="JCA346" s="35"/>
      <c r="JCB346" s="35"/>
      <c r="JCC346" s="35"/>
      <c r="JCD346" s="35"/>
      <c r="JCE346" s="35"/>
      <c r="JCF346" s="35"/>
      <c r="JCG346" s="35"/>
      <c r="JCH346" s="35"/>
      <c r="JCI346" s="35"/>
      <c r="JCJ346" s="35"/>
      <c r="JCK346" s="35"/>
      <c r="JCL346" s="35"/>
      <c r="JCM346" s="35"/>
      <c r="JCN346" s="35"/>
      <c r="JCO346" s="35"/>
      <c r="JCP346" s="35"/>
      <c r="JCQ346" s="35"/>
      <c r="JCR346" s="35"/>
      <c r="JCS346" s="35"/>
      <c r="JCT346" s="35"/>
      <c r="JCU346" s="35"/>
      <c r="JCV346" s="35"/>
      <c r="JCW346" s="35"/>
      <c r="JCX346" s="35"/>
      <c r="JCY346" s="35"/>
      <c r="JCZ346" s="35"/>
      <c r="JDA346" s="35"/>
      <c r="JDB346" s="35"/>
      <c r="JDC346" s="35"/>
      <c r="JDD346" s="35"/>
      <c r="JDE346" s="35"/>
      <c r="JDF346" s="35"/>
      <c r="JDG346" s="35"/>
      <c r="JDH346" s="35"/>
      <c r="JDI346" s="35"/>
      <c r="JDJ346" s="35"/>
      <c r="JDK346" s="35"/>
      <c r="JDL346" s="35"/>
      <c r="JDM346" s="35"/>
      <c r="JDN346" s="35"/>
      <c r="JDO346" s="35"/>
      <c r="JDP346" s="35"/>
      <c r="JDQ346" s="35"/>
      <c r="JDR346" s="35"/>
      <c r="JDS346" s="35"/>
      <c r="JDT346" s="35"/>
      <c r="JDU346" s="35"/>
      <c r="JDV346" s="35"/>
      <c r="JDW346" s="35"/>
      <c r="JDX346" s="35"/>
      <c r="JDY346" s="35"/>
      <c r="JDZ346" s="35"/>
      <c r="JEA346" s="35"/>
      <c r="JEB346" s="35"/>
      <c r="JEC346" s="35"/>
      <c r="JED346" s="35"/>
      <c r="JEE346" s="35"/>
      <c r="JEF346" s="35"/>
      <c r="JEG346" s="35"/>
      <c r="JEH346" s="35"/>
      <c r="JEI346" s="35"/>
      <c r="JEJ346" s="35"/>
      <c r="JEK346" s="35"/>
      <c r="JEL346" s="35"/>
      <c r="JEM346" s="35"/>
      <c r="JEN346" s="35"/>
      <c r="JEO346" s="35"/>
      <c r="JEP346" s="35"/>
      <c r="JEQ346" s="35"/>
      <c r="JER346" s="35"/>
      <c r="JES346" s="35"/>
      <c r="JET346" s="35"/>
      <c r="JEU346" s="35"/>
      <c r="JEV346" s="35"/>
      <c r="JEW346" s="35"/>
      <c r="JEX346" s="35"/>
      <c r="JEY346" s="35"/>
      <c r="JEZ346" s="35"/>
      <c r="JFA346" s="35"/>
      <c r="JFB346" s="35"/>
      <c r="JFC346" s="35"/>
      <c r="JFD346" s="35"/>
      <c r="JFE346" s="35"/>
      <c r="JFF346" s="35"/>
      <c r="JFG346" s="35"/>
      <c r="JFH346" s="35"/>
      <c r="JFI346" s="35"/>
      <c r="JFJ346" s="35"/>
      <c r="JFK346" s="35"/>
      <c r="JFL346" s="35"/>
      <c r="JFM346" s="35"/>
      <c r="JFN346" s="35"/>
      <c r="JFO346" s="35"/>
      <c r="JFP346" s="35"/>
      <c r="JFQ346" s="35"/>
      <c r="JFR346" s="35"/>
      <c r="JFS346" s="35"/>
      <c r="JFT346" s="35"/>
      <c r="JFU346" s="35"/>
      <c r="JFV346" s="35"/>
      <c r="JFW346" s="35"/>
      <c r="JFX346" s="35"/>
      <c r="JFY346" s="35"/>
      <c r="JFZ346" s="35"/>
      <c r="JGA346" s="35"/>
      <c r="JGB346" s="35"/>
      <c r="JGC346" s="35"/>
      <c r="JGD346" s="35"/>
      <c r="JGE346" s="35"/>
      <c r="JGF346" s="35"/>
      <c r="JGG346" s="35"/>
      <c r="JGH346" s="35"/>
      <c r="JGI346" s="35"/>
      <c r="JGJ346" s="35"/>
      <c r="JGK346" s="35"/>
      <c r="JGL346" s="35"/>
      <c r="JGM346" s="35"/>
      <c r="JGN346" s="35"/>
      <c r="JGO346" s="35"/>
      <c r="JGP346" s="35"/>
      <c r="JGQ346" s="35"/>
      <c r="JGR346" s="35"/>
      <c r="JGS346" s="35"/>
      <c r="JGT346" s="35"/>
      <c r="JGU346" s="35"/>
      <c r="JGV346" s="35"/>
      <c r="JGW346" s="35"/>
      <c r="JGX346" s="35"/>
      <c r="JGY346" s="35"/>
      <c r="JGZ346" s="35"/>
      <c r="JHA346" s="35"/>
      <c r="JHB346" s="35"/>
      <c r="JHC346" s="35"/>
      <c r="JHD346" s="35"/>
      <c r="JHE346" s="35"/>
      <c r="JHF346" s="35"/>
      <c r="JHG346" s="35"/>
      <c r="JHH346" s="35"/>
      <c r="JHI346" s="35"/>
      <c r="JHJ346" s="35"/>
      <c r="JHK346" s="35"/>
      <c r="JHL346" s="35"/>
      <c r="JHM346" s="35"/>
      <c r="JHN346" s="35"/>
      <c r="JHO346" s="35"/>
      <c r="JHP346" s="35"/>
      <c r="JHQ346" s="35"/>
      <c r="JHR346" s="35"/>
      <c r="JHS346" s="35"/>
      <c r="JHT346" s="35"/>
      <c r="JHU346" s="35"/>
      <c r="JHV346" s="35"/>
      <c r="JHW346" s="35"/>
      <c r="JHX346" s="35"/>
      <c r="JHY346" s="35"/>
      <c r="JHZ346" s="35"/>
      <c r="JIA346" s="35"/>
      <c r="JIB346" s="35"/>
      <c r="JIC346" s="35"/>
      <c r="JID346" s="35"/>
      <c r="JIE346" s="35"/>
      <c r="JIF346" s="35"/>
      <c r="JIG346" s="35"/>
      <c r="JIH346" s="35"/>
      <c r="JII346" s="35"/>
      <c r="JIJ346" s="35"/>
      <c r="JIK346" s="35"/>
      <c r="JIL346" s="35"/>
      <c r="JIM346" s="35"/>
      <c r="JIN346" s="35"/>
      <c r="JIO346" s="35"/>
      <c r="JIP346" s="35"/>
      <c r="JIQ346" s="35"/>
      <c r="JIR346" s="35"/>
      <c r="JIS346" s="35"/>
      <c r="JIT346" s="35"/>
      <c r="JIU346" s="35"/>
      <c r="JIV346" s="35"/>
      <c r="JIW346" s="35"/>
      <c r="JIX346" s="35"/>
      <c r="JIY346" s="35"/>
      <c r="JIZ346" s="35"/>
      <c r="JJA346" s="35"/>
      <c r="JJB346" s="35"/>
      <c r="JJC346" s="35"/>
      <c r="JJD346" s="35"/>
      <c r="JJE346" s="35"/>
      <c r="JJF346" s="35"/>
      <c r="JJG346" s="35"/>
      <c r="JJH346" s="35"/>
      <c r="JJI346" s="35"/>
      <c r="JJJ346" s="35"/>
      <c r="JJK346" s="35"/>
      <c r="JJL346" s="35"/>
      <c r="JJM346" s="35"/>
      <c r="JJN346" s="35"/>
      <c r="JJO346" s="35"/>
      <c r="JJP346" s="35"/>
      <c r="JJQ346" s="35"/>
      <c r="JJR346" s="35"/>
      <c r="JJS346" s="35"/>
      <c r="JJT346" s="35"/>
      <c r="JJU346" s="35"/>
      <c r="JJV346" s="35"/>
      <c r="JJW346" s="35"/>
      <c r="JJX346" s="35"/>
      <c r="JJY346" s="35"/>
      <c r="JJZ346" s="35"/>
      <c r="JKA346" s="35"/>
      <c r="JKB346" s="35"/>
      <c r="JKC346" s="35"/>
      <c r="JKD346" s="35"/>
      <c r="JKE346" s="35"/>
      <c r="JKF346" s="35"/>
      <c r="JKG346" s="35"/>
      <c r="JKH346" s="35"/>
      <c r="JKI346" s="35"/>
      <c r="JKJ346" s="35"/>
      <c r="JKK346" s="35"/>
      <c r="JKL346" s="35"/>
      <c r="JKM346" s="35"/>
      <c r="JKN346" s="35"/>
      <c r="JKO346" s="35"/>
      <c r="JKP346" s="35"/>
      <c r="JKQ346" s="35"/>
      <c r="JKR346" s="35"/>
      <c r="JKS346" s="35"/>
      <c r="JKT346" s="35"/>
      <c r="JKU346" s="35"/>
      <c r="JKV346" s="35"/>
      <c r="JKW346" s="35"/>
      <c r="JKX346" s="35"/>
      <c r="JKY346" s="35"/>
      <c r="JKZ346" s="35"/>
      <c r="JLA346" s="35"/>
      <c r="JLB346" s="35"/>
      <c r="JLC346" s="35"/>
      <c r="JLD346" s="35"/>
      <c r="JLE346" s="35"/>
      <c r="JLF346" s="35"/>
      <c r="JLG346" s="35"/>
      <c r="JLH346" s="35"/>
      <c r="JLI346" s="35"/>
      <c r="JLJ346" s="35"/>
      <c r="JLK346" s="35"/>
      <c r="JLL346" s="35"/>
      <c r="JLM346" s="35"/>
      <c r="JLN346" s="35"/>
      <c r="JLO346" s="35"/>
      <c r="JLP346" s="35"/>
      <c r="JLQ346" s="35"/>
      <c r="JLR346" s="35"/>
      <c r="JLS346" s="35"/>
      <c r="JLT346" s="35"/>
      <c r="JLU346" s="35"/>
      <c r="JLV346" s="35"/>
      <c r="JLW346" s="35"/>
      <c r="JLX346" s="35"/>
      <c r="JLY346" s="35"/>
      <c r="JLZ346" s="35"/>
      <c r="JMA346" s="35"/>
      <c r="JMB346" s="35"/>
      <c r="JMC346" s="35"/>
      <c r="JMD346" s="35"/>
      <c r="JME346" s="35"/>
      <c r="JMF346" s="35"/>
      <c r="JMG346" s="35"/>
      <c r="JMH346" s="35"/>
      <c r="JMI346" s="35"/>
      <c r="JMJ346" s="35"/>
      <c r="JMK346" s="35"/>
      <c r="JML346" s="35"/>
      <c r="JMM346" s="35"/>
      <c r="JMN346" s="35"/>
      <c r="JMO346" s="35"/>
      <c r="JMP346" s="35"/>
      <c r="JMQ346" s="35"/>
      <c r="JMR346" s="35"/>
      <c r="JMS346" s="35"/>
      <c r="JMT346" s="35"/>
      <c r="JMU346" s="35"/>
      <c r="JMV346" s="35"/>
      <c r="JMW346" s="35"/>
      <c r="JMX346" s="35"/>
      <c r="JMY346" s="35"/>
      <c r="JMZ346" s="35"/>
      <c r="JNA346" s="35"/>
      <c r="JNB346" s="35"/>
      <c r="JNC346" s="35"/>
      <c r="JND346" s="35"/>
      <c r="JNE346" s="35"/>
      <c r="JNF346" s="35"/>
      <c r="JNG346" s="35"/>
      <c r="JNH346" s="35"/>
      <c r="JNI346" s="35"/>
      <c r="JNJ346" s="35"/>
      <c r="JNK346" s="35"/>
      <c r="JNL346" s="35"/>
      <c r="JNM346" s="35"/>
      <c r="JNN346" s="35"/>
      <c r="JNO346" s="35"/>
      <c r="JNP346" s="35"/>
      <c r="JNQ346" s="35"/>
      <c r="JNR346" s="35"/>
      <c r="JNS346" s="35"/>
      <c r="JNT346" s="35"/>
      <c r="JNU346" s="35"/>
      <c r="JNV346" s="35"/>
      <c r="JNW346" s="35"/>
      <c r="JNX346" s="35"/>
      <c r="JNY346" s="35"/>
      <c r="JNZ346" s="35"/>
      <c r="JOA346" s="35"/>
      <c r="JOB346" s="35"/>
      <c r="JOC346" s="35"/>
      <c r="JOD346" s="35"/>
      <c r="JOE346" s="35"/>
      <c r="JOF346" s="35"/>
      <c r="JOG346" s="35"/>
      <c r="JOH346" s="35"/>
      <c r="JOI346" s="35"/>
      <c r="JOJ346" s="35"/>
      <c r="JOK346" s="35"/>
      <c r="JOL346" s="35"/>
      <c r="JOM346" s="35"/>
      <c r="JON346" s="35"/>
      <c r="JOO346" s="35"/>
      <c r="JOP346" s="35"/>
      <c r="JOQ346" s="35"/>
      <c r="JOR346" s="35"/>
      <c r="JOS346" s="35"/>
      <c r="JOT346" s="35"/>
      <c r="JOU346" s="35"/>
      <c r="JOV346" s="35"/>
      <c r="JOW346" s="35"/>
      <c r="JOX346" s="35"/>
      <c r="JOY346" s="35"/>
      <c r="JOZ346" s="35"/>
      <c r="JPA346" s="35"/>
      <c r="JPB346" s="35"/>
      <c r="JPC346" s="35"/>
      <c r="JPD346" s="35"/>
      <c r="JPE346" s="35"/>
      <c r="JPF346" s="35"/>
      <c r="JPG346" s="35"/>
      <c r="JPH346" s="35"/>
      <c r="JPI346" s="35"/>
      <c r="JPJ346" s="35"/>
      <c r="JPK346" s="35"/>
      <c r="JPL346" s="35"/>
      <c r="JPM346" s="35"/>
      <c r="JPN346" s="35"/>
      <c r="JPO346" s="35"/>
      <c r="JPP346" s="35"/>
      <c r="JPQ346" s="35"/>
      <c r="JPR346" s="35"/>
      <c r="JPS346" s="35"/>
      <c r="JPT346" s="35"/>
      <c r="JPU346" s="35"/>
      <c r="JPV346" s="35"/>
      <c r="JPW346" s="35"/>
      <c r="JPX346" s="35"/>
      <c r="JPY346" s="35"/>
      <c r="JPZ346" s="35"/>
      <c r="JQA346" s="35"/>
      <c r="JQB346" s="35"/>
      <c r="JQC346" s="35"/>
      <c r="JQD346" s="35"/>
      <c r="JQE346" s="35"/>
      <c r="JQF346" s="35"/>
      <c r="JQG346" s="35"/>
      <c r="JQH346" s="35"/>
      <c r="JQI346" s="35"/>
      <c r="JQJ346" s="35"/>
      <c r="JQK346" s="35"/>
      <c r="JQL346" s="35"/>
      <c r="JQM346" s="35"/>
      <c r="JQN346" s="35"/>
      <c r="JQO346" s="35"/>
      <c r="JQP346" s="35"/>
      <c r="JQQ346" s="35"/>
      <c r="JQR346" s="35"/>
      <c r="JQS346" s="35"/>
      <c r="JQT346" s="35"/>
      <c r="JQU346" s="35"/>
      <c r="JQV346" s="35"/>
      <c r="JQW346" s="35"/>
      <c r="JQX346" s="35"/>
      <c r="JQY346" s="35"/>
      <c r="JQZ346" s="35"/>
      <c r="JRA346" s="35"/>
      <c r="JRB346" s="35"/>
      <c r="JRC346" s="35"/>
      <c r="JRD346" s="35"/>
      <c r="JRE346" s="35"/>
      <c r="JRF346" s="35"/>
      <c r="JRG346" s="35"/>
      <c r="JRH346" s="35"/>
      <c r="JRI346" s="35"/>
      <c r="JRJ346" s="35"/>
      <c r="JRK346" s="35"/>
      <c r="JRL346" s="35"/>
      <c r="JRM346" s="35"/>
      <c r="JRN346" s="35"/>
      <c r="JRO346" s="35"/>
      <c r="JRP346" s="35"/>
      <c r="JRQ346" s="35"/>
      <c r="JRR346" s="35"/>
      <c r="JRS346" s="35"/>
      <c r="JRT346" s="35"/>
      <c r="JRU346" s="35"/>
      <c r="JRV346" s="35"/>
      <c r="JRW346" s="35"/>
      <c r="JRX346" s="35"/>
      <c r="JRY346" s="35"/>
      <c r="JRZ346" s="35"/>
      <c r="JSA346" s="35"/>
      <c r="JSB346" s="35"/>
      <c r="JSC346" s="35"/>
      <c r="JSD346" s="35"/>
      <c r="JSE346" s="35"/>
      <c r="JSF346" s="35"/>
      <c r="JSG346" s="35"/>
      <c r="JSH346" s="35"/>
      <c r="JSI346" s="35"/>
      <c r="JSJ346" s="35"/>
      <c r="JSK346" s="35"/>
      <c r="JSL346" s="35"/>
      <c r="JSM346" s="35"/>
      <c r="JSN346" s="35"/>
      <c r="JSO346" s="35"/>
      <c r="JSP346" s="35"/>
      <c r="JSQ346" s="35"/>
      <c r="JSR346" s="35"/>
      <c r="JSS346" s="35"/>
      <c r="JST346" s="35"/>
      <c r="JSU346" s="35"/>
      <c r="JSV346" s="35"/>
      <c r="JSW346" s="35"/>
      <c r="JSX346" s="35"/>
      <c r="JSY346" s="35"/>
      <c r="JSZ346" s="35"/>
      <c r="JTA346" s="35"/>
      <c r="JTB346" s="35"/>
      <c r="JTC346" s="35"/>
      <c r="JTD346" s="35"/>
      <c r="JTE346" s="35"/>
      <c r="JTF346" s="35"/>
      <c r="JTG346" s="35"/>
      <c r="JTH346" s="35"/>
      <c r="JTI346" s="35"/>
      <c r="JTJ346" s="35"/>
      <c r="JTK346" s="35"/>
      <c r="JTL346" s="35"/>
      <c r="JTM346" s="35"/>
      <c r="JTN346" s="35"/>
      <c r="JTO346" s="35"/>
      <c r="JTP346" s="35"/>
      <c r="JTQ346" s="35"/>
      <c r="JTR346" s="35"/>
      <c r="JTS346" s="35"/>
      <c r="JTT346" s="35"/>
      <c r="JTU346" s="35"/>
      <c r="JTV346" s="35"/>
      <c r="JTW346" s="35"/>
      <c r="JTX346" s="35"/>
      <c r="JTY346" s="35"/>
      <c r="JTZ346" s="35"/>
      <c r="JUA346" s="35"/>
      <c r="JUB346" s="35"/>
      <c r="JUC346" s="35"/>
      <c r="JUD346" s="35"/>
      <c r="JUE346" s="35"/>
      <c r="JUF346" s="35"/>
      <c r="JUG346" s="35"/>
      <c r="JUH346" s="35"/>
      <c r="JUI346" s="35"/>
      <c r="JUJ346" s="35"/>
      <c r="JUK346" s="35"/>
      <c r="JUL346" s="35"/>
      <c r="JUM346" s="35"/>
      <c r="JUN346" s="35"/>
      <c r="JUO346" s="35"/>
      <c r="JUP346" s="35"/>
      <c r="JUQ346" s="35"/>
      <c r="JUR346" s="35"/>
      <c r="JUS346" s="35"/>
      <c r="JUT346" s="35"/>
      <c r="JUU346" s="35"/>
      <c r="JUV346" s="35"/>
      <c r="JUW346" s="35"/>
      <c r="JUX346" s="35"/>
      <c r="JUY346" s="35"/>
      <c r="JUZ346" s="35"/>
      <c r="JVA346" s="35"/>
      <c r="JVB346" s="35"/>
      <c r="JVC346" s="35"/>
      <c r="JVD346" s="35"/>
      <c r="JVE346" s="35"/>
      <c r="JVF346" s="35"/>
      <c r="JVG346" s="35"/>
      <c r="JVH346" s="35"/>
      <c r="JVI346" s="35"/>
      <c r="JVJ346" s="35"/>
      <c r="JVK346" s="35"/>
      <c r="JVL346" s="35"/>
      <c r="JVM346" s="35"/>
      <c r="JVN346" s="35"/>
      <c r="JVO346" s="35"/>
      <c r="JVP346" s="35"/>
      <c r="JVQ346" s="35"/>
      <c r="JVR346" s="35"/>
      <c r="JVS346" s="35"/>
      <c r="JVT346" s="35"/>
      <c r="JVU346" s="35"/>
      <c r="JVV346" s="35"/>
      <c r="JVW346" s="35"/>
      <c r="JVX346" s="35"/>
      <c r="JVY346" s="35"/>
      <c r="JVZ346" s="35"/>
      <c r="JWA346" s="35"/>
      <c r="JWB346" s="35"/>
      <c r="JWC346" s="35"/>
      <c r="JWD346" s="35"/>
      <c r="JWE346" s="35"/>
      <c r="JWF346" s="35"/>
      <c r="JWG346" s="35"/>
      <c r="JWH346" s="35"/>
      <c r="JWI346" s="35"/>
      <c r="JWJ346" s="35"/>
      <c r="JWK346" s="35"/>
      <c r="JWL346" s="35"/>
      <c r="JWM346" s="35"/>
      <c r="JWN346" s="35"/>
      <c r="JWO346" s="35"/>
      <c r="JWP346" s="35"/>
      <c r="JWQ346" s="35"/>
      <c r="JWR346" s="35"/>
      <c r="JWS346" s="35"/>
      <c r="JWT346" s="35"/>
      <c r="JWU346" s="35"/>
      <c r="JWV346" s="35"/>
      <c r="JWW346" s="35"/>
      <c r="JWX346" s="35"/>
      <c r="JWY346" s="35"/>
      <c r="JWZ346" s="35"/>
      <c r="JXA346" s="35"/>
      <c r="JXB346" s="35"/>
      <c r="JXC346" s="35"/>
      <c r="JXD346" s="35"/>
      <c r="JXE346" s="35"/>
      <c r="JXF346" s="35"/>
      <c r="JXG346" s="35"/>
      <c r="JXH346" s="35"/>
      <c r="JXI346" s="35"/>
      <c r="JXJ346" s="35"/>
      <c r="JXK346" s="35"/>
      <c r="JXL346" s="35"/>
      <c r="JXM346" s="35"/>
      <c r="JXN346" s="35"/>
      <c r="JXO346" s="35"/>
      <c r="JXP346" s="35"/>
      <c r="JXQ346" s="35"/>
      <c r="JXR346" s="35"/>
      <c r="JXS346" s="35"/>
      <c r="JXT346" s="35"/>
      <c r="JXU346" s="35"/>
      <c r="JXV346" s="35"/>
      <c r="JXW346" s="35"/>
      <c r="JXX346" s="35"/>
      <c r="JXY346" s="35"/>
      <c r="JXZ346" s="35"/>
      <c r="JYA346" s="35"/>
      <c r="JYB346" s="35"/>
      <c r="JYC346" s="35"/>
      <c r="JYD346" s="35"/>
      <c r="JYE346" s="35"/>
      <c r="JYF346" s="35"/>
      <c r="JYG346" s="35"/>
      <c r="JYH346" s="35"/>
      <c r="JYI346" s="35"/>
      <c r="JYJ346" s="35"/>
      <c r="JYK346" s="35"/>
      <c r="JYL346" s="35"/>
      <c r="JYM346" s="35"/>
      <c r="JYN346" s="35"/>
      <c r="JYO346" s="35"/>
      <c r="JYP346" s="35"/>
      <c r="JYQ346" s="35"/>
      <c r="JYR346" s="35"/>
      <c r="JYS346" s="35"/>
      <c r="JYT346" s="35"/>
      <c r="JYU346" s="35"/>
      <c r="JYV346" s="35"/>
      <c r="JYW346" s="35"/>
      <c r="JYX346" s="35"/>
      <c r="JYY346" s="35"/>
      <c r="JYZ346" s="35"/>
      <c r="JZA346" s="35"/>
      <c r="JZB346" s="35"/>
      <c r="JZC346" s="35"/>
      <c r="JZD346" s="35"/>
      <c r="JZE346" s="35"/>
      <c r="JZF346" s="35"/>
      <c r="JZG346" s="35"/>
      <c r="JZH346" s="35"/>
      <c r="JZI346" s="35"/>
      <c r="JZJ346" s="35"/>
      <c r="JZK346" s="35"/>
      <c r="JZL346" s="35"/>
      <c r="JZM346" s="35"/>
      <c r="JZN346" s="35"/>
      <c r="JZO346" s="35"/>
      <c r="JZP346" s="35"/>
      <c r="JZQ346" s="35"/>
      <c r="JZR346" s="35"/>
      <c r="JZS346" s="35"/>
      <c r="JZT346" s="35"/>
      <c r="JZU346" s="35"/>
      <c r="JZV346" s="35"/>
      <c r="JZW346" s="35"/>
      <c r="JZX346" s="35"/>
      <c r="JZY346" s="35"/>
      <c r="JZZ346" s="35"/>
      <c r="KAA346" s="35"/>
      <c r="KAB346" s="35"/>
      <c r="KAC346" s="35"/>
      <c r="KAD346" s="35"/>
      <c r="KAE346" s="35"/>
      <c r="KAF346" s="35"/>
      <c r="KAG346" s="35"/>
      <c r="KAH346" s="35"/>
      <c r="KAI346" s="35"/>
      <c r="KAJ346" s="35"/>
      <c r="KAK346" s="35"/>
      <c r="KAL346" s="35"/>
      <c r="KAM346" s="35"/>
      <c r="KAN346" s="35"/>
      <c r="KAO346" s="35"/>
      <c r="KAP346" s="35"/>
      <c r="KAQ346" s="35"/>
      <c r="KAR346" s="35"/>
      <c r="KAS346" s="35"/>
      <c r="KAT346" s="35"/>
      <c r="KAU346" s="35"/>
      <c r="KAV346" s="35"/>
      <c r="KAW346" s="35"/>
      <c r="KAX346" s="35"/>
      <c r="KAY346" s="35"/>
      <c r="KAZ346" s="35"/>
      <c r="KBA346" s="35"/>
      <c r="KBB346" s="35"/>
      <c r="KBC346" s="35"/>
      <c r="KBD346" s="35"/>
      <c r="KBE346" s="35"/>
      <c r="KBF346" s="35"/>
      <c r="KBG346" s="35"/>
      <c r="KBH346" s="35"/>
      <c r="KBI346" s="35"/>
      <c r="KBJ346" s="35"/>
      <c r="KBK346" s="35"/>
      <c r="KBL346" s="35"/>
      <c r="KBM346" s="35"/>
      <c r="KBN346" s="35"/>
      <c r="KBO346" s="35"/>
      <c r="KBP346" s="35"/>
      <c r="KBQ346" s="35"/>
      <c r="KBR346" s="35"/>
      <c r="KBS346" s="35"/>
      <c r="KBT346" s="35"/>
      <c r="KBU346" s="35"/>
      <c r="KBV346" s="35"/>
      <c r="KBW346" s="35"/>
      <c r="KBX346" s="35"/>
      <c r="KBY346" s="35"/>
      <c r="KBZ346" s="35"/>
      <c r="KCA346" s="35"/>
      <c r="KCB346" s="35"/>
      <c r="KCC346" s="35"/>
      <c r="KCD346" s="35"/>
      <c r="KCE346" s="35"/>
      <c r="KCF346" s="35"/>
      <c r="KCG346" s="35"/>
      <c r="KCH346" s="35"/>
      <c r="KCI346" s="35"/>
      <c r="KCJ346" s="35"/>
      <c r="KCK346" s="35"/>
      <c r="KCL346" s="35"/>
      <c r="KCM346" s="35"/>
      <c r="KCN346" s="35"/>
      <c r="KCO346" s="35"/>
      <c r="KCP346" s="35"/>
      <c r="KCQ346" s="35"/>
      <c r="KCR346" s="35"/>
      <c r="KCS346" s="35"/>
      <c r="KCT346" s="35"/>
      <c r="KCU346" s="35"/>
      <c r="KCV346" s="35"/>
      <c r="KCW346" s="35"/>
      <c r="KCX346" s="35"/>
      <c r="KCY346" s="35"/>
      <c r="KCZ346" s="35"/>
      <c r="KDA346" s="35"/>
      <c r="KDB346" s="35"/>
      <c r="KDC346" s="35"/>
      <c r="KDD346" s="35"/>
      <c r="KDE346" s="35"/>
      <c r="KDF346" s="35"/>
      <c r="KDG346" s="35"/>
      <c r="KDH346" s="35"/>
      <c r="KDI346" s="35"/>
      <c r="KDJ346" s="35"/>
      <c r="KDK346" s="35"/>
      <c r="KDL346" s="35"/>
      <c r="KDM346" s="35"/>
      <c r="KDN346" s="35"/>
      <c r="KDO346" s="35"/>
      <c r="KDP346" s="35"/>
      <c r="KDQ346" s="35"/>
      <c r="KDR346" s="35"/>
      <c r="KDS346" s="35"/>
      <c r="KDT346" s="35"/>
      <c r="KDU346" s="35"/>
      <c r="KDV346" s="35"/>
      <c r="KDW346" s="35"/>
      <c r="KDX346" s="35"/>
      <c r="KDY346" s="35"/>
      <c r="KDZ346" s="35"/>
      <c r="KEA346" s="35"/>
      <c r="KEB346" s="35"/>
      <c r="KEC346" s="35"/>
      <c r="KED346" s="35"/>
      <c r="KEE346" s="35"/>
      <c r="KEF346" s="35"/>
      <c r="KEG346" s="35"/>
      <c r="KEH346" s="35"/>
      <c r="KEI346" s="35"/>
      <c r="KEJ346" s="35"/>
      <c r="KEK346" s="35"/>
      <c r="KEL346" s="35"/>
      <c r="KEM346" s="35"/>
      <c r="KEN346" s="35"/>
      <c r="KEO346" s="35"/>
      <c r="KEP346" s="35"/>
      <c r="KEQ346" s="35"/>
      <c r="KER346" s="35"/>
      <c r="KES346" s="35"/>
      <c r="KET346" s="35"/>
      <c r="KEU346" s="35"/>
      <c r="KEV346" s="35"/>
      <c r="KEW346" s="35"/>
      <c r="KEX346" s="35"/>
      <c r="KEY346" s="35"/>
      <c r="KEZ346" s="35"/>
      <c r="KFA346" s="35"/>
      <c r="KFB346" s="35"/>
      <c r="KFC346" s="35"/>
      <c r="KFD346" s="35"/>
      <c r="KFE346" s="35"/>
      <c r="KFF346" s="35"/>
      <c r="KFG346" s="35"/>
      <c r="KFH346" s="35"/>
      <c r="KFI346" s="35"/>
      <c r="KFJ346" s="35"/>
      <c r="KFK346" s="35"/>
      <c r="KFL346" s="35"/>
      <c r="KFM346" s="35"/>
      <c r="KFN346" s="35"/>
      <c r="KFO346" s="35"/>
      <c r="KFP346" s="35"/>
      <c r="KFQ346" s="35"/>
      <c r="KFR346" s="35"/>
      <c r="KFS346" s="35"/>
      <c r="KFT346" s="35"/>
      <c r="KFU346" s="35"/>
      <c r="KFV346" s="35"/>
      <c r="KFW346" s="35"/>
      <c r="KFX346" s="35"/>
      <c r="KFY346" s="35"/>
      <c r="KFZ346" s="35"/>
      <c r="KGA346" s="35"/>
      <c r="KGB346" s="35"/>
      <c r="KGC346" s="35"/>
      <c r="KGD346" s="35"/>
      <c r="KGE346" s="35"/>
      <c r="KGF346" s="35"/>
      <c r="KGG346" s="35"/>
      <c r="KGH346" s="35"/>
      <c r="KGI346" s="35"/>
      <c r="KGJ346" s="35"/>
      <c r="KGK346" s="35"/>
      <c r="KGL346" s="35"/>
      <c r="KGM346" s="35"/>
      <c r="KGN346" s="35"/>
      <c r="KGO346" s="35"/>
      <c r="KGP346" s="35"/>
      <c r="KGQ346" s="35"/>
      <c r="KGR346" s="35"/>
      <c r="KGS346" s="35"/>
      <c r="KGT346" s="35"/>
      <c r="KGU346" s="35"/>
      <c r="KGV346" s="35"/>
      <c r="KGW346" s="35"/>
      <c r="KGX346" s="35"/>
      <c r="KGY346" s="35"/>
      <c r="KGZ346" s="35"/>
      <c r="KHA346" s="35"/>
      <c r="KHB346" s="35"/>
      <c r="KHC346" s="35"/>
      <c r="KHD346" s="35"/>
      <c r="KHE346" s="35"/>
      <c r="KHF346" s="35"/>
      <c r="KHG346" s="35"/>
      <c r="KHH346" s="35"/>
      <c r="KHI346" s="35"/>
      <c r="KHJ346" s="35"/>
      <c r="KHK346" s="35"/>
      <c r="KHL346" s="35"/>
      <c r="KHM346" s="35"/>
      <c r="KHN346" s="35"/>
      <c r="KHO346" s="35"/>
      <c r="KHP346" s="35"/>
      <c r="KHQ346" s="35"/>
      <c r="KHR346" s="35"/>
      <c r="KHS346" s="35"/>
      <c r="KHT346" s="35"/>
      <c r="KHU346" s="35"/>
      <c r="KHV346" s="35"/>
      <c r="KHW346" s="35"/>
      <c r="KHX346" s="35"/>
      <c r="KHY346" s="35"/>
      <c r="KHZ346" s="35"/>
      <c r="KIA346" s="35"/>
      <c r="KIB346" s="35"/>
      <c r="KIC346" s="35"/>
      <c r="KID346" s="35"/>
      <c r="KIE346" s="35"/>
      <c r="KIF346" s="35"/>
      <c r="KIG346" s="35"/>
      <c r="KIH346" s="35"/>
      <c r="KII346" s="35"/>
      <c r="KIJ346" s="35"/>
      <c r="KIK346" s="35"/>
      <c r="KIL346" s="35"/>
      <c r="KIM346" s="35"/>
      <c r="KIN346" s="35"/>
      <c r="KIO346" s="35"/>
      <c r="KIP346" s="35"/>
      <c r="KIQ346" s="35"/>
      <c r="KIR346" s="35"/>
      <c r="KIS346" s="35"/>
      <c r="KIT346" s="35"/>
      <c r="KIU346" s="35"/>
      <c r="KIV346" s="35"/>
      <c r="KIW346" s="35"/>
      <c r="KIX346" s="35"/>
      <c r="KIY346" s="35"/>
      <c r="KIZ346" s="35"/>
      <c r="KJA346" s="35"/>
      <c r="KJB346" s="35"/>
      <c r="KJC346" s="35"/>
      <c r="KJD346" s="35"/>
      <c r="KJE346" s="35"/>
      <c r="KJF346" s="35"/>
      <c r="KJG346" s="35"/>
      <c r="KJH346" s="35"/>
      <c r="KJI346" s="35"/>
      <c r="KJJ346" s="35"/>
      <c r="KJK346" s="35"/>
      <c r="KJL346" s="35"/>
      <c r="KJM346" s="35"/>
      <c r="KJN346" s="35"/>
      <c r="KJO346" s="35"/>
      <c r="KJP346" s="35"/>
      <c r="KJQ346" s="35"/>
      <c r="KJR346" s="35"/>
      <c r="KJS346" s="35"/>
      <c r="KJT346" s="35"/>
      <c r="KJU346" s="35"/>
      <c r="KJV346" s="35"/>
      <c r="KJW346" s="35"/>
      <c r="KJX346" s="35"/>
      <c r="KJY346" s="35"/>
      <c r="KJZ346" s="35"/>
      <c r="KKA346" s="35"/>
      <c r="KKB346" s="35"/>
      <c r="KKC346" s="35"/>
      <c r="KKD346" s="35"/>
      <c r="KKE346" s="35"/>
      <c r="KKF346" s="35"/>
      <c r="KKG346" s="35"/>
      <c r="KKH346" s="35"/>
      <c r="KKI346" s="35"/>
      <c r="KKJ346" s="35"/>
      <c r="KKK346" s="35"/>
      <c r="KKL346" s="35"/>
      <c r="KKM346" s="35"/>
      <c r="KKN346" s="35"/>
      <c r="KKO346" s="35"/>
      <c r="KKP346" s="35"/>
      <c r="KKQ346" s="35"/>
      <c r="KKR346" s="35"/>
      <c r="KKS346" s="35"/>
      <c r="KKT346" s="35"/>
      <c r="KKU346" s="35"/>
      <c r="KKV346" s="35"/>
      <c r="KKW346" s="35"/>
      <c r="KKX346" s="35"/>
      <c r="KKY346" s="35"/>
      <c r="KKZ346" s="35"/>
      <c r="KLA346" s="35"/>
      <c r="KLB346" s="35"/>
      <c r="KLC346" s="35"/>
      <c r="KLD346" s="35"/>
      <c r="KLE346" s="35"/>
      <c r="KLF346" s="35"/>
      <c r="KLG346" s="35"/>
      <c r="KLH346" s="35"/>
      <c r="KLI346" s="35"/>
      <c r="KLJ346" s="35"/>
      <c r="KLK346" s="35"/>
      <c r="KLL346" s="35"/>
      <c r="KLM346" s="35"/>
      <c r="KLN346" s="35"/>
      <c r="KLO346" s="35"/>
      <c r="KLP346" s="35"/>
      <c r="KLQ346" s="35"/>
      <c r="KLR346" s="35"/>
      <c r="KLS346" s="35"/>
      <c r="KLT346" s="35"/>
      <c r="KLU346" s="35"/>
      <c r="KLV346" s="35"/>
      <c r="KLW346" s="35"/>
      <c r="KLX346" s="35"/>
      <c r="KLY346" s="35"/>
      <c r="KLZ346" s="35"/>
      <c r="KMA346" s="35"/>
      <c r="KMB346" s="35"/>
      <c r="KMC346" s="35"/>
      <c r="KMD346" s="35"/>
      <c r="KME346" s="35"/>
      <c r="KMF346" s="35"/>
      <c r="KMG346" s="35"/>
      <c r="KMH346" s="35"/>
      <c r="KMI346" s="35"/>
      <c r="KMJ346" s="35"/>
      <c r="KMK346" s="35"/>
      <c r="KML346" s="35"/>
      <c r="KMM346" s="35"/>
      <c r="KMN346" s="35"/>
      <c r="KMO346" s="35"/>
      <c r="KMP346" s="35"/>
      <c r="KMQ346" s="35"/>
      <c r="KMR346" s="35"/>
      <c r="KMS346" s="35"/>
      <c r="KMT346" s="35"/>
      <c r="KMU346" s="35"/>
      <c r="KMV346" s="35"/>
      <c r="KMW346" s="35"/>
      <c r="KMX346" s="35"/>
      <c r="KMY346" s="35"/>
      <c r="KMZ346" s="35"/>
      <c r="KNA346" s="35"/>
      <c r="KNB346" s="35"/>
      <c r="KNC346" s="35"/>
      <c r="KND346" s="35"/>
      <c r="KNE346" s="35"/>
      <c r="KNF346" s="35"/>
      <c r="KNG346" s="35"/>
      <c r="KNH346" s="35"/>
      <c r="KNI346" s="35"/>
      <c r="KNJ346" s="35"/>
      <c r="KNK346" s="35"/>
      <c r="KNL346" s="35"/>
      <c r="KNM346" s="35"/>
      <c r="KNN346" s="35"/>
      <c r="KNO346" s="35"/>
      <c r="KNP346" s="35"/>
      <c r="KNQ346" s="35"/>
      <c r="KNR346" s="35"/>
      <c r="KNS346" s="35"/>
      <c r="KNT346" s="35"/>
      <c r="KNU346" s="35"/>
      <c r="KNV346" s="35"/>
      <c r="KNW346" s="35"/>
      <c r="KNX346" s="35"/>
      <c r="KNY346" s="35"/>
      <c r="KNZ346" s="35"/>
      <c r="KOA346" s="35"/>
      <c r="KOB346" s="35"/>
      <c r="KOC346" s="35"/>
      <c r="KOD346" s="35"/>
      <c r="KOE346" s="35"/>
      <c r="KOF346" s="35"/>
      <c r="KOG346" s="35"/>
      <c r="KOH346" s="35"/>
      <c r="KOI346" s="35"/>
      <c r="KOJ346" s="35"/>
      <c r="KOK346" s="35"/>
      <c r="KOL346" s="35"/>
      <c r="KOM346" s="35"/>
      <c r="KON346" s="35"/>
      <c r="KOO346" s="35"/>
      <c r="KOP346" s="35"/>
      <c r="KOQ346" s="35"/>
      <c r="KOR346" s="35"/>
      <c r="KOS346" s="35"/>
      <c r="KOT346" s="35"/>
      <c r="KOU346" s="35"/>
      <c r="KOV346" s="35"/>
      <c r="KOW346" s="35"/>
      <c r="KOX346" s="35"/>
      <c r="KOY346" s="35"/>
      <c r="KOZ346" s="35"/>
      <c r="KPA346" s="35"/>
      <c r="KPB346" s="35"/>
      <c r="KPC346" s="35"/>
      <c r="KPD346" s="35"/>
      <c r="KPE346" s="35"/>
      <c r="KPF346" s="35"/>
      <c r="KPG346" s="35"/>
      <c r="KPH346" s="35"/>
      <c r="KPI346" s="35"/>
      <c r="KPJ346" s="35"/>
      <c r="KPK346" s="35"/>
      <c r="KPL346" s="35"/>
      <c r="KPM346" s="35"/>
      <c r="KPN346" s="35"/>
      <c r="KPO346" s="35"/>
      <c r="KPP346" s="35"/>
      <c r="KPQ346" s="35"/>
      <c r="KPR346" s="35"/>
      <c r="KPS346" s="35"/>
      <c r="KPT346" s="35"/>
      <c r="KPU346" s="35"/>
      <c r="KPV346" s="35"/>
      <c r="KPW346" s="35"/>
      <c r="KPX346" s="35"/>
      <c r="KPY346" s="35"/>
      <c r="KPZ346" s="35"/>
      <c r="KQA346" s="35"/>
      <c r="KQB346" s="35"/>
      <c r="KQC346" s="35"/>
      <c r="KQD346" s="35"/>
      <c r="KQE346" s="35"/>
      <c r="KQF346" s="35"/>
      <c r="KQG346" s="35"/>
      <c r="KQH346" s="35"/>
      <c r="KQI346" s="35"/>
      <c r="KQJ346" s="35"/>
      <c r="KQK346" s="35"/>
      <c r="KQL346" s="35"/>
      <c r="KQM346" s="35"/>
      <c r="KQN346" s="35"/>
      <c r="KQO346" s="35"/>
      <c r="KQP346" s="35"/>
      <c r="KQQ346" s="35"/>
      <c r="KQR346" s="35"/>
      <c r="KQS346" s="35"/>
      <c r="KQT346" s="35"/>
      <c r="KQU346" s="35"/>
      <c r="KQV346" s="35"/>
      <c r="KQW346" s="35"/>
      <c r="KQX346" s="35"/>
      <c r="KQY346" s="35"/>
      <c r="KQZ346" s="35"/>
      <c r="KRA346" s="35"/>
      <c r="KRB346" s="35"/>
      <c r="KRC346" s="35"/>
      <c r="KRD346" s="35"/>
      <c r="KRE346" s="35"/>
      <c r="KRF346" s="35"/>
      <c r="KRG346" s="35"/>
      <c r="KRH346" s="35"/>
      <c r="KRI346" s="35"/>
      <c r="KRJ346" s="35"/>
      <c r="KRK346" s="35"/>
      <c r="KRL346" s="35"/>
      <c r="KRM346" s="35"/>
      <c r="KRN346" s="35"/>
      <c r="KRO346" s="35"/>
      <c r="KRP346" s="35"/>
      <c r="KRQ346" s="35"/>
      <c r="KRR346" s="35"/>
      <c r="KRS346" s="35"/>
      <c r="KRT346" s="35"/>
      <c r="KRU346" s="35"/>
      <c r="KRV346" s="35"/>
      <c r="KRW346" s="35"/>
      <c r="KRX346" s="35"/>
      <c r="KRY346" s="35"/>
      <c r="KRZ346" s="35"/>
      <c r="KSA346" s="35"/>
      <c r="KSB346" s="35"/>
      <c r="KSC346" s="35"/>
      <c r="KSD346" s="35"/>
      <c r="KSE346" s="35"/>
      <c r="KSF346" s="35"/>
      <c r="KSG346" s="35"/>
      <c r="KSH346" s="35"/>
      <c r="KSI346" s="35"/>
      <c r="KSJ346" s="35"/>
      <c r="KSK346" s="35"/>
      <c r="KSL346" s="35"/>
      <c r="KSM346" s="35"/>
      <c r="KSN346" s="35"/>
      <c r="KSO346" s="35"/>
      <c r="KSP346" s="35"/>
      <c r="KSQ346" s="35"/>
      <c r="KSR346" s="35"/>
      <c r="KSS346" s="35"/>
      <c r="KST346" s="35"/>
      <c r="KSU346" s="35"/>
      <c r="KSV346" s="35"/>
      <c r="KSW346" s="35"/>
      <c r="KSX346" s="35"/>
      <c r="KSY346" s="35"/>
      <c r="KSZ346" s="35"/>
      <c r="KTA346" s="35"/>
      <c r="KTB346" s="35"/>
      <c r="KTC346" s="35"/>
      <c r="KTD346" s="35"/>
      <c r="KTE346" s="35"/>
      <c r="KTF346" s="35"/>
      <c r="KTG346" s="35"/>
      <c r="KTH346" s="35"/>
      <c r="KTI346" s="35"/>
      <c r="KTJ346" s="35"/>
      <c r="KTK346" s="35"/>
      <c r="KTL346" s="35"/>
      <c r="KTM346" s="35"/>
      <c r="KTN346" s="35"/>
      <c r="KTO346" s="35"/>
      <c r="KTP346" s="35"/>
      <c r="KTQ346" s="35"/>
      <c r="KTR346" s="35"/>
      <c r="KTS346" s="35"/>
      <c r="KTT346" s="35"/>
      <c r="KTU346" s="35"/>
      <c r="KTV346" s="35"/>
      <c r="KTW346" s="35"/>
      <c r="KTX346" s="35"/>
      <c r="KTY346" s="35"/>
      <c r="KTZ346" s="35"/>
      <c r="KUA346" s="35"/>
      <c r="KUB346" s="35"/>
      <c r="KUC346" s="35"/>
      <c r="KUD346" s="35"/>
      <c r="KUE346" s="35"/>
      <c r="KUF346" s="35"/>
      <c r="KUG346" s="35"/>
      <c r="KUH346" s="35"/>
      <c r="KUI346" s="35"/>
      <c r="KUJ346" s="35"/>
      <c r="KUK346" s="35"/>
      <c r="KUL346" s="35"/>
      <c r="KUM346" s="35"/>
      <c r="KUN346" s="35"/>
      <c r="KUO346" s="35"/>
      <c r="KUP346" s="35"/>
      <c r="KUQ346" s="35"/>
      <c r="KUR346" s="35"/>
      <c r="KUS346" s="35"/>
      <c r="KUT346" s="35"/>
      <c r="KUU346" s="35"/>
      <c r="KUV346" s="35"/>
      <c r="KUW346" s="35"/>
      <c r="KUX346" s="35"/>
      <c r="KUY346" s="35"/>
      <c r="KUZ346" s="35"/>
      <c r="KVA346" s="35"/>
      <c r="KVB346" s="35"/>
      <c r="KVC346" s="35"/>
      <c r="KVD346" s="35"/>
      <c r="KVE346" s="35"/>
      <c r="KVF346" s="35"/>
      <c r="KVG346" s="35"/>
      <c r="KVH346" s="35"/>
      <c r="KVI346" s="35"/>
      <c r="KVJ346" s="35"/>
      <c r="KVK346" s="35"/>
      <c r="KVL346" s="35"/>
      <c r="KVM346" s="35"/>
      <c r="KVN346" s="35"/>
      <c r="KVO346" s="35"/>
      <c r="KVP346" s="35"/>
      <c r="KVQ346" s="35"/>
      <c r="KVR346" s="35"/>
      <c r="KVS346" s="35"/>
      <c r="KVT346" s="35"/>
      <c r="KVU346" s="35"/>
      <c r="KVV346" s="35"/>
      <c r="KVW346" s="35"/>
      <c r="KVX346" s="35"/>
      <c r="KVY346" s="35"/>
      <c r="KVZ346" s="35"/>
      <c r="KWA346" s="35"/>
      <c r="KWB346" s="35"/>
      <c r="KWC346" s="35"/>
      <c r="KWD346" s="35"/>
      <c r="KWE346" s="35"/>
      <c r="KWF346" s="35"/>
      <c r="KWG346" s="35"/>
      <c r="KWH346" s="35"/>
      <c r="KWI346" s="35"/>
      <c r="KWJ346" s="35"/>
      <c r="KWK346" s="35"/>
      <c r="KWL346" s="35"/>
      <c r="KWM346" s="35"/>
      <c r="KWN346" s="35"/>
      <c r="KWO346" s="35"/>
      <c r="KWP346" s="35"/>
      <c r="KWQ346" s="35"/>
      <c r="KWR346" s="35"/>
      <c r="KWS346" s="35"/>
      <c r="KWT346" s="35"/>
      <c r="KWU346" s="35"/>
      <c r="KWV346" s="35"/>
      <c r="KWW346" s="35"/>
      <c r="KWX346" s="35"/>
      <c r="KWY346" s="35"/>
      <c r="KWZ346" s="35"/>
      <c r="KXA346" s="35"/>
      <c r="KXB346" s="35"/>
      <c r="KXC346" s="35"/>
      <c r="KXD346" s="35"/>
      <c r="KXE346" s="35"/>
      <c r="KXF346" s="35"/>
      <c r="KXG346" s="35"/>
      <c r="KXH346" s="35"/>
      <c r="KXI346" s="35"/>
      <c r="KXJ346" s="35"/>
      <c r="KXK346" s="35"/>
      <c r="KXL346" s="35"/>
      <c r="KXM346" s="35"/>
      <c r="KXN346" s="35"/>
      <c r="KXO346" s="35"/>
      <c r="KXP346" s="35"/>
      <c r="KXQ346" s="35"/>
      <c r="KXR346" s="35"/>
      <c r="KXS346" s="35"/>
      <c r="KXT346" s="35"/>
      <c r="KXU346" s="35"/>
      <c r="KXV346" s="35"/>
      <c r="KXW346" s="35"/>
      <c r="KXX346" s="35"/>
      <c r="KXY346" s="35"/>
      <c r="KXZ346" s="35"/>
      <c r="KYA346" s="35"/>
      <c r="KYB346" s="35"/>
      <c r="KYC346" s="35"/>
      <c r="KYD346" s="35"/>
      <c r="KYE346" s="35"/>
      <c r="KYF346" s="35"/>
      <c r="KYG346" s="35"/>
      <c r="KYH346" s="35"/>
      <c r="KYI346" s="35"/>
      <c r="KYJ346" s="35"/>
      <c r="KYK346" s="35"/>
      <c r="KYL346" s="35"/>
      <c r="KYM346" s="35"/>
      <c r="KYN346" s="35"/>
      <c r="KYO346" s="35"/>
      <c r="KYP346" s="35"/>
      <c r="KYQ346" s="35"/>
      <c r="KYR346" s="35"/>
      <c r="KYS346" s="35"/>
      <c r="KYT346" s="35"/>
      <c r="KYU346" s="35"/>
      <c r="KYV346" s="35"/>
      <c r="KYW346" s="35"/>
      <c r="KYX346" s="35"/>
      <c r="KYY346" s="35"/>
      <c r="KYZ346" s="35"/>
      <c r="KZA346" s="35"/>
      <c r="KZB346" s="35"/>
      <c r="KZC346" s="35"/>
      <c r="KZD346" s="35"/>
      <c r="KZE346" s="35"/>
      <c r="KZF346" s="35"/>
      <c r="KZG346" s="35"/>
      <c r="KZH346" s="35"/>
      <c r="KZI346" s="35"/>
      <c r="KZJ346" s="35"/>
      <c r="KZK346" s="35"/>
      <c r="KZL346" s="35"/>
      <c r="KZM346" s="35"/>
      <c r="KZN346" s="35"/>
      <c r="KZO346" s="35"/>
      <c r="KZP346" s="35"/>
      <c r="KZQ346" s="35"/>
      <c r="KZR346" s="35"/>
      <c r="KZS346" s="35"/>
      <c r="KZT346" s="35"/>
      <c r="KZU346" s="35"/>
      <c r="KZV346" s="35"/>
      <c r="KZW346" s="35"/>
      <c r="KZX346" s="35"/>
      <c r="KZY346" s="35"/>
      <c r="KZZ346" s="35"/>
      <c r="LAA346" s="35"/>
      <c r="LAB346" s="35"/>
      <c r="LAC346" s="35"/>
      <c r="LAD346" s="35"/>
      <c r="LAE346" s="35"/>
      <c r="LAF346" s="35"/>
      <c r="LAG346" s="35"/>
      <c r="LAH346" s="35"/>
      <c r="LAI346" s="35"/>
      <c r="LAJ346" s="35"/>
      <c r="LAK346" s="35"/>
      <c r="LAL346" s="35"/>
      <c r="LAM346" s="35"/>
      <c r="LAN346" s="35"/>
      <c r="LAO346" s="35"/>
      <c r="LAP346" s="35"/>
      <c r="LAQ346" s="35"/>
      <c r="LAR346" s="35"/>
      <c r="LAS346" s="35"/>
      <c r="LAT346" s="35"/>
      <c r="LAU346" s="35"/>
      <c r="LAV346" s="35"/>
      <c r="LAW346" s="35"/>
      <c r="LAX346" s="35"/>
      <c r="LAY346" s="35"/>
      <c r="LAZ346" s="35"/>
      <c r="LBA346" s="35"/>
      <c r="LBB346" s="35"/>
      <c r="LBC346" s="35"/>
      <c r="LBD346" s="35"/>
      <c r="LBE346" s="35"/>
      <c r="LBF346" s="35"/>
      <c r="LBG346" s="35"/>
      <c r="LBH346" s="35"/>
      <c r="LBI346" s="35"/>
      <c r="LBJ346" s="35"/>
      <c r="LBK346" s="35"/>
      <c r="LBL346" s="35"/>
      <c r="LBM346" s="35"/>
      <c r="LBN346" s="35"/>
      <c r="LBO346" s="35"/>
      <c r="LBP346" s="35"/>
      <c r="LBQ346" s="35"/>
      <c r="LBR346" s="35"/>
      <c r="LBS346" s="35"/>
      <c r="LBT346" s="35"/>
      <c r="LBU346" s="35"/>
      <c r="LBV346" s="35"/>
      <c r="LBW346" s="35"/>
      <c r="LBX346" s="35"/>
      <c r="LBY346" s="35"/>
      <c r="LBZ346" s="35"/>
      <c r="LCA346" s="35"/>
      <c r="LCB346" s="35"/>
      <c r="LCC346" s="35"/>
      <c r="LCD346" s="35"/>
      <c r="LCE346" s="35"/>
      <c r="LCF346" s="35"/>
      <c r="LCG346" s="35"/>
      <c r="LCH346" s="35"/>
      <c r="LCI346" s="35"/>
      <c r="LCJ346" s="35"/>
      <c r="LCK346" s="35"/>
      <c r="LCL346" s="35"/>
      <c r="LCM346" s="35"/>
      <c r="LCN346" s="35"/>
      <c r="LCO346" s="35"/>
      <c r="LCP346" s="35"/>
      <c r="LCQ346" s="35"/>
      <c r="LCR346" s="35"/>
      <c r="LCS346" s="35"/>
      <c r="LCT346" s="35"/>
      <c r="LCU346" s="35"/>
      <c r="LCV346" s="35"/>
      <c r="LCW346" s="35"/>
      <c r="LCX346" s="35"/>
      <c r="LCY346" s="35"/>
      <c r="LCZ346" s="35"/>
      <c r="LDA346" s="35"/>
      <c r="LDB346" s="35"/>
      <c r="LDC346" s="35"/>
      <c r="LDD346" s="35"/>
      <c r="LDE346" s="35"/>
      <c r="LDF346" s="35"/>
      <c r="LDG346" s="35"/>
      <c r="LDH346" s="35"/>
      <c r="LDI346" s="35"/>
      <c r="LDJ346" s="35"/>
      <c r="LDK346" s="35"/>
      <c r="LDL346" s="35"/>
      <c r="LDM346" s="35"/>
      <c r="LDN346" s="35"/>
      <c r="LDO346" s="35"/>
      <c r="LDP346" s="35"/>
      <c r="LDQ346" s="35"/>
      <c r="LDR346" s="35"/>
      <c r="LDS346" s="35"/>
      <c r="LDT346" s="35"/>
      <c r="LDU346" s="35"/>
      <c r="LDV346" s="35"/>
      <c r="LDW346" s="35"/>
      <c r="LDX346" s="35"/>
      <c r="LDY346" s="35"/>
      <c r="LDZ346" s="35"/>
      <c r="LEA346" s="35"/>
      <c r="LEB346" s="35"/>
      <c r="LEC346" s="35"/>
      <c r="LED346" s="35"/>
      <c r="LEE346" s="35"/>
      <c r="LEF346" s="35"/>
      <c r="LEG346" s="35"/>
      <c r="LEH346" s="35"/>
      <c r="LEI346" s="35"/>
      <c r="LEJ346" s="35"/>
      <c r="LEK346" s="35"/>
      <c r="LEL346" s="35"/>
      <c r="LEM346" s="35"/>
      <c r="LEN346" s="35"/>
      <c r="LEO346" s="35"/>
      <c r="LEP346" s="35"/>
      <c r="LEQ346" s="35"/>
      <c r="LER346" s="35"/>
      <c r="LES346" s="35"/>
      <c r="LET346" s="35"/>
      <c r="LEU346" s="35"/>
      <c r="LEV346" s="35"/>
      <c r="LEW346" s="35"/>
      <c r="LEX346" s="35"/>
      <c r="LEY346" s="35"/>
      <c r="LEZ346" s="35"/>
      <c r="LFA346" s="35"/>
      <c r="LFB346" s="35"/>
      <c r="LFC346" s="35"/>
      <c r="LFD346" s="35"/>
      <c r="LFE346" s="35"/>
      <c r="LFF346" s="35"/>
      <c r="LFG346" s="35"/>
      <c r="LFH346" s="35"/>
      <c r="LFI346" s="35"/>
      <c r="LFJ346" s="35"/>
      <c r="LFK346" s="35"/>
      <c r="LFL346" s="35"/>
      <c r="LFM346" s="35"/>
      <c r="LFN346" s="35"/>
      <c r="LFO346" s="35"/>
      <c r="LFP346" s="35"/>
      <c r="LFQ346" s="35"/>
      <c r="LFR346" s="35"/>
      <c r="LFS346" s="35"/>
      <c r="LFT346" s="35"/>
      <c r="LFU346" s="35"/>
      <c r="LFV346" s="35"/>
      <c r="LFW346" s="35"/>
      <c r="LFX346" s="35"/>
      <c r="LFY346" s="35"/>
      <c r="LFZ346" s="35"/>
      <c r="LGA346" s="35"/>
      <c r="LGB346" s="35"/>
      <c r="LGC346" s="35"/>
      <c r="LGD346" s="35"/>
      <c r="LGE346" s="35"/>
      <c r="LGF346" s="35"/>
      <c r="LGG346" s="35"/>
      <c r="LGH346" s="35"/>
      <c r="LGI346" s="35"/>
      <c r="LGJ346" s="35"/>
      <c r="LGK346" s="35"/>
      <c r="LGL346" s="35"/>
      <c r="LGM346" s="35"/>
      <c r="LGN346" s="35"/>
      <c r="LGO346" s="35"/>
      <c r="LGP346" s="35"/>
      <c r="LGQ346" s="35"/>
      <c r="LGR346" s="35"/>
      <c r="LGS346" s="35"/>
      <c r="LGT346" s="35"/>
      <c r="LGU346" s="35"/>
      <c r="LGV346" s="35"/>
      <c r="LGW346" s="35"/>
      <c r="LGX346" s="35"/>
      <c r="LGY346" s="35"/>
      <c r="LGZ346" s="35"/>
      <c r="LHA346" s="35"/>
      <c r="LHB346" s="35"/>
      <c r="LHC346" s="35"/>
      <c r="LHD346" s="35"/>
      <c r="LHE346" s="35"/>
      <c r="LHF346" s="35"/>
      <c r="LHG346" s="35"/>
      <c r="LHH346" s="35"/>
      <c r="LHI346" s="35"/>
      <c r="LHJ346" s="35"/>
      <c r="LHK346" s="35"/>
      <c r="LHL346" s="35"/>
      <c r="LHM346" s="35"/>
      <c r="LHN346" s="35"/>
      <c r="LHO346" s="35"/>
      <c r="LHP346" s="35"/>
      <c r="LHQ346" s="35"/>
      <c r="LHR346" s="35"/>
      <c r="LHS346" s="35"/>
      <c r="LHT346" s="35"/>
      <c r="LHU346" s="35"/>
      <c r="LHV346" s="35"/>
      <c r="LHW346" s="35"/>
      <c r="LHX346" s="35"/>
      <c r="LHY346" s="35"/>
      <c r="LHZ346" s="35"/>
      <c r="LIA346" s="35"/>
      <c r="LIB346" s="35"/>
      <c r="LIC346" s="35"/>
      <c r="LID346" s="35"/>
      <c r="LIE346" s="35"/>
      <c r="LIF346" s="35"/>
      <c r="LIG346" s="35"/>
      <c r="LIH346" s="35"/>
      <c r="LII346" s="35"/>
      <c r="LIJ346" s="35"/>
      <c r="LIK346" s="35"/>
      <c r="LIL346" s="35"/>
      <c r="LIM346" s="35"/>
      <c r="LIN346" s="35"/>
      <c r="LIO346" s="35"/>
      <c r="LIP346" s="35"/>
      <c r="LIQ346" s="35"/>
      <c r="LIR346" s="35"/>
      <c r="LIS346" s="35"/>
      <c r="LIT346" s="35"/>
      <c r="LIU346" s="35"/>
      <c r="LIV346" s="35"/>
      <c r="LIW346" s="35"/>
      <c r="LIX346" s="35"/>
      <c r="LIY346" s="35"/>
      <c r="LIZ346" s="35"/>
      <c r="LJA346" s="35"/>
      <c r="LJB346" s="35"/>
      <c r="LJC346" s="35"/>
      <c r="LJD346" s="35"/>
      <c r="LJE346" s="35"/>
      <c r="LJF346" s="35"/>
      <c r="LJG346" s="35"/>
      <c r="LJH346" s="35"/>
      <c r="LJI346" s="35"/>
      <c r="LJJ346" s="35"/>
      <c r="LJK346" s="35"/>
      <c r="LJL346" s="35"/>
      <c r="LJM346" s="35"/>
      <c r="LJN346" s="35"/>
      <c r="LJO346" s="35"/>
      <c r="LJP346" s="35"/>
      <c r="LJQ346" s="35"/>
      <c r="LJR346" s="35"/>
      <c r="LJS346" s="35"/>
      <c r="LJT346" s="35"/>
      <c r="LJU346" s="35"/>
      <c r="LJV346" s="35"/>
      <c r="LJW346" s="35"/>
      <c r="LJX346" s="35"/>
      <c r="LJY346" s="35"/>
      <c r="LJZ346" s="35"/>
      <c r="LKA346" s="35"/>
      <c r="LKB346" s="35"/>
      <c r="LKC346" s="35"/>
      <c r="LKD346" s="35"/>
      <c r="LKE346" s="35"/>
      <c r="LKF346" s="35"/>
      <c r="LKG346" s="35"/>
      <c r="LKH346" s="35"/>
      <c r="LKI346" s="35"/>
      <c r="LKJ346" s="35"/>
      <c r="LKK346" s="35"/>
      <c r="LKL346" s="35"/>
      <c r="LKM346" s="35"/>
      <c r="LKN346" s="35"/>
      <c r="LKO346" s="35"/>
      <c r="LKP346" s="35"/>
      <c r="LKQ346" s="35"/>
      <c r="LKR346" s="35"/>
      <c r="LKS346" s="35"/>
      <c r="LKT346" s="35"/>
      <c r="LKU346" s="35"/>
      <c r="LKV346" s="35"/>
      <c r="LKW346" s="35"/>
      <c r="LKX346" s="35"/>
      <c r="LKY346" s="35"/>
      <c r="LKZ346" s="35"/>
      <c r="LLA346" s="35"/>
      <c r="LLB346" s="35"/>
      <c r="LLC346" s="35"/>
      <c r="LLD346" s="35"/>
      <c r="LLE346" s="35"/>
      <c r="LLF346" s="35"/>
      <c r="LLG346" s="35"/>
      <c r="LLH346" s="35"/>
      <c r="LLI346" s="35"/>
      <c r="LLJ346" s="35"/>
      <c r="LLK346" s="35"/>
      <c r="LLL346" s="35"/>
      <c r="LLM346" s="35"/>
      <c r="LLN346" s="35"/>
      <c r="LLO346" s="35"/>
      <c r="LLP346" s="35"/>
      <c r="LLQ346" s="35"/>
      <c r="LLR346" s="35"/>
      <c r="LLS346" s="35"/>
      <c r="LLT346" s="35"/>
      <c r="LLU346" s="35"/>
      <c r="LLV346" s="35"/>
      <c r="LLW346" s="35"/>
      <c r="LLX346" s="35"/>
      <c r="LLY346" s="35"/>
      <c r="LLZ346" s="35"/>
      <c r="LMA346" s="35"/>
      <c r="LMB346" s="35"/>
      <c r="LMC346" s="35"/>
      <c r="LMD346" s="35"/>
      <c r="LME346" s="35"/>
      <c r="LMF346" s="35"/>
      <c r="LMG346" s="35"/>
      <c r="LMH346" s="35"/>
      <c r="LMI346" s="35"/>
      <c r="LMJ346" s="35"/>
      <c r="LMK346" s="35"/>
      <c r="LML346" s="35"/>
      <c r="LMM346" s="35"/>
      <c r="LMN346" s="35"/>
      <c r="LMO346" s="35"/>
      <c r="LMP346" s="35"/>
      <c r="LMQ346" s="35"/>
      <c r="LMR346" s="35"/>
      <c r="LMS346" s="35"/>
      <c r="LMT346" s="35"/>
      <c r="LMU346" s="35"/>
      <c r="LMV346" s="35"/>
      <c r="LMW346" s="35"/>
      <c r="LMX346" s="35"/>
      <c r="LMY346" s="35"/>
      <c r="LMZ346" s="35"/>
      <c r="LNA346" s="35"/>
      <c r="LNB346" s="35"/>
      <c r="LNC346" s="35"/>
      <c r="LND346" s="35"/>
      <c r="LNE346" s="35"/>
      <c r="LNF346" s="35"/>
      <c r="LNG346" s="35"/>
      <c r="LNH346" s="35"/>
      <c r="LNI346" s="35"/>
      <c r="LNJ346" s="35"/>
      <c r="LNK346" s="35"/>
      <c r="LNL346" s="35"/>
      <c r="LNM346" s="35"/>
      <c r="LNN346" s="35"/>
      <c r="LNO346" s="35"/>
      <c r="LNP346" s="35"/>
      <c r="LNQ346" s="35"/>
      <c r="LNR346" s="35"/>
      <c r="LNS346" s="35"/>
      <c r="LNT346" s="35"/>
      <c r="LNU346" s="35"/>
      <c r="LNV346" s="35"/>
      <c r="LNW346" s="35"/>
      <c r="LNX346" s="35"/>
      <c r="LNY346" s="35"/>
      <c r="LNZ346" s="35"/>
      <c r="LOA346" s="35"/>
      <c r="LOB346" s="35"/>
      <c r="LOC346" s="35"/>
      <c r="LOD346" s="35"/>
      <c r="LOE346" s="35"/>
      <c r="LOF346" s="35"/>
      <c r="LOG346" s="35"/>
      <c r="LOH346" s="35"/>
      <c r="LOI346" s="35"/>
      <c r="LOJ346" s="35"/>
      <c r="LOK346" s="35"/>
      <c r="LOL346" s="35"/>
      <c r="LOM346" s="35"/>
      <c r="LON346" s="35"/>
      <c r="LOO346" s="35"/>
      <c r="LOP346" s="35"/>
      <c r="LOQ346" s="35"/>
      <c r="LOR346" s="35"/>
      <c r="LOS346" s="35"/>
      <c r="LOT346" s="35"/>
      <c r="LOU346" s="35"/>
      <c r="LOV346" s="35"/>
      <c r="LOW346" s="35"/>
      <c r="LOX346" s="35"/>
      <c r="LOY346" s="35"/>
      <c r="LOZ346" s="35"/>
      <c r="LPA346" s="35"/>
      <c r="LPB346" s="35"/>
      <c r="LPC346" s="35"/>
      <c r="LPD346" s="35"/>
      <c r="LPE346" s="35"/>
      <c r="LPF346" s="35"/>
      <c r="LPG346" s="35"/>
      <c r="LPH346" s="35"/>
      <c r="LPI346" s="35"/>
      <c r="LPJ346" s="35"/>
      <c r="LPK346" s="35"/>
      <c r="LPL346" s="35"/>
      <c r="LPM346" s="35"/>
      <c r="LPN346" s="35"/>
      <c r="LPO346" s="35"/>
      <c r="LPP346" s="35"/>
      <c r="LPQ346" s="35"/>
      <c r="LPR346" s="35"/>
      <c r="LPS346" s="35"/>
      <c r="LPT346" s="35"/>
      <c r="LPU346" s="35"/>
      <c r="LPV346" s="35"/>
      <c r="LPW346" s="35"/>
      <c r="LPX346" s="35"/>
      <c r="LPY346" s="35"/>
      <c r="LPZ346" s="35"/>
      <c r="LQA346" s="35"/>
      <c r="LQB346" s="35"/>
      <c r="LQC346" s="35"/>
      <c r="LQD346" s="35"/>
      <c r="LQE346" s="35"/>
      <c r="LQF346" s="35"/>
      <c r="LQG346" s="35"/>
      <c r="LQH346" s="35"/>
      <c r="LQI346" s="35"/>
      <c r="LQJ346" s="35"/>
      <c r="LQK346" s="35"/>
      <c r="LQL346" s="35"/>
      <c r="LQM346" s="35"/>
      <c r="LQN346" s="35"/>
      <c r="LQO346" s="35"/>
      <c r="LQP346" s="35"/>
      <c r="LQQ346" s="35"/>
      <c r="LQR346" s="35"/>
      <c r="LQS346" s="35"/>
      <c r="LQT346" s="35"/>
      <c r="LQU346" s="35"/>
      <c r="LQV346" s="35"/>
      <c r="LQW346" s="35"/>
      <c r="LQX346" s="35"/>
      <c r="LQY346" s="35"/>
      <c r="LQZ346" s="35"/>
      <c r="LRA346" s="35"/>
      <c r="LRB346" s="35"/>
      <c r="LRC346" s="35"/>
      <c r="LRD346" s="35"/>
      <c r="LRE346" s="35"/>
      <c r="LRF346" s="35"/>
      <c r="LRG346" s="35"/>
      <c r="LRH346" s="35"/>
      <c r="LRI346" s="35"/>
      <c r="LRJ346" s="35"/>
      <c r="LRK346" s="35"/>
      <c r="LRL346" s="35"/>
      <c r="LRM346" s="35"/>
      <c r="LRN346" s="35"/>
      <c r="LRO346" s="35"/>
      <c r="LRP346" s="35"/>
      <c r="LRQ346" s="35"/>
      <c r="LRR346" s="35"/>
      <c r="LRS346" s="35"/>
      <c r="LRT346" s="35"/>
      <c r="LRU346" s="35"/>
      <c r="LRV346" s="35"/>
      <c r="LRW346" s="35"/>
      <c r="LRX346" s="35"/>
      <c r="LRY346" s="35"/>
      <c r="LRZ346" s="35"/>
      <c r="LSA346" s="35"/>
      <c r="LSB346" s="35"/>
      <c r="LSC346" s="35"/>
      <c r="LSD346" s="35"/>
      <c r="LSE346" s="35"/>
      <c r="LSF346" s="35"/>
      <c r="LSG346" s="35"/>
      <c r="LSH346" s="35"/>
      <c r="LSI346" s="35"/>
      <c r="LSJ346" s="35"/>
      <c r="LSK346" s="35"/>
      <c r="LSL346" s="35"/>
      <c r="LSM346" s="35"/>
      <c r="LSN346" s="35"/>
      <c r="LSO346" s="35"/>
      <c r="LSP346" s="35"/>
      <c r="LSQ346" s="35"/>
      <c r="LSR346" s="35"/>
      <c r="LSS346" s="35"/>
      <c r="LST346" s="35"/>
      <c r="LSU346" s="35"/>
      <c r="LSV346" s="35"/>
      <c r="LSW346" s="35"/>
      <c r="LSX346" s="35"/>
      <c r="LSY346" s="35"/>
      <c r="LSZ346" s="35"/>
      <c r="LTA346" s="35"/>
      <c r="LTB346" s="35"/>
      <c r="LTC346" s="35"/>
      <c r="LTD346" s="35"/>
      <c r="LTE346" s="35"/>
      <c r="LTF346" s="35"/>
      <c r="LTG346" s="35"/>
      <c r="LTH346" s="35"/>
      <c r="LTI346" s="35"/>
      <c r="LTJ346" s="35"/>
      <c r="LTK346" s="35"/>
      <c r="LTL346" s="35"/>
      <c r="LTM346" s="35"/>
      <c r="LTN346" s="35"/>
      <c r="LTO346" s="35"/>
      <c r="LTP346" s="35"/>
      <c r="LTQ346" s="35"/>
      <c r="LTR346" s="35"/>
      <c r="LTS346" s="35"/>
      <c r="LTT346" s="35"/>
      <c r="LTU346" s="35"/>
      <c r="LTV346" s="35"/>
      <c r="LTW346" s="35"/>
      <c r="LTX346" s="35"/>
      <c r="LTY346" s="35"/>
      <c r="LTZ346" s="35"/>
      <c r="LUA346" s="35"/>
      <c r="LUB346" s="35"/>
      <c r="LUC346" s="35"/>
      <c r="LUD346" s="35"/>
      <c r="LUE346" s="35"/>
      <c r="LUF346" s="35"/>
      <c r="LUG346" s="35"/>
      <c r="LUH346" s="35"/>
      <c r="LUI346" s="35"/>
      <c r="LUJ346" s="35"/>
      <c r="LUK346" s="35"/>
      <c r="LUL346" s="35"/>
      <c r="LUM346" s="35"/>
      <c r="LUN346" s="35"/>
      <c r="LUO346" s="35"/>
      <c r="LUP346" s="35"/>
      <c r="LUQ346" s="35"/>
      <c r="LUR346" s="35"/>
      <c r="LUS346" s="35"/>
      <c r="LUT346" s="35"/>
      <c r="LUU346" s="35"/>
      <c r="LUV346" s="35"/>
      <c r="LUW346" s="35"/>
      <c r="LUX346" s="35"/>
      <c r="LUY346" s="35"/>
      <c r="LUZ346" s="35"/>
      <c r="LVA346" s="35"/>
      <c r="LVB346" s="35"/>
      <c r="LVC346" s="35"/>
      <c r="LVD346" s="35"/>
      <c r="LVE346" s="35"/>
      <c r="LVF346" s="35"/>
      <c r="LVG346" s="35"/>
      <c r="LVH346" s="35"/>
      <c r="LVI346" s="35"/>
      <c r="LVJ346" s="35"/>
      <c r="LVK346" s="35"/>
      <c r="LVL346" s="35"/>
      <c r="LVM346" s="35"/>
      <c r="LVN346" s="35"/>
      <c r="LVO346" s="35"/>
      <c r="LVP346" s="35"/>
      <c r="LVQ346" s="35"/>
      <c r="LVR346" s="35"/>
      <c r="LVS346" s="35"/>
      <c r="LVT346" s="35"/>
      <c r="LVU346" s="35"/>
      <c r="LVV346" s="35"/>
      <c r="LVW346" s="35"/>
      <c r="LVX346" s="35"/>
      <c r="LVY346" s="35"/>
      <c r="LVZ346" s="35"/>
      <c r="LWA346" s="35"/>
      <c r="LWB346" s="35"/>
      <c r="LWC346" s="35"/>
      <c r="LWD346" s="35"/>
      <c r="LWE346" s="35"/>
      <c r="LWF346" s="35"/>
      <c r="LWG346" s="35"/>
      <c r="LWH346" s="35"/>
      <c r="LWI346" s="35"/>
      <c r="LWJ346" s="35"/>
      <c r="LWK346" s="35"/>
      <c r="LWL346" s="35"/>
      <c r="LWM346" s="35"/>
      <c r="LWN346" s="35"/>
      <c r="LWO346" s="35"/>
      <c r="LWP346" s="35"/>
      <c r="LWQ346" s="35"/>
      <c r="LWR346" s="35"/>
      <c r="LWS346" s="35"/>
      <c r="LWT346" s="35"/>
      <c r="LWU346" s="35"/>
      <c r="LWV346" s="35"/>
      <c r="LWW346" s="35"/>
      <c r="LWX346" s="35"/>
      <c r="LWY346" s="35"/>
      <c r="LWZ346" s="35"/>
      <c r="LXA346" s="35"/>
      <c r="LXB346" s="35"/>
      <c r="LXC346" s="35"/>
      <c r="LXD346" s="35"/>
      <c r="LXE346" s="35"/>
      <c r="LXF346" s="35"/>
      <c r="LXG346" s="35"/>
      <c r="LXH346" s="35"/>
      <c r="LXI346" s="35"/>
      <c r="LXJ346" s="35"/>
      <c r="LXK346" s="35"/>
      <c r="LXL346" s="35"/>
      <c r="LXM346" s="35"/>
      <c r="LXN346" s="35"/>
      <c r="LXO346" s="35"/>
      <c r="LXP346" s="35"/>
      <c r="LXQ346" s="35"/>
      <c r="LXR346" s="35"/>
      <c r="LXS346" s="35"/>
      <c r="LXT346" s="35"/>
      <c r="LXU346" s="35"/>
      <c r="LXV346" s="35"/>
      <c r="LXW346" s="35"/>
      <c r="LXX346" s="35"/>
      <c r="LXY346" s="35"/>
      <c r="LXZ346" s="35"/>
      <c r="LYA346" s="35"/>
      <c r="LYB346" s="35"/>
      <c r="LYC346" s="35"/>
      <c r="LYD346" s="35"/>
      <c r="LYE346" s="35"/>
      <c r="LYF346" s="35"/>
      <c r="LYG346" s="35"/>
      <c r="LYH346" s="35"/>
      <c r="LYI346" s="35"/>
      <c r="LYJ346" s="35"/>
      <c r="LYK346" s="35"/>
      <c r="LYL346" s="35"/>
      <c r="LYM346" s="35"/>
      <c r="LYN346" s="35"/>
      <c r="LYO346" s="35"/>
      <c r="LYP346" s="35"/>
      <c r="LYQ346" s="35"/>
      <c r="LYR346" s="35"/>
      <c r="LYS346" s="35"/>
      <c r="LYT346" s="35"/>
      <c r="LYU346" s="35"/>
      <c r="LYV346" s="35"/>
      <c r="LYW346" s="35"/>
      <c r="LYX346" s="35"/>
      <c r="LYY346" s="35"/>
      <c r="LYZ346" s="35"/>
      <c r="LZA346" s="35"/>
      <c r="LZB346" s="35"/>
      <c r="LZC346" s="35"/>
      <c r="LZD346" s="35"/>
      <c r="LZE346" s="35"/>
      <c r="LZF346" s="35"/>
      <c r="LZG346" s="35"/>
      <c r="LZH346" s="35"/>
      <c r="LZI346" s="35"/>
      <c r="LZJ346" s="35"/>
      <c r="LZK346" s="35"/>
      <c r="LZL346" s="35"/>
      <c r="LZM346" s="35"/>
      <c r="LZN346" s="35"/>
      <c r="LZO346" s="35"/>
      <c r="LZP346" s="35"/>
      <c r="LZQ346" s="35"/>
      <c r="LZR346" s="35"/>
      <c r="LZS346" s="35"/>
      <c r="LZT346" s="35"/>
      <c r="LZU346" s="35"/>
      <c r="LZV346" s="35"/>
      <c r="LZW346" s="35"/>
      <c r="LZX346" s="35"/>
      <c r="LZY346" s="35"/>
      <c r="LZZ346" s="35"/>
      <c r="MAA346" s="35"/>
      <c r="MAB346" s="35"/>
      <c r="MAC346" s="35"/>
      <c r="MAD346" s="35"/>
      <c r="MAE346" s="35"/>
      <c r="MAF346" s="35"/>
      <c r="MAG346" s="35"/>
      <c r="MAH346" s="35"/>
      <c r="MAI346" s="35"/>
      <c r="MAJ346" s="35"/>
      <c r="MAK346" s="35"/>
      <c r="MAL346" s="35"/>
      <c r="MAM346" s="35"/>
      <c r="MAN346" s="35"/>
      <c r="MAO346" s="35"/>
      <c r="MAP346" s="35"/>
      <c r="MAQ346" s="35"/>
      <c r="MAR346" s="35"/>
      <c r="MAS346" s="35"/>
      <c r="MAT346" s="35"/>
      <c r="MAU346" s="35"/>
      <c r="MAV346" s="35"/>
      <c r="MAW346" s="35"/>
      <c r="MAX346" s="35"/>
      <c r="MAY346" s="35"/>
      <c r="MAZ346" s="35"/>
      <c r="MBA346" s="35"/>
      <c r="MBB346" s="35"/>
      <c r="MBC346" s="35"/>
      <c r="MBD346" s="35"/>
      <c r="MBE346" s="35"/>
      <c r="MBF346" s="35"/>
      <c r="MBG346" s="35"/>
      <c r="MBH346" s="35"/>
      <c r="MBI346" s="35"/>
      <c r="MBJ346" s="35"/>
      <c r="MBK346" s="35"/>
      <c r="MBL346" s="35"/>
      <c r="MBM346" s="35"/>
      <c r="MBN346" s="35"/>
      <c r="MBO346" s="35"/>
      <c r="MBP346" s="35"/>
      <c r="MBQ346" s="35"/>
      <c r="MBR346" s="35"/>
      <c r="MBS346" s="35"/>
      <c r="MBT346" s="35"/>
      <c r="MBU346" s="35"/>
      <c r="MBV346" s="35"/>
      <c r="MBW346" s="35"/>
      <c r="MBX346" s="35"/>
      <c r="MBY346" s="35"/>
      <c r="MBZ346" s="35"/>
      <c r="MCA346" s="35"/>
      <c r="MCB346" s="35"/>
      <c r="MCC346" s="35"/>
      <c r="MCD346" s="35"/>
      <c r="MCE346" s="35"/>
      <c r="MCF346" s="35"/>
      <c r="MCG346" s="35"/>
      <c r="MCH346" s="35"/>
      <c r="MCI346" s="35"/>
      <c r="MCJ346" s="35"/>
      <c r="MCK346" s="35"/>
      <c r="MCL346" s="35"/>
      <c r="MCM346" s="35"/>
      <c r="MCN346" s="35"/>
      <c r="MCO346" s="35"/>
      <c r="MCP346" s="35"/>
      <c r="MCQ346" s="35"/>
      <c r="MCR346" s="35"/>
      <c r="MCS346" s="35"/>
      <c r="MCT346" s="35"/>
      <c r="MCU346" s="35"/>
      <c r="MCV346" s="35"/>
      <c r="MCW346" s="35"/>
      <c r="MCX346" s="35"/>
      <c r="MCY346" s="35"/>
      <c r="MCZ346" s="35"/>
      <c r="MDA346" s="35"/>
      <c r="MDB346" s="35"/>
      <c r="MDC346" s="35"/>
      <c r="MDD346" s="35"/>
      <c r="MDE346" s="35"/>
      <c r="MDF346" s="35"/>
      <c r="MDG346" s="35"/>
      <c r="MDH346" s="35"/>
      <c r="MDI346" s="35"/>
      <c r="MDJ346" s="35"/>
      <c r="MDK346" s="35"/>
      <c r="MDL346" s="35"/>
      <c r="MDM346" s="35"/>
      <c r="MDN346" s="35"/>
      <c r="MDO346" s="35"/>
      <c r="MDP346" s="35"/>
      <c r="MDQ346" s="35"/>
      <c r="MDR346" s="35"/>
      <c r="MDS346" s="35"/>
      <c r="MDT346" s="35"/>
      <c r="MDU346" s="35"/>
      <c r="MDV346" s="35"/>
      <c r="MDW346" s="35"/>
      <c r="MDX346" s="35"/>
      <c r="MDY346" s="35"/>
      <c r="MDZ346" s="35"/>
      <c r="MEA346" s="35"/>
      <c r="MEB346" s="35"/>
      <c r="MEC346" s="35"/>
      <c r="MED346" s="35"/>
      <c r="MEE346" s="35"/>
      <c r="MEF346" s="35"/>
      <c r="MEG346" s="35"/>
      <c r="MEH346" s="35"/>
      <c r="MEI346" s="35"/>
      <c r="MEJ346" s="35"/>
      <c r="MEK346" s="35"/>
      <c r="MEL346" s="35"/>
      <c r="MEM346" s="35"/>
      <c r="MEN346" s="35"/>
      <c r="MEO346" s="35"/>
      <c r="MEP346" s="35"/>
      <c r="MEQ346" s="35"/>
      <c r="MER346" s="35"/>
      <c r="MES346" s="35"/>
      <c r="MET346" s="35"/>
      <c r="MEU346" s="35"/>
      <c r="MEV346" s="35"/>
      <c r="MEW346" s="35"/>
      <c r="MEX346" s="35"/>
      <c r="MEY346" s="35"/>
      <c r="MEZ346" s="35"/>
      <c r="MFA346" s="35"/>
      <c r="MFB346" s="35"/>
      <c r="MFC346" s="35"/>
      <c r="MFD346" s="35"/>
      <c r="MFE346" s="35"/>
      <c r="MFF346" s="35"/>
      <c r="MFG346" s="35"/>
      <c r="MFH346" s="35"/>
      <c r="MFI346" s="35"/>
      <c r="MFJ346" s="35"/>
      <c r="MFK346" s="35"/>
      <c r="MFL346" s="35"/>
      <c r="MFM346" s="35"/>
      <c r="MFN346" s="35"/>
      <c r="MFO346" s="35"/>
      <c r="MFP346" s="35"/>
      <c r="MFQ346" s="35"/>
      <c r="MFR346" s="35"/>
      <c r="MFS346" s="35"/>
      <c r="MFT346" s="35"/>
      <c r="MFU346" s="35"/>
      <c r="MFV346" s="35"/>
      <c r="MFW346" s="35"/>
      <c r="MFX346" s="35"/>
      <c r="MFY346" s="35"/>
      <c r="MFZ346" s="35"/>
      <c r="MGA346" s="35"/>
      <c r="MGB346" s="35"/>
      <c r="MGC346" s="35"/>
      <c r="MGD346" s="35"/>
      <c r="MGE346" s="35"/>
      <c r="MGF346" s="35"/>
      <c r="MGG346" s="35"/>
      <c r="MGH346" s="35"/>
      <c r="MGI346" s="35"/>
      <c r="MGJ346" s="35"/>
      <c r="MGK346" s="35"/>
      <c r="MGL346" s="35"/>
      <c r="MGM346" s="35"/>
      <c r="MGN346" s="35"/>
      <c r="MGO346" s="35"/>
      <c r="MGP346" s="35"/>
      <c r="MGQ346" s="35"/>
      <c r="MGR346" s="35"/>
      <c r="MGS346" s="35"/>
      <c r="MGT346" s="35"/>
      <c r="MGU346" s="35"/>
      <c r="MGV346" s="35"/>
      <c r="MGW346" s="35"/>
      <c r="MGX346" s="35"/>
      <c r="MGY346" s="35"/>
      <c r="MGZ346" s="35"/>
      <c r="MHA346" s="35"/>
      <c r="MHB346" s="35"/>
      <c r="MHC346" s="35"/>
      <c r="MHD346" s="35"/>
      <c r="MHE346" s="35"/>
      <c r="MHF346" s="35"/>
      <c r="MHG346" s="35"/>
      <c r="MHH346" s="35"/>
      <c r="MHI346" s="35"/>
      <c r="MHJ346" s="35"/>
      <c r="MHK346" s="35"/>
      <c r="MHL346" s="35"/>
      <c r="MHM346" s="35"/>
      <c r="MHN346" s="35"/>
      <c r="MHO346" s="35"/>
      <c r="MHP346" s="35"/>
      <c r="MHQ346" s="35"/>
      <c r="MHR346" s="35"/>
      <c r="MHS346" s="35"/>
      <c r="MHT346" s="35"/>
      <c r="MHU346" s="35"/>
      <c r="MHV346" s="35"/>
      <c r="MHW346" s="35"/>
      <c r="MHX346" s="35"/>
      <c r="MHY346" s="35"/>
      <c r="MHZ346" s="35"/>
      <c r="MIA346" s="35"/>
      <c r="MIB346" s="35"/>
      <c r="MIC346" s="35"/>
      <c r="MID346" s="35"/>
      <c r="MIE346" s="35"/>
      <c r="MIF346" s="35"/>
      <c r="MIG346" s="35"/>
      <c r="MIH346" s="35"/>
      <c r="MII346" s="35"/>
      <c r="MIJ346" s="35"/>
      <c r="MIK346" s="35"/>
      <c r="MIL346" s="35"/>
      <c r="MIM346" s="35"/>
      <c r="MIN346" s="35"/>
      <c r="MIO346" s="35"/>
      <c r="MIP346" s="35"/>
      <c r="MIQ346" s="35"/>
      <c r="MIR346" s="35"/>
      <c r="MIS346" s="35"/>
      <c r="MIT346" s="35"/>
      <c r="MIU346" s="35"/>
      <c r="MIV346" s="35"/>
      <c r="MIW346" s="35"/>
      <c r="MIX346" s="35"/>
      <c r="MIY346" s="35"/>
      <c r="MIZ346" s="35"/>
      <c r="MJA346" s="35"/>
      <c r="MJB346" s="35"/>
      <c r="MJC346" s="35"/>
      <c r="MJD346" s="35"/>
      <c r="MJE346" s="35"/>
      <c r="MJF346" s="35"/>
      <c r="MJG346" s="35"/>
      <c r="MJH346" s="35"/>
      <c r="MJI346" s="35"/>
      <c r="MJJ346" s="35"/>
      <c r="MJK346" s="35"/>
      <c r="MJL346" s="35"/>
      <c r="MJM346" s="35"/>
      <c r="MJN346" s="35"/>
      <c r="MJO346" s="35"/>
      <c r="MJP346" s="35"/>
      <c r="MJQ346" s="35"/>
      <c r="MJR346" s="35"/>
      <c r="MJS346" s="35"/>
      <c r="MJT346" s="35"/>
      <c r="MJU346" s="35"/>
      <c r="MJV346" s="35"/>
      <c r="MJW346" s="35"/>
      <c r="MJX346" s="35"/>
      <c r="MJY346" s="35"/>
      <c r="MJZ346" s="35"/>
      <c r="MKA346" s="35"/>
      <c r="MKB346" s="35"/>
      <c r="MKC346" s="35"/>
      <c r="MKD346" s="35"/>
      <c r="MKE346" s="35"/>
      <c r="MKF346" s="35"/>
      <c r="MKG346" s="35"/>
      <c r="MKH346" s="35"/>
      <c r="MKI346" s="35"/>
      <c r="MKJ346" s="35"/>
      <c r="MKK346" s="35"/>
      <c r="MKL346" s="35"/>
      <c r="MKM346" s="35"/>
      <c r="MKN346" s="35"/>
      <c r="MKO346" s="35"/>
      <c r="MKP346" s="35"/>
      <c r="MKQ346" s="35"/>
      <c r="MKR346" s="35"/>
      <c r="MKS346" s="35"/>
      <c r="MKT346" s="35"/>
      <c r="MKU346" s="35"/>
      <c r="MKV346" s="35"/>
      <c r="MKW346" s="35"/>
      <c r="MKX346" s="35"/>
      <c r="MKY346" s="35"/>
      <c r="MKZ346" s="35"/>
      <c r="MLA346" s="35"/>
      <c r="MLB346" s="35"/>
      <c r="MLC346" s="35"/>
      <c r="MLD346" s="35"/>
      <c r="MLE346" s="35"/>
      <c r="MLF346" s="35"/>
      <c r="MLG346" s="35"/>
      <c r="MLH346" s="35"/>
      <c r="MLI346" s="35"/>
      <c r="MLJ346" s="35"/>
      <c r="MLK346" s="35"/>
      <c r="MLL346" s="35"/>
      <c r="MLM346" s="35"/>
      <c r="MLN346" s="35"/>
      <c r="MLO346" s="35"/>
      <c r="MLP346" s="35"/>
      <c r="MLQ346" s="35"/>
      <c r="MLR346" s="35"/>
      <c r="MLS346" s="35"/>
      <c r="MLT346" s="35"/>
      <c r="MLU346" s="35"/>
      <c r="MLV346" s="35"/>
      <c r="MLW346" s="35"/>
      <c r="MLX346" s="35"/>
      <c r="MLY346" s="35"/>
      <c r="MLZ346" s="35"/>
      <c r="MMA346" s="35"/>
      <c r="MMB346" s="35"/>
      <c r="MMC346" s="35"/>
      <c r="MMD346" s="35"/>
      <c r="MME346" s="35"/>
      <c r="MMF346" s="35"/>
      <c r="MMG346" s="35"/>
      <c r="MMH346" s="35"/>
      <c r="MMI346" s="35"/>
      <c r="MMJ346" s="35"/>
      <c r="MMK346" s="35"/>
      <c r="MML346" s="35"/>
      <c r="MMM346" s="35"/>
      <c r="MMN346" s="35"/>
      <c r="MMO346" s="35"/>
      <c r="MMP346" s="35"/>
      <c r="MMQ346" s="35"/>
      <c r="MMR346" s="35"/>
      <c r="MMS346" s="35"/>
      <c r="MMT346" s="35"/>
      <c r="MMU346" s="35"/>
      <c r="MMV346" s="35"/>
      <c r="MMW346" s="35"/>
      <c r="MMX346" s="35"/>
      <c r="MMY346" s="35"/>
      <c r="MMZ346" s="35"/>
      <c r="MNA346" s="35"/>
      <c r="MNB346" s="35"/>
      <c r="MNC346" s="35"/>
      <c r="MND346" s="35"/>
      <c r="MNE346" s="35"/>
      <c r="MNF346" s="35"/>
      <c r="MNG346" s="35"/>
      <c r="MNH346" s="35"/>
      <c r="MNI346" s="35"/>
      <c r="MNJ346" s="35"/>
      <c r="MNK346" s="35"/>
      <c r="MNL346" s="35"/>
      <c r="MNM346" s="35"/>
      <c r="MNN346" s="35"/>
      <c r="MNO346" s="35"/>
      <c r="MNP346" s="35"/>
      <c r="MNQ346" s="35"/>
      <c r="MNR346" s="35"/>
      <c r="MNS346" s="35"/>
      <c r="MNT346" s="35"/>
      <c r="MNU346" s="35"/>
      <c r="MNV346" s="35"/>
      <c r="MNW346" s="35"/>
      <c r="MNX346" s="35"/>
      <c r="MNY346" s="35"/>
      <c r="MNZ346" s="35"/>
      <c r="MOA346" s="35"/>
      <c r="MOB346" s="35"/>
      <c r="MOC346" s="35"/>
      <c r="MOD346" s="35"/>
      <c r="MOE346" s="35"/>
      <c r="MOF346" s="35"/>
      <c r="MOG346" s="35"/>
      <c r="MOH346" s="35"/>
      <c r="MOI346" s="35"/>
      <c r="MOJ346" s="35"/>
      <c r="MOK346" s="35"/>
      <c r="MOL346" s="35"/>
      <c r="MOM346" s="35"/>
      <c r="MON346" s="35"/>
      <c r="MOO346" s="35"/>
      <c r="MOP346" s="35"/>
      <c r="MOQ346" s="35"/>
      <c r="MOR346" s="35"/>
      <c r="MOS346" s="35"/>
      <c r="MOT346" s="35"/>
      <c r="MOU346" s="35"/>
      <c r="MOV346" s="35"/>
      <c r="MOW346" s="35"/>
      <c r="MOX346" s="35"/>
      <c r="MOY346" s="35"/>
      <c r="MOZ346" s="35"/>
      <c r="MPA346" s="35"/>
      <c r="MPB346" s="35"/>
      <c r="MPC346" s="35"/>
      <c r="MPD346" s="35"/>
      <c r="MPE346" s="35"/>
      <c r="MPF346" s="35"/>
      <c r="MPG346" s="35"/>
      <c r="MPH346" s="35"/>
      <c r="MPI346" s="35"/>
      <c r="MPJ346" s="35"/>
      <c r="MPK346" s="35"/>
      <c r="MPL346" s="35"/>
      <c r="MPM346" s="35"/>
      <c r="MPN346" s="35"/>
      <c r="MPO346" s="35"/>
      <c r="MPP346" s="35"/>
      <c r="MPQ346" s="35"/>
      <c r="MPR346" s="35"/>
      <c r="MPS346" s="35"/>
      <c r="MPT346" s="35"/>
      <c r="MPU346" s="35"/>
      <c r="MPV346" s="35"/>
      <c r="MPW346" s="35"/>
      <c r="MPX346" s="35"/>
      <c r="MPY346" s="35"/>
      <c r="MPZ346" s="35"/>
      <c r="MQA346" s="35"/>
      <c r="MQB346" s="35"/>
      <c r="MQC346" s="35"/>
      <c r="MQD346" s="35"/>
      <c r="MQE346" s="35"/>
      <c r="MQF346" s="35"/>
      <c r="MQG346" s="35"/>
      <c r="MQH346" s="35"/>
      <c r="MQI346" s="35"/>
      <c r="MQJ346" s="35"/>
      <c r="MQK346" s="35"/>
      <c r="MQL346" s="35"/>
      <c r="MQM346" s="35"/>
      <c r="MQN346" s="35"/>
      <c r="MQO346" s="35"/>
      <c r="MQP346" s="35"/>
      <c r="MQQ346" s="35"/>
      <c r="MQR346" s="35"/>
      <c r="MQS346" s="35"/>
      <c r="MQT346" s="35"/>
      <c r="MQU346" s="35"/>
      <c r="MQV346" s="35"/>
      <c r="MQW346" s="35"/>
      <c r="MQX346" s="35"/>
      <c r="MQY346" s="35"/>
      <c r="MQZ346" s="35"/>
      <c r="MRA346" s="35"/>
      <c r="MRB346" s="35"/>
      <c r="MRC346" s="35"/>
      <c r="MRD346" s="35"/>
      <c r="MRE346" s="35"/>
      <c r="MRF346" s="35"/>
      <c r="MRG346" s="35"/>
      <c r="MRH346" s="35"/>
      <c r="MRI346" s="35"/>
      <c r="MRJ346" s="35"/>
      <c r="MRK346" s="35"/>
      <c r="MRL346" s="35"/>
      <c r="MRM346" s="35"/>
      <c r="MRN346" s="35"/>
      <c r="MRO346" s="35"/>
      <c r="MRP346" s="35"/>
      <c r="MRQ346" s="35"/>
      <c r="MRR346" s="35"/>
      <c r="MRS346" s="35"/>
      <c r="MRT346" s="35"/>
      <c r="MRU346" s="35"/>
      <c r="MRV346" s="35"/>
      <c r="MRW346" s="35"/>
      <c r="MRX346" s="35"/>
      <c r="MRY346" s="35"/>
      <c r="MRZ346" s="35"/>
      <c r="MSA346" s="35"/>
      <c r="MSB346" s="35"/>
      <c r="MSC346" s="35"/>
      <c r="MSD346" s="35"/>
      <c r="MSE346" s="35"/>
      <c r="MSF346" s="35"/>
      <c r="MSG346" s="35"/>
      <c r="MSH346" s="35"/>
      <c r="MSI346" s="35"/>
      <c r="MSJ346" s="35"/>
      <c r="MSK346" s="35"/>
      <c r="MSL346" s="35"/>
      <c r="MSM346" s="35"/>
      <c r="MSN346" s="35"/>
      <c r="MSO346" s="35"/>
      <c r="MSP346" s="35"/>
      <c r="MSQ346" s="35"/>
      <c r="MSR346" s="35"/>
      <c r="MSS346" s="35"/>
      <c r="MST346" s="35"/>
      <c r="MSU346" s="35"/>
      <c r="MSV346" s="35"/>
      <c r="MSW346" s="35"/>
      <c r="MSX346" s="35"/>
      <c r="MSY346" s="35"/>
      <c r="MSZ346" s="35"/>
      <c r="MTA346" s="35"/>
      <c r="MTB346" s="35"/>
      <c r="MTC346" s="35"/>
      <c r="MTD346" s="35"/>
      <c r="MTE346" s="35"/>
      <c r="MTF346" s="35"/>
      <c r="MTG346" s="35"/>
      <c r="MTH346" s="35"/>
      <c r="MTI346" s="35"/>
      <c r="MTJ346" s="35"/>
      <c r="MTK346" s="35"/>
      <c r="MTL346" s="35"/>
      <c r="MTM346" s="35"/>
      <c r="MTN346" s="35"/>
      <c r="MTO346" s="35"/>
      <c r="MTP346" s="35"/>
      <c r="MTQ346" s="35"/>
      <c r="MTR346" s="35"/>
      <c r="MTS346" s="35"/>
      <c r="MTT346" s="35"/>
      <c r="MTU346" s="35"/>
      <c r="MTV346" s="35"/>
      <c r="MTW346" s="35"/>
      <c r="MTX346" s="35"/>
      <c r="MTY346" s="35"/>
      <c r="MTZ346" s="35"/>
      <c r="MUA346" s="35"/>
      <c r="MUB346" s="35"/>
      <c r="MUC346" s="35"/>
      <c r="MUD346" s="35"/>
      <c r="MUE346" s="35"/>
      <c r="MUF346" s="35"/>
      <c r="MUG346" s="35"/>
      <c r="MUH346" s="35"/>
      <c r="MUI346" s="35"/>
      <c r="MUJ346" s="35"/>
      <c r="MUK346" s="35"/>
      <c r="MUL346" s="35"/>
      <c r="MUM346" s="35"/>
      <c r="MUN346" s="35"/>
      <c r="MUO346" s="35"/>
      <c r="MUP346" s="35"/>
      <c r="MUQ346" s="35"/>
      <c r="MUR346" s="35"/>
      <c r="MUS346" s="35"/>
      <c r="MUT346" s="35"/>
      <c r="MUU346" s="35"/>
      <c r="MUV346" s="35"/>
      <c r="MUW346" s="35"/>
      <c r="MUX346" s="35"/>
      <c r="MUY346" s="35"/>
      <c r="MUZ346" s="35"/>
      <c r="MVA346" s="35"/>
      <c r="MVB346" s="35"/>
      <c r="MVC346" s="35"/>
      <c r="MVD346" s="35"/>
      <c r="MVE346" s="35"/>
      <c r="MVF346" s="35"/>
      <c r="MVG346" s="35"/>
      <c r="MVH346" s="35"/>
      <c r="MVI346" s="35"/>
      <c r="MVJ346" s="35"/>
      <c r="MVK346" s="35"/>
      <c r="MVL346" s="35"/>
      <c r="MVM346" s="35"/>
      <c r="MVN346" s="35"/>
      <c r="MVO346" s="35"/>
      <c r="MVP346" s="35"/>
      <c r="MVQ346" s="35"/>
      <c r="MVR346" s="35"/>
      <c r="MVS346" s="35"/>
      <c r="MVT346" s="35"/>
      <c r="MVU346" s="35"/>
      <c r="MVV346" s="35"/>
      <c r="MVW346" s="35"/>
      <c r="MVX346" s="35"/>
      <c r="MVY346" s="35"/>
      <c r="MVZ346" s="35"/>
      <c r="MWA346" s="35"/>
      <c r="MWB346" s="35"/>
      <c r="MWC346" s="35"/>
      <c r="MWD346" s="35"/>
      <c r="MWE346" s="35"/>
      <c r="MWF346" s="35"/>
      <c r="MWG346" s="35"/>
      <c r="MWH346" s="35"/>
      <c r="MWI346" s="35"/>
      <c r="MWJ346" s="35"/>
      <c r="MWK346" s="35"/>
      <c r="MWL346" s="35"/>
      <c r="MWM346" s="35"/>
      <c r="MWN346" s="35"/>
      <c r="MWO346" s="35"/>
      <c r="MWP346" s="35"/>
      <c r="MWQ346" s="35"/>
      <c r="MWR346" s="35"/>
      <c r="MWS346" s="35"/>
      <c r="MWT346" s="35"/>
      <c r="MWU346" s="35"/>
      <c r="MWV346" s="35"/>
      <c r="MWW346" s="35"/>
      <c r="MWX346" s="35"/>
      <c r="MWY346" s="35"/>
      <c r="MWZ346" s="35"/>
      <c r="MXA346" s="35"/>
      <c r="MXB346" s="35"/>
      <c r="MXC346" s="35"/>
      <c r="MXD346" s="35"/>
      <c r="MXE346" s="35"/>
      <c r="MXF346" s="35"/>
      <c r="MXG346" s="35"/>
      <c r="MXH346" s="35"/>
      <c r="MXI346" s="35"/>
      <c r="MXJ346" s="35"/>
      <c r="MXK346" s="35"/>
      <c r="MXL346" s="35"/>
      <c r="MXM346" s="35"/>
      <c r="MXN346" s="35"/>
      <c r="MXO346" s="35"/>
      <c r="MXP346" s="35"/>
      <c r="MXQ346" s="35"/>
      <c r="MXR346" s="35"/>
      <c r="MXS346" s="35"/>
      <c r="MXT346" s="35"/>
      <c r="MXU346" s="35"/>
      <c r="MXV346" s="35"/>
      <c r="MXW346" s="35"/>
      <c r="MXX346" s="35"/>
      <c r="MXY346" s="35"/>
      <c r="MXZ346" s="35"/>
      <c r="MYA346" s="35"/>
      <c r="MYB346" s="35"/>
      <c r="MYC346" s="35"/>
      <c r="MYD346" s="35"/>
      <c r="MYE346" s="35"/>
      <c r="MYF346" s="35"/>
      <c r="MYG346" s="35"/>
      <c r="MYH346" s="35"/>
      <c r="MYI346" s="35"/>
      <c r="MYJ346" s="35"/>
      <c r="MYK346" s="35"/>
      <c r="MYL346" s="35"/>
      <c r="MYM346" s="35"/>
      <c r="MYN346" s="35"/>
      <c r="MYO346" s="35"/>
      <c r="MYP346" s="35"/>
      <c r="MYQ346" s="35"/>
      <c r="MYR346" s="35"/>
      <c r="MYS346" s="35"/>
      <c r="MYT346" s="35"/>
      <c r="MYU346" s="35"/>
      <c r="MYV346" s="35"/>
      <c r="MYW346" s="35"/>
      <c r="MYX346" s="35"/>
      <c r="MYY346" s="35"/>
      <c r="MYZ346" s="35"/>
      <c r="MZA346" s="35"/>
      <c r="MZB346" s="35"/>
      <c r="MZC346" s="35"/>
      <c r="MZD346" s="35"/>
      <c r="MZE346" s="35"/>
      <c r="MZF346" s="35"/>
      <c r="MZG346" s="35"/>
      <c r="MZH346" s="35"/>
      <c r="MZI346" s="35"/>
      <c r="MZJ346" s="35"/>
      <c r="MZK346" s="35"/>
      <c r="MZL346" s="35"/>
      <c r="MZM346" s="35"/>
      <c r="MZN346" s="35"/>
      <c r="MZO346" s="35"/>
      <c r="MZP346" s="35"/>
      <c r="MZQ346" s="35"/>
      <c r="MZR346" s="35"/>
      <c r="MZS346" s="35"/>
      <c r="MZT346" s="35"/>
      <c r="MZU346" s="35"/>
      <c r="MZV346" s="35"/>
      <c r="MZW346" s="35"/>
      <c r="MZX346" s="35"/>
      <c r="MZY346" s="35"/>
      <c r="MZZ346" s="35"/>
      <c r="NAA346" s="35"/>
      <c r="NAB346" s="35"/>
      <c r="NAC346" s="35"/>
      <c r="NAD346" s="35"/>
      <c r="NAE346" s="35"/>
      <c r="NAF346" s="35"/>
      <c r="NAG346" s="35"/>
      <c r="NAH346" s="35"/>
      <c r="NAI346" s="35"/>
      <c r="NAJ346" s="35"/>
      <c r="NAK346" s="35"/>
      <c r="NAL346" s="35"/>
      <c r="NAM346" s="35"/>
      <c r="NAN346" s="35"/>
      <c r="NAO346" s="35"/>
      <c r="NAP346" s="35"/>
      <c r="NAQ346" s="35"/>
      <c r="NAR346" s="35"/>
      <c r="NAS346" s="35"/>
      <c r="NAT346" s="35"/>
      <c r="NAU346" s="35"/>
      <c r="NAV346" s="35"/>
      <c r="NAW346" s="35"/>
      <c r="NAX346" s="35"/>
      <c r="NAY346" s="35"/>
      <c r="NAZ346" s="35"/>
      <c r="NBA346" s="35"/>
      <c r="NBB346" s="35"/>
      <c r="NBC346" s="35"/>
      <c r="NBD346" s="35"/>
      <c r="NBE346" s="35"/>
      <c r="NBF346" s="35"/>
      <c r="NBG346" s="35"/>
      <c r="NBH346" s="35"/>
      <c r="NBI346" s="35"/>
      <c r="NBJ346" s="35"/>
      <c r="NBK346" s="35"/>
      <c r="NBL346" s="35"/>
      <c r="NBM346" s="35"/>
      <c r="NBN346" s="35"/>
      <c r="NBO346" s="35"/>
      <c r="NBP346" s="35"/>
      <c r="NBQ346" s="35"/>
      <c r="NBR346" s="35"/>
      <c r="NBS346" s="35"/>
      <c r="NBT346" s="35"/>
      <c r="NBU346" s="35"/>
      <c r="NBV346" s="35"/>
      <c r="NBW346" s="35"/>
      <c r="NBX346" s="35"/>
      <c r="NBY346" s="35"/>
      <c r="NBZ346" s="35"/>
      <c r="NCA346" s="35"/>
      <c r="NCB346" s="35"/>
      <c r="NCC346" s="35"/>
      <c r="NCD346" s="35"/>
      <c r="NCE346" s="35"/>
      <c r="NCF346" s="35"/>
      <c r="NCG346" s="35"/>
      <c r="NCH346" s="35"/>
      <c r="NCI346" s="35"/>
      <c r="NCJ346" s="35"/>
      <c r="NCK346" s="35"/>
      <c r="NCL346" s="35"/>
      <c r="NCM346" s="35"/>
      <c r="NCN346" s="35"/>
      <c r="NCO346" s="35"/>
      <c r="NCP346" s="35"/>
      <c r="NCQ346" s="35"/>
      <c r="NCR346" s="35"/>
      <c r="NCS346" s="35"/>
      <c r="NCT346" s="35"/>
      <c r="NCU346" s="35"/>
      <c r="NCV346" s="35"/>
      <c r="NCW346" s="35"/>
      <c r="NCX346" s="35"/>
      <c r="NCY346" s="35"/>
      <c r="NCZ346" s="35"/>
      <c r="NDA346" s="35"/>
      <c r="NDB346" s="35"/>
      <c r="NDC346" s="35"/>
      <c r="NDD346" s="35"/>
      <c r="NDE346" s="35"/>
      <c r="NDF346" s="35"/>
      <c r="NDG346" s="35"/>
      <c r="NDH346" s="35"/>
      <c r="NDI346" s="35"/>
      <c r="NDJ346" s="35"/>
      <c r="NDK346" s="35"/>
      <c r="NDL346" s="35"/>
      <c r="NDM346" s="35"/>
      <c r="NDN346" s="35"/>
      <c r="NDO346" s="35"/>
      <c r="NDP346" s="35"/>
      <c r="NDQ346" s="35"/>
      <c r="NDR346" s="35"/>
      <c r="NDS346" s="35"/>
      <c r="NDT346" s="35"/>
      <c r="NDU346" s="35"/>
      <c r="NDV346" s="35"/>
      <c r="NDW346" s="35"/>
      <c r="NDX346" s="35"/>
      <c r="NDY346" s="35"/>
      <c r="NDZ346" s="35"/>
      <c r="NEA346" s="35"/>
      <c r="NEB346" s="35"/>
      <c r="NEC346" s="35"/>
      <c r="NED346" s="35"/>
      <c r="NEE346" s="35"/>
      <c r="NEF346" s="35"/>
      <c r="NEG346" s="35"/>
      <c r="NEH346" s="35"/>
      <c r="NEI346" s="35"/>
      <c r="NEJ346" s="35"/>
      <c r="NEK346" s="35"/>
      <c r="NEL346" s="35"/>
      <c r="NEM346" s="35"/>
      <c r="NEN346" s="35"/>
      <c r="NEO346" s="35"/>
      <c r="NEP346" s="35"/>
      <c r="NEQ346" s="35"/>
      <c r="NER346" s="35"/>
      <c r="NES346" s="35"/>
      <c r="NET346" s="35"/>
      <c r="NEU346" s="35"/>
      <c r="NEV346" s="35"/>
      <c r="NEW346" s="35"/>
      <c r="NEX346" s="35"/>
      <c r="NEY346" s="35"/>
      <c r="NEZ346" s="35"/>
      <c r="NFA346" s="35"/>
      <c r="NFB346" s="35"/>
      <c r="NFC346" s="35"/>
      <c r="NFD346" s="35"/>
      <c r="NFE346" s="35"/>
      <c r="NFF346" s="35"/>
      <c r="NFG346" s="35"/>
      <c r="NFH346" s="35"/>
      <c r="NFI346" s="35"/>
      <c r="NFJ346" s="35"/>
      <c r="NFK346" s="35"/>
      <c r="NFL346" s="35"/>
      <c r="NFM346" s="35"/>
      <c r="NFN346" s="35"/>
      <c r="NFO346" s="35"/>
      <c r="NFP346" s="35"/>
      <c r="NFQ346" s="35"/>
      <c r="NFR346" s="35"/>
      <c r="NFS346" s="35"/>
      <c r="NFT346" s="35"/>
      <c r="NFU346" s="35"/>
      <c r="NFV346" s="35"/>
      <c r="NFW346" s="35"/>
      <c r="NFX346" s="35"/>
      <c r="NFY346" s="35"/>
      <c r="NFZ346" s="35"/>
      <c r="NGA346" s="35"/>
      <c r="NGB346" s="35"/>
      <c r="NGC346" s="35"/>
      <c r="NGD346" s="35"/>
      <c r="NGE346" s="35"/>
      <c r="NGF346" s="35"/>
      <c r="NGG346" s="35"/>
      <c r="NGH346" s="35"/>
      <c r="NGI346" s="35"/>
      <c r="NGJ346" s="35"/>
      <c r="NGK346" s="35"/>
      <c r="NGL346" s="35"/>
      <c r="NGM346" s="35"/>
      <c r="NGN346" s="35"/>
      <c r="NGO346" s="35"/>
      <c r="NGP346" s="35"/>
      <c r="NGQ346" s="35"/>
      <c r="NGR346" s="35"/>
      <c r="NGS346" s="35"/>
      <c r="NGT346" s="35"/>
      <c r="NGU346" s="35"/>
      <c r="NGV346" s="35"/>
      <c r="NGW346" s="35"/>
      <c r="NGX346" s="35"/>
      <c r="NGY346" s="35"/>
      <c r="NGZ346" s="35"/>
      <c r="NHA346" s="35"/>
      <c r="NHB346" s="35"/>
      <c r="NHC346" s="35"/>
      <c r="NHD346" s="35"/>
      <c r="NHE346" s="35"/>
      <c r="NHF346" s="35"/>
      <c r="NHG346" s="35"/>
      <c r="NHH346" s="35"/>
      <c r="NHI346" s="35"/>
      <c r="NHJ346" s="35"/>
      <c r="NHK346" s="35"/>
      <c r="NHL346" s="35"/>
      <c r="NHM346" s="35"/>
      <c r="NHN346" s="35"/>
      <c r="NHO346" s="35"/>
      <c r="NHP346" s="35"/>
      <c r="NHQ346" s="35"/>
      <c r="NHR346" s="35"/>
      <c r="NHS346" s="35"/>
      <c r="NHT346" s="35"/>
      <c r="NHU346" s="35"/>
      <c r="NHV346" s="35"/>
      <c r="NHW346" s="35"/>
      <c r="NHX346" s="35"/>
      <c r="NHY346" s="35"/>
      <c r="NHZ346" s="35"/>
      <c r="NIA346" s="35"/>
      <c r="NIB346" s="35"/>
      <c r="NIC346" s="35"/>
      <c r="NID346" s="35"/>
      <c r="NIE346" s="35"/>
      <c r="NIF346" s="35"/>
      <c r="NIG346" s="35"/>
      <c r="NIH346" s="35"/>
      <c r="NII346" s="35"/>
      <c r="NIJ346" s="35"/>
      <c r="NIK346" s="35"/>
      <c r="NIL346" s="35"/>
      <c r="NIM346" s="35"/>
      <c r="NIN346" s="35"/>
      <c r="NIO346" s="35"/>
      <c r="NIP346" s="35"/>
      <c r="NIQ346" s="35"/>
      <c r="NIR346" s="35"/>
      <c r="NIS346" s="35"/>
      <c r="NIT346" s="35"/>
      <c r="NIU346" s="35"/>
      <c r="NIV346" s="35"/>
      <c r="NIW346" s="35"/>
      <c r="NIX346" s="35"/>
      <c r="NIY346" s="35"/>
      <c r="NIZ346" s="35"/>
      <c r="NJA346" s="35"/>
      <c r="NJB346" s="35"/>
      <c r="NJC346" s="35"/>
      <c r="NJD346" s="35"/>
      <c r="NJE346" s="35"/>
      <c r="NJF346" s="35"/>
      <c r="NJG346" s="35"/>
      <c r="NJH346" s="35"/>
      <c r="NJI346" s="35"/>
      <c r="NJJ346" s="35"/>
      <c r="NJK346" s="35"/>
      <c r="NJL346" s="35"/>
      <c r="NJM346" s="35"/>
      <c r="NJN346" s="35"/>
      <c r="NJO346" s="35"/>
      <c r="NJP346" s="35"/>
      <c r="NJQ346" s="35"/>
      <c r="NJR346" s="35"/>
      <c r="NJS346" s="35"/>
      <c r="NJT346" s="35"/>
      <c r="NJU346" s="35"/>
      <c r="NJV346" s="35"/>
      <c r="NJW346" s="35"/>
      <c r="NJX346" s="35"/>
      <c r="NJY346" s="35"/>
      <c r="NJZ346" s="35"/>
      <c r="NKA346" s="35"/>
      <c r="NKB346" s="35"/>
      <c r="NKC346" s="35"/>
      <c r="NKD346" s="35"/>
      <c r="NKE346" s="35"/>
      <c r="NKF346" s="35"/>
      <c r="NKG346" s="35"/>
      <c r="NKH346" s="35"/>
      <c r="NKI346" s="35"/>
      <c r="NKJ346" s="35"/>
      <c r="NKK346" s="35"/>
      <c r="NKL346" s="35"/>
      <c r="NKM346" s="35"/>
      <c r="NKN346" s="35"/>
      <c r="NKO346" s="35"/>
      <c r="NKP346" s="35"/>
      <c r="NKQ346" s="35"/>
      <c r="NKR346" s="35"/>
      <c r="NKS346" s="35"/>
      <c r="NKT346" s="35"/>
      <c r="NKU346" s="35"/>
      <c r="NKV346" s="35"/>
      <c r="NKW346" s="35"/>
      <c r="NKX346" s="35"/>
      <c r="NKY346" s="35"/>
      <c r="NKZ346" s="35"/>
      <c r="NLA346" s="35"/>
      <c r="NLB346" s="35"/>
      <c r="NLC346" s="35"/>
      <c r="NLD346" s="35"/>
      <c r="NLE346" s="35"/>
      <c r="NLF346" s="35"/>
      <c r="NLG346" s="35"/>
      <c r="NLH346" s="35"/>
      <c r="NLI346" s="35"/>
      <c r="NLJ346" s="35"/>
      <c r="NLK346" s="35"/>
      <c r="NLL346" s="35"/>
      <c r="NLM346" s="35"/>
      <c r="NLN346" s="35"/>
      <c r="NLO346" s="35"/>
      <c r="NLP346" s="35"/>
      <c r="NLQ346" s="35"/>
      <c r="NLR346" s="35"/>
      <c r="NLS346" s="35"/>
      <c r="NLT346" s="35"/>
      <c r="NLU346" s="35"/>
      <c r="NLV346" s="35"/>
      <c r="NLW346" s="35"/>
      <c r="NLX346" s="35"/>
      <c r="NLY346" s="35"/>
      <c r="NLZ346" s="35"/>
      <c r="NMA346" s="35"/>
      <c r="NMB346" s="35"/>
      <c r="NMC346" s="35"/>
      <c r="NMD346" s="35"/>
      <c r="NME346" s="35"/>
      <c r="NMF346" s="35"/>
      <c r="NMG346" s="35"/>
      <c r="NMH346" s="35"/>
      <c r="NMI346" s="35"/>
      <c r="NMJ346" s="35"/>
      <c r="NMK346" s="35"/>
      <c r="NML346" s="35"/>
      <c r="NMM346" s="35"/>
      <c r="NMN346" s="35"/>
      <c r="NMO346" s="35"/>
      <c r="NMP346" s="35"/>
      <c r="NMQ346" s="35"/>
      <c r="NMR346" s="35"/>
      <c r="NMS346" s="35"/>
      <c r="NMT346" s="35"/>
      <c r="NMU346" s="35"/>
      <c r="NMV346" s="35"/>
      <c r="NMW346" s="35"/>
      <c r="NMX346" s="35"/>
      <c r="NMY346" s="35"/>
      <c r="NMZ346" s="35"/>
      <c r="NNA346" s="35"/>
      <c r="NNB346" s="35"/>
      <c r="NNC346" s="35"/>
      <c r="NND346" s="35"/>
      <c r="NNE346" s="35"/>
      <c r="NNF346" s="35"/>
      <c r="NNG346" s="35"/>
      <c r="NNH346" s="35"/>
      <c r="NNI346" s="35"/>
      <c r="NNJ346" s="35"/>
      <c r="NNK346" s="35"/>
      <c r="NNL346" s="35"/>
      <c r="NNM346" s="35"/>
      <c r="NNN346" s="35"/>
      <c r="NNO346" s="35"/>
      <c r="NNP346" s="35"/>
      <c r="NNQ346" s="35"/>
      <c r="NNR346" s="35"/>
      <c r="NNS346" s="35"/>
      <c r="NNT346" s="35"/>
      <c r="NNU346" s="35"/>
      <c r="NNV346" s="35"/>
      <c r="NNW346" s="35"/>
      <c r="NNX346" s="35"/>
      <c r="NNY346" s="35"/>
      <c r="NNZ346" s="35"/>
      <c r="NOA346" s="35"/>
      <c r="NOB346" s="35"/>
      <c r="NOC346" s="35"/>
      <c r="NOD346" s="35"/>
      <c r="NOE346" s="35"/>
      <c r="NOF346" s="35"/>
      <c r="NOG346" s="35"/>
      <c r="NOH346" s="35"/>
      <c r="NOI346" s="35"/>
      <c r="NOJ346" s="35"/>
      <c r="NOK346" s="35"/>
      <c r="NOL346" s="35"/>
      <c r="NOM346" s="35"/>
      <c r="NON346" s="35"/>
      <c r="NOO346" s="35"/>
      <c r="NOP346" s="35"/>
      <c r="NOQ346" s="35"/>
      <c r="NOR346" s="35"/>
      <c r="NOS346" s="35"/>
      <c r="NOT346" s="35"/>
      <c r="NOU346" s="35"/>
      <c r="NOV346" s="35"/>
      <c r="NOW346" s="35"/>
      <c r="NOX346" s="35"/>
      <c r="NOY346" s="35"/>
      <c r="NOZ346" s="35"/>
      <c r="NPA346" s="35"/>
      <c r="NPB346" s="35"/>
      <c r="NPC346" s="35"/>
      <c r="NPD346" s="35"/>
      <c r="NPE346" s="35"/>
      <c r="NPF346" s="35"/>
      <c r="NPG346" s="35"/>
      <c r="NPH346" s="35"/>
      <c r="NPI346" s="35"/>
      <c r="NPJ346" s="35"/>
      <c r="NPK346" s="35"/>
      <c r="NPL346" s="35"/>
      <c r="NPM346" s="35"/>
      <c r="NPN346" s="35"/>
      <c r="NPO346" s="35"/>
      <c r="NPP346" s="35"/>
      <c r="NPQ346" s="35"/>
      <c r="NPR346" s="35"/>
      <c r="NPS346" s="35"/>
      <c r="NPT346" s="35"/>
      <c r="NPU346" s="35"/>
      <c r="NPV346" s="35"/>
      <c r="NPW346" s="35"/>
      <c r="NPX346" s="35"/>
      <c r="NPY346" s="35"/>
      <c r="NPZ346" s="35"/>
      <c r="NQA346" s="35"/>
      <c r="NQB346" s="35"/>
      <c r="NQC346" s="35"/>
      <c r="NQD346" s="35"/>
      <c r="NQE346" s="35"/>
      <c r="NQF346" s="35"/>
      <c r="NQG346" s="35"/>
      <c r="NQH346" s="35"/>
      <c r="NQI346" s="35"/>
      <c r="NQJ346" s="35"/>
      <c r="NQK346" s="35"/>
      <c r="NQL346" s="35"/>
      <c r="NQM346" s="35"/>
      <c r="NQN346" s="35"/>
      <c r="NQO346" s="35"/>
      <c r="NQP346" s="35"/>
      <c r="NQQ346" s="35"/>
      <c r="NQR346" s="35"/>
      <c r="NQS346" s="35"/>
      <c r="NQT346" s="35"/>
      <c r="NQU346" s="35"/>
      <c r="NQV346" s="35"/>
      <c r="NQW346" s="35"/>
      <c r="NQX346" s="35"/>
      <c r="NQY346" s="35"/>
      <c r="NQZ346" s="35"/>
      <c r="NRA346" s="35"/>
      <c r="NRB346" s="35"/>
      <c r="NRC346" s="35"/>
      <c r="NRD346" s="35"/>
      <c r="NRE346" s="35"/>
      <c r="NRF346" s="35"/>
      <c r="NRG346" s="35"/>
      <c r="NRH346" s="35"/>
      <c r="NRI346" s="35"/>
      <c r="NRJ346" s="35"/>
      <c r="NRK346" s="35"/>
      <c r="NRL346" s="35"/>
      <c r="NRM346" s="35"/>
      <c r="NRN346" s="35"/>
      <c r="NRO346" s="35"/>
      <c r="NRP346" s="35"/>
      <c r="NRQ346" s="35"/>
      <c r="NRR346" s="35"/>
      <c r="NRS346" s="35"/>
      <c r="NRT346" s="35"/>
      <c r="NRU346" s="35"/>
      <c r="NRV346" s="35"/>
      <c r="NRW346" s="35"/>
      <c r="NRX346" s="35"/>
      <c r="NRY346" s="35"/>
      <c r="NRZ346" s="35"/>
      <c r="NSA346" s="35"/>
      <c r="NSB346" s="35"/>
      <c r="NSC346" s="35"/>
      <c r="NSD346" s="35"/>
      <c r="NSE346" s="35"/>
      <c r="NSF346" s="35"/>
      <c r="NSG346" s="35"/>
      <c r="NSH346" s="35"/>
      <c r="NSI346" s="35"/>
      <c r="NSJ346" s="35"/>
      <c r="NSK346" s="35"/>
      <c r="NSL346" s="35"/>
      <c r="NSM346" s="35"/>
      <c r="NSN346" s="35"/>
      <c r="NSO346" s="35"/>
      <c r="NSP346" s="35"/>
      <c r="NSQ346" s="35"/>
      <c r="NSR346" s="35"/>
      <c r="NSS346" s="35"/>
      <c r="NST346" s="35"/>
      <c r="NSU346" s="35"/>
      <c r="NSV346" s="35"/>
      <c r="NSW346" s="35"/>
      <c r="NSX346" s="35"/>
      <c r="NSY346" s="35"/>
      <c r="NSZ346" s="35"/>
      <c r="NTA346" s="35"/>
      <c r="NTB346" s="35"/>
      <c r="NTC346" s="35"/>
      <c r="NTD346" s="35"/>
      <c r="NTE346" s="35"/>
      <c r="NTF346" s="35"/>
      <c r="NTG346" s="35"/>
      <c r="NTH346" s="35"/>
      <c r="NTI346" s="35"/>
      <c r="NTJ346" s="35"/>
      <c r="NTK346" s="35"/>
      <c r="NTL346" s="35"/>
      <c r="NTM346" s="35"/>
      <c r="NTN346" s="35"/>
      <c r="NTO346" s="35"/>
      <c r="NTP346" s="35"/>
      <c r="NTQ346" s="35"/>
      <c r="NTR346" s="35"/>
      <c r="NTS346" s="35"/>
      <c r="NTT346" s="35"/>
      <c r="NTU346" s="35"/>
      <c r="NTV346" s="35"/>
      <c r="NTW346" s="35"/>
      <c r="NTX346" s="35"/>
      <c r="NTY346" s="35"/>
      <c r="NTZ346" s="35"/>
      <c r="NUA346" s="35"/>
      <c r="NUB346" s="35"/>
      <c r="NUC346" s="35"/>
      <c r="NUD346" s="35"/>
      <c r="NUE346" s="35"/>
      <c r="NUF346" s="35"/>
      <c r="NUG346" s="35"/>
      <c r="NUH346" s="35"/>
      <c r="NUI346" s="35"/>
      <c r="NUJ346" s="35"/>
      <c r="NUK346" s="35"/>
      <c r="NUL346" s="35"/>
      <c r="NUM346" s="35"/>
      <c r="NUN346" s="35"/>
      <c r="NUO346" s="35"/>
      <c r="NUP346" s="35"/>
      <c r="NUQ346" s="35"/>
      <c r="NUR346" s="35"/>
      <c r="NUS346" s="35"/>
      <c r="NUT346" s="35"/>
      <c r="NUU346" s="35"/>
      <c r="NUV346" s="35"/>
      <c r="NUW346" s="35"/>
      <c r="NUX346" s="35"/>
      <c r="NUY346" s="35"/>
      <c r="NUZ346" s="35"/>
      <c r="NVA346" s="35"/>
      <c r="NVB346" s="35"/>
      <c r="NVC346" s="35"/>
      <c r="NVD346" s="35"/>
      <c r="NVE346" s="35"/>
      <c r="NVF346" s="35"/>
      <c r="NVG346" s="35"/>
      <c r="NVH346" s="35"/>
      <c r="NVI346" s="35"/>
      <c r="NVJ346" s="35"/>
      <c r="NVK346" s="35"/>
      <c r="NVL346" s="35"/>
      <c r="NVM346" s="35"/>
      <c r="NVN346" s="35"/>
      <c r="NVO346" s="35"/>
      <c r="NVP346" s="35"/>
      <c r="NVQ346" s="35"/>
      <c r="NVR346" s="35"/>
      <c r="NVS346" s="35"/>
      <c r="NVT346" s="35"/>
      <c r="NVU346" s="35"/>
      <c r="NVV346" s="35"/>
      <c r="NVW346" s="35"/>
      <c r="NVX346" s="35"/>
      <c r="NVY346" s="35"/>
      <c r="NVZ346" s="35"/>
      <c r="NWA346" s="35"/>
      <c r="NWB346" s="35"/>
      <c r="NWC346" s="35"/>
      <c r="NWD346" s="35"/>
      <c r="NWE346" s="35"/>
      <c r="NWF346" s="35"/>
      <c r="NWG346" s="35"/>
      <c r="NWH346" s="35"/>
      <c r="NWI346" s="35"/>
      <c r="NWJ346" s="35"/>
      <c r="NWK346" s="35"/>
      <c r="NWL346" s="35"/>
      <c r="NWM346" s="35"/>
      <c r="NWN346" s="35"/>
      <c r="NWO346" s="35"/>
      <c r="NWP346" s="35"/>
      <c r="NWQ346" s="35"/>
      <c r="NWR346" s="35"/>
      <c r="NWS346" s="35"/>
      <c r="NWT346" s="35"/>
      <c r="NWU346" s="35"/>
      <c r="NWV346" s="35"/>
      <c r="NWW346" s="35"/>
      <c r="NWX346" s="35"/>
      <c r="NWY346" s="35"/>
      <c r="NWZ346" s="35"/>
      <c r="NXA346" s="35"/>
      <c r="NXB346" s="35"/>
      <c r="NXC346" s="35"/>
      <c r="NXD346" s="35"/>
      <c r="NXE346" s="35"/>
      <c r="NXF346" s="35"/>
      <c r="NXG346" s="35"/>
      <c r="NXH346" s="35"/>
      <c r="NXI346" s="35"/>
      <c r="NXJ346" s="35"/>
      <c r="NXK346" s="35"/>
      <c r="NXL346" s="35"/>
      <c r="NXM346" s="35"/>
      <c r="NXN346" s="35"/>
      <c r="NXO346" s="35"/>
      <c r="NXP346" s="35"/>
      <c r="NXQ346" s="35"/>
      <c r="NXR346" s="35"/>
      <c r="NXS346" s="35"/>
      <c r="NXT346" s="35"/>
      <c r="NXU346" s="35"/>
      <c r="NXV346" s="35"/>
      <c r="NXW346" s="35"/>
      <c r="NXX346" s="35"/>
      <c r="NXY346" s="35"/>
      <c r="NXZ346" s="35"/>
      <c r="NYA346" s="35"/>
      <c r="NYB346" s="35"/>
      <c r="NYC346" s="35"/>
      <c r="NYD346" s="35"/>
      <c r="NYE346" s="35"/>
      <c r="NYF346" s="35"/>
      <c r="NYG346" s="35"/>
      <c r="NYH346" s="35"/>
      <c r="NYI346" s="35"/>
      <c r="NYJ346" s="35"/>
      <c r="NYK346" s="35"/>
      <c r="NYL346" s="35"/>
      <c r="NYM346" s="35"/>
      <c r="NYN346" s="35"/>
      <c r="NYO346" s="35"/>
      <c r="NYP346" s="35"/>
      <c r="NYQ346" s="35"/>
      <c r="NYR346" s="35"/>
      <c r="NYS346" s="35"/>
      <c r="NYT346" s="35"/>
      <c r="NYU346" s="35"/>
      <c r="NYV346" s="35"/>
      <c r="NYW346" s="35"/>
      <c r="NYX346" s="35"/>
      <c r="NYY346" s="35"/>
      <c r="NYZ346" s="35"/>
      <c r="NZA346" s="35"/>
      <c r="NZB346" s="35"/>
      <c r="NZC346" s="35"/>
      <c r="NZD346" s="35"/>
      <c r="NZE346" s="35"/>
      <c r="NZF346" s="35"/>
      <c r="NZG346" s="35"/>
      <c r="NZH346" s="35"/>
      <c r="NZI346" s="35"/>
      <c r="NZJ346" s="35"/>
      <c r="NZK346" s="35"/>
      <c r="NZL346" s="35"/>
      <c r="NZM346" s="35"/>
      <c r="NZN346" s="35"/>
      <c r="NZO346" s="35"/>
      <c r="NZP346" s="35"/>
      <c r="NZQ346" s="35"/>
      <c r="NZR346" s="35"/>
      <c r="NZS346" s="35"/>
      <c r="NZT346" s="35"/>
      <c r="NZU346" s="35"/>
      <c r="NZV346" s="35"/>
      <c r="NZW346" s="35"/>
      <c r="NZX346" s="35"/>
      <c r="NZY346" s="35"/>
      <c r="NZZ346" s="35"/>
      <c r="OAA346" s="35"/>
      <c r="OAB346" s="35"/>
      <c r="OAC346" s="35"/>
      <c r="OAD346" s="35"/>
      <c r="OAE346" s="35"/>
      <c r="OAF346" s="35"/>
      <c r="OAG346" s="35"/>
      <c r="OAH346" s="35"/>
      <c r="OAI346" s="35"/>
      <c r="OAJ346" s="35"/>
      <c r="OAK346" s="35"/>
      <c r="OAL346" s="35"/>
      <c r="OAM346" s="35"/>
      <c r="OAN346" s="35"/>
      <c r="OAO346" s="35"/>
      <c r="OAP346" s="35"/>
      <c r="OAQ346" s="35"/>
      <c r="OAR346" s="35"/>
      <c r="OAS346" s="35"/>
      <c r="OAT346" s="35"/>
      <c r="OAU346" s="35"/>
      <c r="OAV346" s="35"/>
      <c r="OAW346" s="35"/>
      <c r="OAX346" s="35"/>
      <c r="OAY346" s="35"/>
      <c r="OAZ346" s="35"/>
      <c r="OBA346" s="35"/>
      <c r="OBB346" s="35"/>
      <c r="OBC346" s="35"/>
      <c r="OBD346" s="35"/>
      <c r="OBE346" s="35"/>
      <c r="OBF346" s="35"/>
      <c r="OBG346" s="35"/>
      <c r="OBH346" s="35"/>
      <c r="OBI346" s="35"/>
      <c r="OBJ346" s="35"/>
      <c r="OBK346" s="35"/>
      <c r="OBL346" s="35"/>
      <c r="OBM346" s="35"/>
      <c r="OBN346" s="35"/>
      <c r="OBO346" s="35"/>
      <c r="OBP346" s="35"/>
      <c r="OBQ346" s="35"/>
      <c r="OBR346" s="35"/>
      <c r="OBS346" s="35"/>
      <c r="OBT346" s="35"/>
      <c r="OBU346" s="35"/>
      <c r="OBV346" s="35"/>
      <c r="OBW346" s="35"/>
      <c r="OBX346" s="35"/>
      <c r="OBY346" s="35"/>
      <c r="OBZ346" s="35"/>
      <c r="OCA346" s="35"/>
      <c r="OCB346" s="35"/>
      <c r="OCC346" s="35"/>
      <c r="OCD346" s="35"/>
      <c r="OCE346" s="35"/>
      <c r="OCF346" s="35"/>
      <c r="OCG346" s="35"/>
      <c r="OCH346" s="35"/>
      <c r="OCI346" s="35"/>
      <c r="OCJ346" s="35"/>
      <c r="OCK346" s="35"/>
      <c r="OCL346" s="35"/>
      <c r="OCM346" s="35"/>
      <c r="OCN346" s="35"/>
      <c r="OCO346" s="35"/>
      <c r="OCP346" s="35"/>
      <c r="OCQ346" s="35"/>
      <c r="OCR346" s="35"/>
      <c r="OCS346" s="35"/>
      <c r="OCT346" s="35"/>
      <c r="OCU346" s="35"/>
      <c r="OCV346" s="35"/>
      <c r="OCW346" s="35"/>
      <c r="OCX346" s="35"/>
      <c r="OCY346" s="35"/>
      <c r="OCZ346" s="35"/>
      <c r="ODA346" s="35"/>
      <c r="ODB346" s="35"/>
      <c r="ODC346" s="35"/>
      <c r="ODD346" s="35"/>
      <c r="ODE346" s="35"/>
      <c r="ODF346" s="35"/>
      <c r="ODG346" s="35"/>
      <c r="ODH346" s="35"/>
      <c r="ODI346" s="35"/>
      <c r="ODJ346" s="35"/>
      <c r="ODK346" s="35"/>
      <c r="ODL346" s="35"/>
      <c r="ODM346" s="35"/>
      <c r="ODN346" s="35"/>
      <c r="ODO346" s="35"/>
      <c r="ODP346" s="35"/>
      <c r="ODQ346" s="35"/>
      <c r="ODR346" s="35"/>
      <c r="ODS346" s="35"/>
      <c r="ODT346" s="35"/>
      <c r="ODU346" s="35"/>
      <c r="ODV346" s="35"/>
      <c r="ODW346" s="35"/>
      <c r="ODX346" s="35"/>
      <c r="ODY346" s="35"/>
      <c r="ODZ346" s="35"/>
      <c r="OEA346" s="35"/>
      <c r="OEB346" s="35"/>
      <c r="OEC346" s="35"/>
      <c r="OED346" s="35"/>
      <c r="OEE346" s="35"/>
      <c r="OEF346" s="35"/>
      <c r="OEG346" s="35"/>
      <c r="OEH346" s="35"/>
      <c r="OEI346" s="35"/>
      <c r="OEJ346" s="35"/>
      <c r="OEK346" s="35"/>
      <c r="OEL346" s="35"/>
      <c r="OEM346" s="35"/>
      <c r="OEN346" s="35"/>
      <c r="OEO346" s="35"/>
      <c r="OEP346" s="35"/>
      <c r="OEQ346" s="35"/>
      <c r="OER346" s="35"/>
      <c r="OES346" s="35"/>
      <c r="OET346" s="35"/>
      <c r="OEU346" s="35"/>
      <c r="OEV346" s="35"/>
      <c r="OEW346" s="35"/>
      <c r="OEX346" s="35"/>
      <c r="OEY346" s="35"/>
      <c r="OEZ346" s="35"/>
      <c r="OFA346" s="35"/>
      <c r="OFB346" s="35"/>
      <c r="OFC346" s="35"/>
      <c r="OFD346" s="35"/>
      <c r="OFE346" s="35"/>
      <c r="OFF346" s="35"/>
      <c r="OFG346" s="35"/>
      <c r="OFH346" s="35"/>
      <c r="OFI346" s="35"/>
      <c r="OFJ346" s="35"/>
      <c r="OFK346" s="35"/>
      <c r="OFL346" s="35"/>
      <c r="OFM346" s="35"/>
      <c r="OFN346" s="35"/>
      <c r="OFO346" s="35"/>
      <c r="OFP346" s="35"/>
      <c r="OFQ346" s="35"/>
      <c r="OFR346" s="35"/>
      <c r="OFS346" s="35"/>
      <c r="OFT346" s="35"/>
      <c r="OFU346" s="35"/>
      <c r="OFV346" s="35"/>
      <c r="OFW346" s="35"/>
      <c r="OFX346" s="35"/>
      <c r="OFY346" s="35"/>
      <c r="OFZ346" s="35"/>
      <c r="OGA346" s="35"/>
      <c r="OGB346" s="35"/>
      <c r="OGC346" s="35"/>
      <c r="OGD346" s="35"/>
      <c r="OGE346" s="35"/>
      <c r="OGF346" s="35"/>
      <c r="OGG346" s="35"/>
      <c r="OGH346" s="35"/>
      <c r="OGI346" s="35"/>
      <c r="OGJ346" s="35"/>
      <c r="OGK346" s="35"/>
      <c r="OGL346" s="35"/>
      <c r="OGM346" s="35"/>
      <c r="OGN346" s="35"/>
      <c r="OGO346" s="35"/>
      <c r="OGP346" s="35"/>
      <c r="OGQ346" s="35"/>
      <c r="OGR346" s="35"/>
      <c r="OGS346" s="35"/>
      <c r="OGT346" s="35"/>
      <c r="OGU346" s="35"/>
      <c r="OGV346" s="35"/>
      <c r="OGW346" s="35"/>
      <c r="OGX346" s="35"/>
      <c r="OGY346" s="35"/>
      <c r="OGZ346" s="35"/>
      <c r="OHA346" s="35"/>
      <c r="OHB346" s="35"/>
      <c r="OHC346" s="35"/>
      <c r="OHD346" s="35"/>
      <c r="OHE346" s="35"/>
      <c r="OHF346" s="35"/>
      <c r="OHG346" s="35"/>
      <c r="OHH346" s="35"/>
      <c r="OHI346" s="35"/>
      <c r="OHJ346" s="35"/>
      <c r="OHK346" s="35"/>
      <c r="OHL346" s="35"/>
      <c r="OHM346" s="35"/>
      <c r="OHN346" s="35"/>
      <c r="OHO346" s="35"/>
      <c r="OHP346" s="35"/>
      <c r="OHQ346" s="35"/>
      <c r="OHR346" s="35"/>
      <c r="OHS346" s="35"/>
      <c r="OHT346" s="35"/>
      <c r="OHU346" s="35"/>
      <c r="OHV346" s="35"/>
      <c r="OHW346" s="35"/>
      <c r="OHX346" s="35"/>
      <c r="OHY346" s="35"/>
      <c r="OHZ346" s="35"/>
      <c r="OIA346" s="35"/>
      <c r="OIB346" s="35"/>
      <c r="OIC346" s="35"/>
      <c r="OID346" s="35"/>
      <c r="OIE346" s="35"/>
      <c r="OIF346" s="35"/>
      <c r="OIG346" s="35"/>
      <c r="OIH346" s="35"/>
      <c r="OII346" s="35"/>
      <c r="OIJ346" s="35"/>
      <c r="OIK346" s="35"/>
      <c r="OIL346" s="35"/>
      <c r="OIM346" s="35"/>
      <c r="OIN346" s="35"/>
      <c r="OIO346" s="35"/>
      <c r="OIP346" s="35"/>
      <c r="OIQ346" s="35"/>
      <c r="OIR346" s="35"/>
      <c r="OIS346" s="35"/>
      <c r="OIT346" s="35"/>
      <c r="OIU346" s="35"/>
      <c r="OIV346" s="35"/>
      <c r="OIW346" s="35"/>
      <c r="OIX346" s="35"/>
      <c r="OIY346" s="35"/>
      <c r="OIZ346" s="35"/>
      <c r="OJA346" s="35"/>
      <c r="OJB346" s="35"/>
      <c r="OJC346" s="35"/>
      <c r="OJD346" s="35"/>
      <c r="OJE346" s="35"/>
      <c r="OJF346" s="35"/>
      <c r="OJG346" s="35"/>
      <c r="OJH346" s="35"/>
      <c r="OJI346" s="35"/>
      <c r="OJJ346" s="35"/>
      <c r="OJK346" s="35"/>
      <c r="OJL346" s="35"/>
      <c r="OJM346" s="35"/>
      <c r="OJN346" s="35"/>
      <c r="OJO346" s="35"/>
      <c r="OJP346" s="35"/>
      <c r="OJQ346" s="35"/>
      <c r="OJR346" s="35"/>
      <c r="OJS346" s="35"/>
      <c r="OJT346" s="35"/>
      <c r="OJU346" s="35"/>
      <c r="OJV346" s="35"/>
      <c r="OJW346" s="35"/>
      <c r="OJX346" s="35"/>
      <c r="OJY346" s="35"/>
      <c r="OJZ346" s="35"/>
      <c r="OKA346" s="35"/>
      <c r="OKB346" s="35"/>
      <c r="OKC346" s="35"/>
      <c r="OKD346" s="35"/>
      <c r="OKE346" s="35"/>
      <c r="OKF346" s="35"/>
      <c r="OKG346" s="35"/>
      <c r="OKH346" s="35"/>
      <c r="OKI346" s="35"/>
      <c r="OKJ346" s="35"/>
      <c r="OKK346" s="35"/>
      <c r="OKL346" s="35"/>
      <c r="OKM346" s="35"/>
      <c r="OKN346" s="35"/>
      <c r="OKO346" s="35"/>
      <c r="OKP346" s="35"/>
      <c r="OKQ346" s="35"/>
      <c r="OKR346" s="35"/>
      <c r="OKS346" s="35"/>
      <c r="OKT346" s="35"/>
      <c r="OKU346" s="35"/>
      <c r="OKV346" s="35"/>
      <c r="OKW346" s="35"/>
      <c r="OKX346" s="35"/>
      <c r="OKY346" s="35"/>
      <c r="OKZ346" s="35"/>
      <c r="OLA346" s="35"/>
      <c r="OLB346" s="35"/>
      <c r="OLC346" s="35"/>
      <c r="OLD346" s="35"/>
      <c r="OLE346" s="35"/>
      <c r="OLF346" s="35"/>
      <c r="OLG346" s="35"/>
      <c r="OLH346" s="35"/>
      <c r="OLI346" s="35"/>
      <c r="OLJ346" s="35"/>
      <c r="OLK346" s="35"/>
      <c r="OLL346" s="35"/>
      <c r="OLM346" s="35"/>
      <c r="OLN346" s="35"/>
      <c r="OLO346" s="35"/>
      <c r="OLP346" s="35"/>
      <c r="OLQ346" s="35"/>
      <c r="OLR346" s="35"/>
      <c r="OLS346" s="35"/>
      <c r="OLT346" s="35"/>
      <c r="OLU346" s="35"/>
      <c r="OLV346" s="35"/>
      <c r="OLW346" s="35"/>
      <c r="OLX346" s="35"/>
      <c r="OLY346" s="35"/>
      <c r="OLZ346" s="35"/>
      <c r="OMA346" s="35"/>
      <c r="OMB346" s="35"/>
      <c r="OMC346" s="35"/>
      <c r="OMD346" s="35"/>
      <c r="OME346" s="35"/>
      <c r="OMF346" s="35"/>
      <c r="OMG346" s="35"/>
      <c r="OMH346" s="35"/>
      <c r="OMI346" s="35"/>
      <c r="OMJ346" s="35"/>
      <c r="OMK346" s="35"/>
      <c r="OML346" s="35"/>
      <c r="OMM346" s="35"/>
      <c r="OMN346" s="35"/>
      <c r="OMO346" s="35"/>
      <c r="OMP346" s="35"/>
      <c r="OMQ346" s="35"/>
      <c r="OMR346" s="35"/>
      <c r="OMS346" s="35"/>
      <c r="OMT346" s="35"/>
      <c r="OMU346" s="35"/>
      <c r="OMV346" s="35"/>
      <c r="OMW346" s="35"/>
      <c r="OMX346" s="35"/>
      <c r="OMY346" s="35"/>
      <c r="OMZ346" s="35"/>
      <c r="ONA346" s="35"/>
      <c r="ONB346" s="35"/>
      <c r="ONC346" s="35"/>
      <c r="OND346" s="35"/>
      <c r="ONE346" s="35"/>
      <c r="ONF346" s="35"/>
      <c r="ONG346" s="35"/>
      <c r="ONH346" s="35"/>
      <c r="ONI346" s="35"/>
      <c r="ONJ346" s="35"/>
      <c r="ONK346" s="35"/>
      <c r="ONL346" s="35"/>
      <c r="ONM346" s="35"/>
      <c r="ONN346" s="35"/>
      <c r="ONO346" s="35"/>
      <c r="ONP346" s="35"/>
      <c r="ONQ346" s="35"/>
      <c r="ONR346" s="35"/>
      <c r="ONS346" s="35"/>
      <c r="ONT346" s="35"/>
      <c r="ONU346" s="35"/>
      <c r="ONV346" s="35"/>
      <c r="ONW346" s="35"/>
      <c r="ONX346" s="35"/>
      <c r="ONY346" s="35"/>
      <c r="ONZ346" s="35"/>
      <c r="OOA346" s="35"/>
      <c r="OOB346" s="35"/>
      <c r="OOC346" s="35"/>
      <c r="OOD346" s="35"/>
      <c r="OOE346" s="35"/>
      <c r="OOF346" s="35"/>
      <c r="OOG346" s="35"/>
      <c r="OOH346" s="35"/>
      <c r="OOI346" s="35"/>
      <c r="OOJ346" s="35"/>
      <c r="OOK346" s="35"/>
      <c r="OOL346" s="35"/>
      <c r="OOM346" s="35"/>
      <c r="OON346" s="35"/>
      <c r="OOO346" s="35"/>
      <c r="OOP346" s="35"/>
      <c r="OOQ346" s="35"/>
      <c r="OOR346" s="35"/>
      <c r="OOS346" s="35"/>
      <c r="OOT346" s="35"/>
      <c r="OOU346" s="35"/>
      <c r="OOV346" s="35"/>
      <c r="OOW346" s="35"/>
      <c r="OOX346" s="35"/>
      <c r="OOY346" s="35"/>
      <c r="OOZ346" s="35"/>
      <c r="OPA346" s="35"/>
      <c r="OPB346" s="35"/>
      <c r="OPC346" s="35"/>
      <c r="OPD346" s="35"/>
      <c r="OPE346" s="35"/>
      <c r="OPF346" s="35"/>
      <c r="OPG346" s="35"/>
      <c r="OPH346" s="35"/>
      <c r="OPI346" s="35"/>
      <c r="OPJ346" s="35"/>
      <c r="OPK346" s="35"/>
      <c r="OPL346" s="35"/>
      <c r="OPM346" s="35"/>
      <c r="OPN346" s="35"/>
      <c r="OPO346" s="35"/>
      <c r="OPP346" s="35"/>
      <c r="OPQ346" s="35"/>
      <c r="OPR346" s="35"/>
      <c r="OPS346" s="35"/>
      <c r="OPT346" s="35"/>
      <c r="OPU346" s="35"/>
      <c r="OPV346" s="35"/>
      <c r="OPW346" s="35"/>
      <c r="OPX346" s="35"/>
      <c r="OPY346" s="35"/>
      <c r="OPZ346" s="35"/>
      <c r="OQA346" s="35"/>
      <c r="OQB346" s="35"/>
      <c r="OQC346" s="35"/>
      <c r="OQD346" s="35"/>
      <c r="OQE346" s="35"/>
      <c r="OQF346" s="35"/>
      <c r="OQG346" s="35"/>
      <c r="OQH346" s="35"/>
      <c r="OQI346" s="35"/>
      <c r="OQJ346" s="35"/>
      <c r="OQK346" s="35"/>
      <c r="OQL346" s="35"/>
      <c r="OQM346" s="35"/>
      <c r="OQN346" s="35"/>
      <c r="OQO346" s="35"/>
      <c r="OQP346" s="35"/>
      <c r="OQQ346" s="35"/>
      <c r="OQR346" s="35"/>
      <c r="OQS346" s="35"/>
      <c r="OQT346" s="35"/>
      <c r="OQU346" s="35"/>
      <c r="OQV346" s="35"/>
      <c r="OQW346" s="35"/>
      <c r="OQX346" s="35"/>
      <c r="OQY346" s="35"/>
      <c r="OQZ346" s="35"/>
      <c r="ORA346" s="35"/>
      <c r="ORB346" s="35"/>
      <c r="ORC346" s="35"/>
      <c r="ORD346" s="35"/>
      <c r="ORE346" s="35"/>
      <c r="ORF346" s="35"/>
      <c r="ORG346" s="35"/>
      <c r="ORH346" s="35"/>
      <c r="ORI346" s="35"/>
      <c r="ORJ346" s="35"/>
      <c r="ORK346" s="35"/>
      <c r="ORL346" s="35"/>
      <c r="ORM346" s="35"/>
      <c r="ORN346" s="35"/>
      <c r="ORO346" s="35"/>
      <c r="ORP346" s="35"/>
      <c r="ORQ346" s="35"/>
      <c r="ORR346" s="35"/>
      <c r="ORS346" s="35"/>
      <c r="ORT346" s="35"/>
      <c r="ORU346" s="35"/>
      <c r="ORV346" s="35"/>
      <c r="ORW346" s="35"/>
      <c r="ORX346" s="35"/>
      <c r="ORY346" s="35"/>
      <c r="ORZ346" s="35"/>
      <c r="OSA346" s="35"/>
      <c r="OSB346" s="35"/>
      <c r="OSC346" s="35"/>
      <c r="OSD346" s="35"/>
      <c r="OSE346" s="35"/>
      <c r="OSF346" s="35"/>
      <c r="OSG346" s="35"/>
      <c r="OSH346" s="35"/>
      <c r="OSI346" s="35"/>
      <c r="OSJ346" s="35"/>
      <c r="OSK346" s="35"/>
      <c r="OSL346" s="35"/>
      <c r="OSM346" s="35"/>
      <c r="OSN346" s="35"/>
      <c r="OSO346" s="35"/>
      <c r="OSP346" s="35"/>
      <c r="OSQ346" s="35"/>
      <c r="OSR346" s="35"/>
      <c r="OSS346" s="35"/>
      <c r="OST346" s="35"/>
      <c r="OSU346" s="35"/>
      <c r="OSV346" s="35"/>
      <c r="OSW346" s="35"/>
      <c r="OSX346" s="35"/>
      <c r="OSY346" s="35"/>
      <c r="OSZ346" s="35"/>
      <c r="OTA346" s="35"/>
      <c r="OTB346" s="35"/>
      <c r="OTC346" s="35"/>
      <c r="OTD346" s="35"/>
      <c r="OTE346" s="35"/>
      <c r="OTF346" s="35"/>
      <c r="OTG346" s="35"/>
      <c r="OTH346" s="35"/>
      <c r="OTI346" s="35"/>
      <c r="OTJ346" s="35"/>
      <c r="OTK346" s="35"/>
      <c r="OTL346" s="35"/>
      <c r="OTM346" s="35"/>
      <c r="OTN346" s="35"/>
      <c r="OTO346" s="35"/>
      <c r="OTP346" s="35"/>
      <c r="OTQ346" s="35"/>
      <c r="OTR346" s="35"/>
      <c r="OTS346" s="35"/>
      <c r="OTT346" s="35"/>
      <c r="OTU346" s="35"/>
      <c r="OTV346" s="35"/>
      <c r="OTW346" s="35"/>
      <c r="OTX346" s="35"/>
      <c r="OTY346" s="35"/>
      <c r="OTZ346" s="35"/>
      <c r="OUA346" s="35"/>
      <c r="OUB346" s="35"/>
      <c r="OUC346" s="35"/>
      <c r="OUD346" s="35"/>
      <c r="OUE346" s="35"/>
      <c r="OUF346" s="35"/>
      <c r="OUG346" s="35"/>
      <c r="OUH346" s="35"/>
      <c r="OUI346" s="35"/>
      <c r="OUJ346" s="35"/>
      <c r="OUK346" s="35"/>
      <c r="OUL346" s="35"/>
      <c r="OUM346" s="35"/>
      <c r="OUN346" s="35"/>
      <c r="OUO346" s="35"/>
      <c r="OUP346" s="35"/>
      <c r="OUQ346" s="35"/>
      <c r="OUR346" s="35"/>
      <c r="OUS346" s="35"/>
      <c r="OUT346" s="35"/>
      <c r="OUU346" s="35"/>
      <c r="OUV346" s="35"/>
      <c r="OUW346" s="35"/>
      <c r="OUX346" s="35"/>
      <c r="OUY346" s="35"/>
      <c r="OUZ346" s="35"/>
      <c r="OVA346" s="35"/>
      <c r="OVB346" s="35"/>
      <c r="OVC346" s="35"/>
      <c r="OVD346" s="35"/>
      <c r="OVE346" s="35"/>
      <c r="OVF346" s="35"/>
      <c r="OVG346" s="35"/>
      <c r="OVH346" s="35"/>
      <c r="OVI346" s="35"/>
      <c r="OVJ346" s="35"/>
      <c r="OVK346" s="35"/>
      <c r="OVL346" s="35"/>
      <c r="OVM346" s="35"/>
      <c r="OVN346" s="35"/>
      <c r="OVO346" s="35"/>
      <c r="OVP346" s="35"/>
      <c r="OVQ346" s="35"/>
      <c r="OVR346" s="35"/>
      <c r="OVS346" s="35"/>
      <c r="OVT346" s="35"/>
      <c r="OVU346" s="35"/>
      <c r="OVV346" s="35"/>
      <c r="OVW346" s="35"/>
      <c r="OVX346" s="35"/>
      <c r="OVY346" s="35"/>
      <c r="OVZ346" s="35"/>
      <c r="OWA346" s="35"/>
      <c r="OWB346" s="35"/>
      <c r="OWC346" s="35"/>
      <c r="OWD346" s="35"/>
      <c r="OWE346" s="35"/>
      <c r="OWF346" s="35"/>
      <c r="OWG346" s="35"/>
      <c r="OWH346" s="35"/>
      <c r="OWI346" s="35"/>
      <c r="OWJ346" s="35"/>
      <c r="OWK346" s="35"/>
      <c r="OWL346" s="35"/>
      <c r="OWM346" s="35"/>
      <c r="OWN346" s="35"/>
      <c r="OWO346" s="35"/>
      <c r="OWP346" s="35"/>
      <c r="OWQ346" s="35"/>
      <c r="OWR346" s="35"/>
      <c r="OWS346" s="35"/>
      <c r="OWT346" s="35"/>
      <c r="OWU346" s="35"/>
      <c r="OWV346" s="35"/>
      <c r="OWW346" s="35"/>
      <c r="OWX346" s="35"/>
      <c r="OWY346" s="35"/>
      <c r="OWZ346" s="35"/>
      <c r="OXA346" s="35"/>
      <c r="OXB346" s="35"/>
      <c r="OXC346" s="35"/>
      <c r="OXD346" s="35"/>
      <c r="OXE346" s="35"/>
      <c r="OXF346" s="35"/>
      <c r="OXG346" s="35"/>
      <c r="OXH346" s="35"/>
      <c r="OXI346" s="35"/>
      <c r="OXJ346" s="35"/>
      <c r="OXK346" s="35"/>
      <c r="OXL346" s="35"/>
      <c r="OXM346" s="35"/>
      <c r="OXN346" s="35"/>
      <c r="OXO346" s="35"/>
      <c r="OXP346" s="35"/>
      <c r="OXQ346" s="35"/>
      <c r="OXR346" s="35"/>
      <c r="OXS346" s="35"/>
      <c r="OXT346" s="35"/>
      <c r="OXU346" s="35"/>
      <c r="OXV346" s="35"/>
      <c r="OXW346" s="35"/>
      <c r="OXX346" s="35"/>
      <c r="OXY346" s="35"/>
      <c r="OXZ346" s="35"/>
      <c r="OYA346" s="35"/>
      <c r="OYB346" s="35"/>
      <c r="OYC346" s="35"/>
      <c r="OYD346" s="35"/>
      <c r="OYE346" s="35"/>
      <c r="OYF346" s="35"/>
      <c r="OYG346" s="35"/>
      <c r="OYH346" s="35"/>
      <c r="OYI346" s="35"/>
      <c r="OYJ346" s="35"/>
      <c r="OYK346" s="35"/>
      <c r="OYL346" s="35"/>
      <c r="OYM346" s="35"/>
      <c r="OYN346" s="35"/>
      <c r="OYO346" s="35"/>
      <c r="OYP346" s="35"/>
      <c r="OYQ346" s="35"/>
      <c r="OYR346" s="35"/>
      <c r="OYS346" s="35"/>
      <c r="OYT346" s="35"/>
      <c r="OYU346" s="35"/>
      <c r="OYV346" s="35"/>
      <c r="OYW346" s="35"/>
      <c r="OYX346" s="35"/>
      <c r="OYY346" s="35"/>
      <c r="OYZ346" s="35"/>
      <c r="OZA346" s="35"/>
      <c r="OZB346" s="35"/>
      <c r="OZC346" s="35"/>
      <c r="OZD346" s="35"/>
      <c r="OZE346" s="35"/>
      <c r="OZF346" s="35"/>
      <c r="OZG346" s="35"/>
      <c r="OZH346" s="35"/>
      <c r="OZI346" s="35"/>
      <c r="OZJ346" s="35"/>
      <c r="OZK346" s="35"/>
      <c r="OZL346" s="35"/>
      <c r="OZM346" s="35"/>
      <c r="OZN346" s="35"/>
      <c r="OZO346" s="35"/>
      <c r="OZP346" s="35"/>
      <c r="OZQ346" s="35"/>
      <c r="OZR346" s="35"/>
      <c r="OZS346" s="35"/>
      <c r="OZT346" s="35"/>
      <c r="OZU346" s="35"/>
      <c r="OZV346" s="35"/>
      <c r="OZW346" s="35"/>
      <c r="OZX346" s="35"/>
      <c r="OZY346" s="35"/>
      <c r="OZZ346" s="35"/>
      <c r="PAA346" s="35"/>
      <c r="PAB346" s="35"/>
      <c r="PAC346" s="35"/>
      <c r="PAD346" s="35"/>
      <c r="PAE346" s="35"/>
      <c r="PAF346" s="35"/>
      <c r="PAG346" s="35"/>
      <c r="PAH346" s="35"/>
      <c r="PAI346" s="35"/>
      <c r="PAJ346" s="35"/>
      <c r="PAK346" s="35"/>
      <c r="PAL346" s="35"/>
      <c r="PAM346" s="35"/>
      <c r="PAN346" s="35"/>
      <c r="PAO346" s="35"/>
      <c r="PAP346" s="35"/>
      <c r="PAQ346" s="35"/>
      <c r="PAR346" s="35"/>
      <c r="PAS346" s="35"/>
      <c r="PAT346" s="35"/>
      <c r="PAU346" s="35"/>
      <c r="PAV346" s="35"/>
      <c r="PAW346" s="35"/>
      <c r="PAX346" s="35"/>
      <c r="PAY346" s="35"/>
      <c r="PAZ346" s="35"/>
      <c r="PBA346" s="35"/>
      <c r="PBB346" s="35"/>
      <c r="PBC346" s="35"/>
      <c r="PBD346" s="35"/>
      <c r="PBE346" s="35"/>
      <c r="PBF346" s="35"/>
      <c r="PBG346" s="35"/>
      <c r="PBH346" s="35"/>
      <c r="PBI346" s="35"/>
      <c r="PBJ346" s="35"/>
      <c r="PBK346" s="35"/>
      <c r="PBL346" s="35"/>
      <c r="PBM346" s="35"/>
      <c r="PBN346" s="35"/>
      <c r="PBO346" s="35"/>
      <c r="PBP346" s="35"/>
      <c r="PBQ346" s="35"/>
      <c r="PBR346" s="35"/>
      <c r="PBS346" s="35"/>
      <c r="PBT346" s="35"/>
      <c r="PBU346" s="35"/>
      <c r="PBV346" s="35"/>
      <c r="PBW346" s="35"/>
      <c r="PBX346" s="35"/>
      <c r="PBY346" s="35"/>
      <c r="PBZ346" s="35"/>
      <c r="PCA346" s="35"/>
      <c r="PCB346" s="35"/>
      <c r="PCC346" s="35"/>
      <c r="PCD346" s="35"/>
      <c r="PCE346" s="35"/>
      <c r="PCF346" s="35"/>
      <c r="PCG346" s="35"/>
      <c r="PCH346" s="35"/>
      <c r="PCI346" s="35"/>
      <c r="PCJ346" s="35"/>
      <c r="PCK346" s="35"/>
      <c r="PCL346" s="35"/>
      <c r="PCM346" s="35"/>
      <c r="PCN346" s="35"/>
      <c r="PCO346" s="35"/>
      <c r="PCP346" s="35"/>
      <c r="PCQ346" s="35"/>
      <c r="PCR346" s="35"/>
      <c r="PCS346" s="35"/>
      <c r="PCT346" s="35"/>
      <c r="PCU346" s="35"/>
      <c r="PCV346" s="35"/>
      <c r="PCW346" s="35"/>
      <c r="PCX346" s="35"/>
      <c r="PCY346" s="35"/>
      <c r="PCZ346" s="35"/>
      <c r="PDA346" s="35"/>
      <c r="PDB346" s="35"/>
      <c r="PDC346" s="35"/>
      <c r="PDD346" s="35"/>
      <c r="PDE346" s="35"/>
      <c r="PDF346" s="35"/>
      <c r="PDG346" s="35"/>
      <c r="PDH346" s="35"/>
      <c r="PDI346" s="35"/>
      <c r="PDJ346" s="35"/>
      <c r="PDK346" s="35"/>
      <c r="PDL346" s="35"/>
      <c r="PDM346" s="35"/>
      <c r="PDN346" s="35"/>
      <c r="PDO346" s="35"/>
      <c r="PDP346" s="35"/>
      <c r="PDQ346" s="35"/>
      <c r="PDR346" s="35"/>
      <c r="PDS346" s="35"/>
      <c r="PDT346" s="35"/>
      <c r="PDU346" s="35"/>
      <c r="PDV346" s="35"/>
      <c r="PDW346" s="35"/>
      <c r="PDX346" s="35"/>
      <c r="PDY346" s="35"/>
      <c r="PDZ346" s="35"/>
      <c r="PEA346" s="35"/>
      <c r="PEB346" s="35"/>
      <c r="PEC346" s="35"/>
      <c r="PED346" s="35"/>
      <c r="PEE346" s="35"/>
      <c r="PEF346" s="35"/>
      <c r="PEG346" s="35"/>
      <c r="PEH346" s="35"/>
      <c r="PEI346" s="35"/>
      <c r="PEJ346" s="35"/>
      <c r="PEK346" s="35"/>
      <c r="PEL346" s="35"/>
      <c r="PEM346" s="35"/>
      <c r="PEN346" s="35"/>
      <c r="PEO346" s="35"/>
      <c r="PEP346" s="35"/>
      <c r="PEQ346" s="35"/>
      <c r="PER346" s="35"/>
      <c r="PES346" s="35"/>
      <c r="PET346" s="35"/>
      <c r="PEU346" s="35"/>
      <c r="PEV346" s="35"/>
      <c r="PEW346" s="35"/>
      <c r="PEX346" s="35"/>
      <c r="PEY346" s="35"/>
      <c r="PEZ346" s="35"/>
      <c r="PFA346" s="35"/>
      <c r="PFB346" s="35"/>
      <c r="PFC346" s="35"/>
      <c r="PFD346" s="35"/>
      <c r="PFE346" s="35"/>
      <c r="PFF346" s="35"/>
      <c r="PFG346" s="35"/>
      <c r="PFH346" s="35"/>
      <c r="PFI346" s="35"/>
      <c r="PFJ346" s="35"/>
      <c r="PFK346" s="35"/>
      <c r="PFL346" s="35"/>
      <c r="PFM346" s="35"/>
      <c r="PFN346" s="35"/>
      <c r="PFO346" s="35"/>
      <c r="PFP346" s="35"/>
      <c r="PFQ346" s="35"/>
      <c r="PFR346" s="35"/>
      <c r="PFS346" s="35"/>
      <c r="PFT346" s="35"/>
      <c r="PFU346" s="35"/>
      <c r="PFV346" s="35"/>
      <c r="PFW346" s="35"/>
      <c r="PFX346" s="35"/>
      <c r="PFY346" s="35"/>
      <c r="PFZ346" s="35"/>
      <c r="PGA346" s="35"/>
      <c r="PGB346" s="35"/>
      <c r="PGC346" s="35"/>
      <c r="PGD346" s="35"/>
      <c r="PGE346" s="35"/>
      <c r="PGF346" s="35"/>
      <c r="PGG346" s="35"/>
      <c r="PGH346" s="35"/>
      <c r="PGI346" s="35"/>
      <c r="PGJ346" s="35"/>
      <c r="PGK346" s="35"/>
      <c r="PGL346" s="35"/>
      <c r="PGM346" s="35"/>
      <c r="PGN346" s="35"/>
      <c r="PGO346" s="35"/>
      <c r="PGP346" s="35"/>
      <c r="PGQ346" s="35"/>
      <c r="PGR346" s="35"/>
      <c r="PGS346" s="35"/>
      <c r="PGT346" s="35"/>
      <c r="PGU346" s="35"/>
      <c r="PGV346" s="35"/>
      <c r="PGW346" s="35"/>
      <c r="PGX346" s="35"/>
      <c r="PGY346" s="35"/>
      <c r="PGZ346" s="35"/>
      <c r="PHA346" s="35"/>
      <c r="PHB346" s="35"/>
      <c r="PHC346" s="35"/>
      <c r="PHD346" s="35"/>
      <c r="PHE346" s="35"/>
      <c r="PHF346" s="35"/>
      <c r="PHG346" s="35"/>
      <c r="PHH346" s="35"/>
      <c r="PHI346" s="35"/>
      <c r="PHJ346" s="35"/>
      <c r="PHK346" s="35"/>
      <c r="PHL346" s="35"/>
      <c r="PHM346" s="35"/>
      <c r="PHN346" s="35"/>
      <c r="PHO346" s="35"/>
      <c r="PHP346" s="35"/>
      <c r="PHQ346" s="35"/>
      <c r="PHR346" s="35"/>
      <c r="PHS346" s="35"/>
      <c r="PHT346" s="35"/>
      <c r="PHU346" s="35"/>
      <c r="PHV346" s="35"/>
      <c r="PHW346" s="35"/>
      <c r="PHX346" s="35"/>
      <c r="PHY346" s="35"/>
      <c r="PHZ346" s="35"/>
      <c r="PIA346" s="35"/>
      <c r="PIB346" s="35"/>
      <c r="PIC346" s="35"/>
      <c r="PID346" s="35"/>
      <c r="PIE346" s="35"/>
      <c r="PIF346" s="35"/>
      <c r="PIG346" s="35"/>
      <c r="PIH346" s="35"/>
      <c r="PII346" s="35"/>
      <c r="PIJ346" s="35"/>
      <c r="PIK346" s="35"/>
      <c r="PIL346" s="35"/>
      <c r="PIM346" s="35"/>
      <c r="PIN346" s="35"/>
      <c r="PIO346" s="35"/>
      <c r="PIP346" s="35"/>
      <c r="PIQ346" s="35"/>
      <c r="PIR346" s="35"/>
      <c r="PIS346" s="35"/>
      <c r="PIT346" s="35"/>
      <c r="PIU346" s="35"/>
      <c r="PIV346" s="35"/>
      <c r="PIW346" s="35"/>
      <c r="PIX346" s="35"/>
      <c r="PIY346" s="35"/>
      <c r="PIZ346" s="35"/>
      <c r="PJA346" s="35"/>
      <c r="PJB346" s="35"/>
      <c r="PJC346" s="35"/>
      <c r="PJD346" s="35"/>
      <c r="PJE346" s="35"/>
      <c r="PJF346" s="35"/>
      <c r="PJG346" s="35"/>
      <c r="PJH346" s="35"/>
      <c r="PJI346" s="35"/>
      <c r="PJJ346" s="35"/>
      <c r="PJK346" s="35"/>
      <c r="PJL346" s="35"/>
      <c r="PJM346" s="35"/>
      <c r="PJN346" s="35"/>
      <c r="PJO346" s="35"/>
      <c r="PJP346" s="35"/>
      <c r="PJQ346" s="35"/>
      <c r="PJR346" s="35"/>
      <c r="PJS346" s="35"/>
      <c r="PJT346" s="35"/>
      <c r="PJU346" s="35"/>
      <c r="PJV346" s="35"/>
      <c r="PJW346" s="35"/>
      <c r="PJX346" s="35"/>
      <c r="PJY346" s="35"/>
      <c r="PJZ346" s="35"/>
      <c r="PKA346" s="35"/>
      <c r="PKB346" s="35"/>
      <c r="PKC346" s="35"/>
      <c r="PKD346" s="35"/>
      <c r="PKE346" s="35"/>
      <c r="PKF346" s="35"/>
      <c r="PKG346" s="35"/>
      <c r="PKH346" s="35"/>
      <c r="PKI346" s="35"/>
      <c r="PKJ346" s="35"/>
      <c r="PKK346" s="35"/>
      <c r="PKL346" s="35"/>
      <c r="PKM346" s="35"/>
      <c r="PKN346" s="35"/>
      <c r="PKO346" s="35"/>
      <c r="PKP346" s="35"/>
      <c r="PKQ346" s="35"/>
      <c r="PKR346" s="35"/>
      <c r="PKS346" s="35"/>
      <c r="PKT346" s="35"/>
      <c r="PKU346" s="35"/>
      <c r="PKV346" s="35"/>
      <c r="PKW346" s="35"/>
      <c r="PKX346" s="35"/>
      <c r="PKY346" s="35"/>
      <c r="PKZ346" s="35"/>
      <c r="PLA346" s="35"/>
      <c r="PLB346" s="35"/>
      <c r="PLC346" s="35"/>
      <c r="PLD346" s="35"/>
      <c r="PLE346" s="35"/>
      <c r="PLF346" s="35"/>
      <c r="PLG346" s="35"/>
      <c r="PLH346" s="35"/>
      <c r="PLI346" s="35"/>
      <c r="PLJ346" s="35"/>
      <c r="PLK346" s="35"/>
      <c r="PLL346" s="35"/>
      <c r="PLM346" s="35"/>
      <c r="PLN346" s="35"/>
      <c r="PLO346" s="35"/>
      <c r="PLP346" s="35"/>
      <c r="PLQ346" s="35"/>
      <c r="PLR346" s="35"/>
      <c r="PLS346" s="35"/>
      <c r="PLT346" s="35"/>
      <c r="PLU346" s="35"/>
      <c r="PLV346" s="35"/>
      <c r="PLW346" s="35"/>
      <c r="PLX346" s="35"/>
      <c r="PLY346" s="35"/>
      <c r="PLZ346" s="35"/>
      <c r="PMA346" s="35"/>
      <c r="PMB346" s="35"/>
      <c r="PMC346" s="35"/>
      <c r="PMD346" s="35"/>
      <c r="PME346" s="35"/>
      <c r="PMF346" s="35"/>
      <c r="PMG346" s="35"/>
      <c r="PMH346" s="35"/>
      <c r="PMI346" s="35"/>
      <c r="PMJ346" s="35"/>
      <c r="PMK346" s="35"/>
      <c r="PML346" s="35"/>
      <c r="PMM346" s="35"/>
      <c r="PMN346" s="35"/>
      <c r="PMO346" s="35"/>
      <c r="PMP346" s="35"/>
      <c r="PMQ346" s="35"/>
      <c r="PMR346" s="35"/>
      <c r="PMS346" s="35"/>
      <c r="PMT346" s="35"/>
      <c r="PMU346" s="35"/>
      <c r="PMV346" s="35"/>
      <c r="PMW346" s="35"/>
      <c r="PMX346" s="35"/>
      <c r="PMY346" s="35"/>
      <c r="PMZ346" s="35"/>
      <c r="PNA346" s="35"/>
      <c r="PNB346" s="35"/>
      <c r="PNC346" s="35"/>
      <c r="PND346" s="35"/>
      <c r="PNE346" s="35"/>
      <c r="PNF346" s="35"/>
      <c r="PNG346" s="35"/>
      <c r="PNH346" s="35"/>
      <c r="PNI346" s="35"/>
      <c r="PNJ346" s="35"/>
      <c r="PNK346" s="35"/>
      <c r="PNL346" s="35"/>
      <c r="PNM346" s="35"/>
      <c r="PNN346" s="35"/>
      <c r="PNO346" s="35"/>
      <c r="PNP346" s="35"/>
      <c r="PNQ346" s="35"/>
      <c r="PNR346" s="35"/>
      <c r="PNS346" s="35"/>
      <c r="PNT346" s="35"/>
      <c r="PNU346" s="35"/>
      <c r="PNV346" s="35"/>
      <c r="PNW346" s="35"/>
      <c r="PNX346" s="35"/>
      <c r="PNY346" s="35"/>
      <c r="PNZ346" s="35"/>
      <c r="POA346" s="35"/>
      <c r="POB346" s="35"/>
      <c r="POC346" s="35"/>
      <c r="POD346" s="35"/>
      <c r="POE346" s="35"/>
      <c r="POF346" s="35"/>
      <c r="POG346" s="35"/>
      <c r="POH346" s="35"/>
      <c r="POI346" s="35"/>
      <c r="POJ346" s="35"/>
      <c r="POK346" s="35"/>
      <c r="POL346" s="35"/>
      <c r="POM346" s="35"/>
      <c r="PON346" s="35"/>
      <c r="POO346" s="35"/>
      <c r="POP346" s="35"/>
      <c r="POQ346" s="35"/>
      <c r="POR346" s="35"/>
      <c r="POS346" s="35"/>
      <c r="POT346" s="35"/>
      <c r="POU346" s="35"/>
      <c r="POV346" s="35"/>
      <c r="POW346" s="35"/>
      <c r="POX346" s="35"/>
      <c r="POY346" s="35"/>
      <c r="POZ346" s="35"/>
      <c r="PPA346" s="35"/>
      <c r="PPB346" s="35"/>
      <c r="PPC346" s="35"/>
      <c r="PPD346" s="35"/>
      <c r="PPE346" s="35"/>
      <c r="PPF346" s="35"/>
      <c r="PPG346" s="35"/>
      <c r="PPH346" s="35"/>
      <c r="PPI346" s="35"/>
      <c r="PPJ346" s="35"/>
      <c r="PPK346" s="35"/>
      <c r="PPL346" s="35"/>
      <c r="PPM346" s="35"/>
      <c r="PPN346" s="35"/>
      <c r="PPO346" s="35"/>
      <c r="PPP346" s="35"/>
      <c r="PPQ346" s="35"/>
      <c r="PPR346" s="35"/>
      <c r="PPS346" s="35"/>
      <c r="PPT346" s="35"/>
      <c r="PPU346" s="35"/>
      <c r="PPV346" s="35"/>
      <c r="PPW346" s="35"/>
      <c r="PPX346" s="35"/>
      <c r="PPY346" s="35"/>
      <c r="PPZ346" s="35"/>
      <c r="PQA346" s="35"/>
      <c r="PQB346" s="35"/>
      <c r="PQC346" s="35"/>
      <c r="PQD346" s="35"/>
      <c r="PQE346" s="35"/>
      <c r="PQF346" s="35"/>
      <c r="PQG346" s="35"/>
      <c r="PQH346" s="35"/>
      <c r="PQI346" s="35"/>
      <c r="PQJ346" s="35"/>
      <c r="PQK346" s="35"/>
      <c r="PQL346" s="35"/>
      <c r="PQM346" s="35"/>
      <c r="PQN346" s="35"/>
      <c r="PQO346" s="35"/>
      <c r="PQP346" s="35"/>
      <c r="PQQ346" s="35"/>
      <c r="PQR346" s="35"/>
      <c r="PQS346" s="35"/>
      <c r="PQT346" s="35"/>
      <c r="PQU346" s="35"/>
      <c r="PQV346" s="35"/>
      <c r="PQW346" s="35"/>
      <c r="PQX346" s="35"/>
      <c r="PQY346" s="35"/>
      <c r="PQZ346" s="35"/>
      <c r="PRA346" s="35"/>
      <c r="PRB346" s="35"/>
      <c r="PRC346" s="35"/>
      <c r="PRD346" s="35"/>
      <c r="PRE346" s="35"/>
      <c r="PRF346" s="35"/>
      <c r="PRG346" s="35"/>
      <c r="PRH346" s="35"/>
      <c r="PRI346" s="35"/>
      <c r="PRJ346" s="35"/>
      <c r="PRK346" s="35"/>
      <c r="PRL346" s="35"/>
      <c r="PRM346" s="35"/>
      <c r="PRN346" s="35"/>
      <c r="PRO346" s="35"/>
      <c r="PRP346" s="35"/>
      <c r="PRQ346" s="35"/>
      <c r="PRR346" s="35"/>
      <c r="PRS346" s="35"/>
      <c r="PRT346" s="35"/>
      <c r="PRU346" s="35"/>
      <c r="PRV346" s="35"/>
      <c r="PRW346" s="35"/>
      <c r="PRX346" s="35"/>
      <c r="PRY346" s="35"/>
      <c r="PRZ346" s="35"/>
      <c r="PSA346" s="35"/>
      <c r="PSB346" s="35"/>
      <c r="PSC346" s="35"/>
      <c r="PSD346" s="35"/>
      <c r="PSE346" s="35"/>
      <c r="PSF346" s="35"/>
      <c r="PSG346" s="35"/>
      <c r="PSH346" s="35"/>
      <c r="PSI346" s="35"/>
      <c r="PSJ346" s="35"/>
      <c r="PSK346" s="35"/>
      <c r="PSL346" s="35"/>
      <c r="PSM346" s="35"/>
      <c r="PSN346" s="35"/>
      <c r="PSO346" s="35"/>
      <c r="PSP346" s="35"/>
      <c r="PSQ346" s="35"/>
      <c r="PSR346" s="35"/>
      <c r="PSS346" s="35"/>
      <c r="PST346" s="35"/>
      <c r="PSU346" s="35"/>
      <c r="PSV346" s="35"/>
      <c r="PSW346" s="35"/>
      <c r="PSX346" s="35"/>
      <c r="PSY346" s="35"/>
      <c r="PSZ346" s="35"/>
      <c r="PTA346" s="35"/>
      <c r="PTB346" s="35"/>
      <c r="PTC346" s="35"/>
      <c r="PTD346" s="35"/>
      <c r="PTE346" s="35"/>
      <c r="PTF346" s="35"/>
      <c r="PTG346" s="35"/>
      <c r="PTH346" s="35"/>
      <c r="PTI346" s="35"/>
      <c r="PTJ346" s="35"/>
      <c r="PTK346" s="35"/>
      <c r="PTL346" s="35"/>
      <c r="PTM346" s="35"/>
      <c r="PTN346" s="35"/>
      <c r="PTO346" s="35"/>
      <c r="PTP346" s="35"/>
      <c r="PTQ346" s="35"/>
      <c r="PTR346" s="35"/>
      <c r="PTS346" s="35"/>
      <c r="PTT346" s="35"/>
      <c r="PTU346" s="35"/>
      <c r="PTV346" s="35"/>
      <c r="PTW346" s="35"/>
      <c r="PTX346" s="35"/>
      <c r="PTY346" s="35"/>
      <c r="PTZ346" s="35"/>
      <c r="PUA346" s="35"/>
      <c r="PUB346" s="35"/>
      <c r="PUC346" s="35"/>
      <c r="PUD346" s="35"/>
      <c r="PUE346" s="35"/>
      <c r="PUF346" s="35"/>
      <c r="PUG346" s="35"/>
      <c r="PUH346" s="35"/>
      <c r="PUI346" s="35"/>
      <c r="PUJ346" s="35"/>
      <c r="PUK346" s="35"/>
      <c r="PUL346" s="35"/>
      <c r="PUM346" s="35"/>
      <c r="PUN346" s="35"/>
      <c r="PUO346" s="35"/>
      <c r="PUP346" s="35"/>
      <c r="PUQ346" s="35"/>
      <c r="PUR346" s="35"/>
      <c r="PUS346" s="35"/>
      <c r="PUT346" s="35"/>
      <c r="PUU346" s="35"/>
      <c r="PUV346" s="35"/>
      <c r="PUW346" s="35"/>
      <c r="PUX346" s="35"/>
      <c r="PUY346" s="35"/>
      <c r="PUZ346" s="35"/>
      <c r="PVA346" s="35"/>
      <c r="PVB346" s="35"/>
      <c r="PVC346" s="35"/>
      <c r="PVD346" s="35"/>
      <c r="PVE346" s="35"/>
      <c r="PVF346" s="35"/>
      <c r="PVG346" s="35"/>
      <c r="PVH346" s="35"/>
      <c r="PVI346" s="35"/>
      <c r="PVJ346" s="35"/>
      <c r="PVK346" s="35"/>
      <c r="PVL346" s="35"/>
      <c r="PVM346" s="35"/>
      <c r="PVN346" s="35"/>
      <c r="PVO346" s="35"/>
      <c r="PVP346" s="35"/>
      <c r="PVQ346" s="35"/>
      <c r="PVR346" s="35"/>
      <c r="PVS346" s="35"/>
      <c r="PVT346" s="35"/>
      <c r="PVU346" s="35"/>
      <c r="PVV346" s="35"/>
      <c r="PVW346" s="35"/>
      <c r="PVX346" s="35"/>
      <c r="PVY346" s="35"/>
      <c r="PVZ346" s="35"/>
      <c r="PWA346" s="35"/>
      <c r="PWB346" s="35"/>
      <c r="PWC346" s="35"/>
      <c r="PWD346" s="35"/>
      <c r="PWE346" s="35"/>
      <c r="PWF346" s="35"/>
      <c r="PWG346" s="35"/>
      <c r="PWH346" s="35"/>
      <c r="PWI346" s="35"/>
      <c r="PWJ346" s="35"/>
      <c r="PWK346" s="35"/>
      <c r="PWL346" s="35"/>
      <c r="PWM346" s="35"/>
      <c r="PWN346" s="35"/>
      <c r="PWO346" s="35"/>
      <c r="PWP346" s="35"/>
      <c r="PWQ346" s="35"/>
      <c r="PWR346" s="35"/>
      <c r="PWS346" s="35"/>
      <c r="PWT346" s="35"/>
      <c r="PWU346" s="35"/>
      <c r="PWV346" s="35"/>
      <c r="PWW346" s="35"/>
      <c r="PWX346" s="35"/>
      <c r="PWY346" s="35"/>
      <c r="PWZ346" s="35"/>
      <c r="PXA346" s="35"/>
      <c r="PXB346" s="35"/>
      <c r="PXC346" s="35"/>
      <c r="PXD346" s="35"/>
      <c r="PXE346" s="35"/>
      <c r="PXF346" s="35"/>
      <c r="PXG346" s="35"/>
      <c r="PXH346" s="35"/>
      <c r="PXI346" s="35"/>
      <c r="PXJ346" s="35"/>
      <c r="PXK346" s="35"/>
      <c r="PXL346" s="35"/>
      <c r="PXM346" s="35"/>
      <c r="PXN346" s="35"/>
      <c r="PXO346" s="35"/>
      <c r="PXP346" s="35"/>
      <c r="PXQ346" s="35"/>
      <c r="PXR346" s="35"/>
      <c r="PXS346" s="35"/>
      <c r="PXT346" s="35"/>
      <c r="PXU346" s="35"/>
      <c r="PXV346" s="35"/>
      <c r="PXW346" s="35"/>
      <c r="PXX346" s="35"/>
      <c r="PXY346" s="35"/>
      <c r="PXZ346" s="35"/>
      <c r="PYA346" s="35"/>
      <c r="PYB346" s="35"/>
      <c r="PYC346" s="35"/>
      <c r="PYD346" s="35"/>
      <c r="PYE346" s="35"/>
      <c r="PYF346" s="35"/>
      <c r="PYG346" s="35"/>
      <c r="PYH346" s="35"/>
      <c r="PYI346" s="35"/>
      <c r="PYJ346" s="35"/>
      <c r="PYK346" s="35"/>
      <c r="PYL346" s="35"/>
      <c r="PYM346" s="35"/>
      <c r="PYN346" s="35"/>
      <c r="PYO346" s="35"/>
      <c r="PYP346" s="35"/>
      <c r="PYQ346" s="35"/>
      <c r="PYR346" s="35"/>
      <c r="PYS346" s="35"/>
      <c r="PYT346" s="35"/>
      <c r="PYU346" s="35"/>
      <c r="PYV346" s="35"/>
      <c r="PYW346" s="35"/>
      <c r="PYX346" s="35"/>
      <c r="PYY346" s="35"/>
      <c r="PYZ346" s="35"/>
      <c r="PZA346" s="35"/>
      <c r="PZB346" s="35"/>
      <c r="PZC346" s="35"/>
      <c r="PZD346" s="35"/>
      <c r="PZE346" s="35"/>
      <c r="PZF346" s="35"/>
      <c r="PZG346" s="35"/>
      <c r="PZH346" s="35"/>
      <c r="PZI346" s="35"/>
      <c r="PZJ346" s="35"/>
      <c r="PZK346" s="35"/>
      <c r="PZL346" s="35"/>
      <c r="PZM346" s="35"/>
      <c r="PZN346" s="35"/>
      <c r="PZO346" s="35"/>
      <c r="PZP346" s="35"/>
      <c r="PZQ346" s="35"/>
      <c r="PZR346" s="35"/>
      <c r="PZS346" s="35"/>
      <c r="PZT346" s="35"/>
      <c r="PZU346" s="35"/>
      <c r="PZV346" s="35"/>
      <c r="PZW346" s="35"/>
      <c r="PZX346" s="35"/>
      <c r="PZY346" s="35"/>
      <c r="PZZ346" s="35"/>
      <c r="QAA346" s="35"/>
      <c r="QAB346" s="35"/>
      <c r="QAC346" s="35"/>
      <c r="QAD346" s="35"/>
      <c r="QAE346" s="35"/>
      <c r="QAF346" s="35"/>
      <c r="QAG346" s="35"/>
      <c r="QAH346" s="35"/>
      <c r="QAI346" s="35"/>
      <c r="QAJ346" s="35"/>
      <c r="QAK346" s="35"/>
      <c r="QAL346" s="35"/>
      <c r="QAM346" s="35"/>
      <c r="QAN346" s="35"/>
      <c r="QAO346" s="35"/>
      <c r="QAP346" s="35"/>
      <c r="QAQ346" s="35"/>
      <c r="QAR346" s="35"/>
      <c r="QAS346" s="35"/>
      <c r="QAT346" s="35"/>
      <c r="QAU346" s="35"/>
      <c r="QAV346" s="35"/>
      <c r="QAW346" s="35"/>
      <c r="QAX346" s="35"/>
      <c r="QAY346" s="35"/>
      <c r="QAZ346" s="35"/>
      <c r="QBA346" s="35"/>
      <c r="QBB346" s="35"/>
      <c r="QBC346" s="35"/>
      <c r="QBD346" s="35"/>
      <c r="QBE346" s="35"/>
      <c r="QBF346" s="35"/>
      <c r="QBG346" s="35"/>
      <c r="QBH346" s="35"/>
      <c r="QBI346" s="35"/>
      <c r="QBJ346" s="35"/>
      <c r="QBK346" s="35"/>
      <c r="QBL346" s="35"/>
      <c r="QBM346" s="35"/>
      <c r="QBN346" s="35"/>
      <c r="QBO346" s="35"/>
      <c r="QBP346" s="35"/>
      <c r="QBQ346" s="35"/>
      <c r="QBR346" s="35"/>
      <c r="QBS346" s="35"/>
      <c r="QBT346" s="35"/>
      <c r="QBU346" s="35"/>
      <c r="QBV346" s="35"/>
      <c r="QBW346" s="35"/>
      <c r="QBX346" s="35"/>
      <c r="QBY346" s="35"/>
      <c r="QBZ346" s="35"/>
      <c r="QCA346" s="35"/>
      <c r="QCB346" s="35"/>
      <c r="QCC346" s="35"/>
      <c r="QCD346" s="35"/>
      <c r="QCE346" s="35"/>
      <c r="QCF346" s="35"/>
      <c r="QCG346" s="35"/>
      <c r="QCH346" s="35"/>
      <c r="QCI346" s="35"/>
      <c r="QCJ346" s="35"/>
      <c r="QCK346" s="35"/>
      <c r="QCL346" s="35"/>
      <c r="QCM346" s="35"/>
      <c r="QCN346" s="35"/>
      <c r="QCO346" s="35"/>
      <c r="QCP346" s="35"/>
      <c r="QCQ346" s="35"/>
      <c r="QCR346" s="35"/>
      <c r="QCS346" s="35"/>
      <c r="QCT346" s="35"/>
      <c r="QCU346" s="35"/>
      <c r="QCV346" s="35"/>
      <c r="QCW346" s="35"/>
      <c r="QCX346" s="35"/>
      <c r="QCY346" s="35"/>
      <c r="QCZ346" s="35"/>
      <c r="QDA346" s="35"/>
      <c r="QDB346" s="35"/>
      <c r="QDC346" s="35"/>
      <c r="QDD346" s="35"/>
      <c r="QDE346" s="35"/>
      <c r="QDF346" s="35"/>
      <c r="QDG346" s="35"/>
      <c r="QDH346" s="35"/>
      <c r="QDI346" s="35"/>
      <c r="QDJ346" s="35"/>
      <c r="QDK346" s="35"/>
      <c r="QDL346" s="35"/>
      <c r="QDM346" s="35"/>
      <c r="QDN346" s="35"/>
      <c r="QDO346" s="35"/>
      <c r="QDP346" s="35"/>
      <c r="QDQ346" s="35"/>
      <c r="QDR346" s="35"/>
      <c r="QDS346" s="35"/>
      <c r="QDT346" s="35"/>
      <c r="QDU346" s="35"/>
      <c r="QDV346" s="35"/>
      <c r="QDW346" s="35"/>
      <c r="QDX346" s="35"/>
      <c r="QDY346" s="35"/>
      <c r="QDZ346" s="35"/>
      <c r="QEA346" s="35"/>
      <c r="QEB346" s="35"/>
      <c r="QEC346" s="35"/>
      <c r="QED346" s="35"/>
      <c r="QEE346" s="35"/>
      <c r="QEF346" s="35"/>
      <c r="QEG346" s="35"/>
      <c r="QEH346" s="35"/>
      <c r="QEI346" s="35"/>
      <c r="QEJ346" s="35"/>
      <c r="QEK346" s="35"/>
      <c r="QEL346" s="35"/>
      <c r="QEM346" s="35"/>
      <c r="QEN346" s="35"/>
      <c r="QEO346" s="35"/>
      <c r="QEP346" s="35"/>
      <c r="QEQ346" s="35"/>
      <c r="QER346" s="35"/>
      <c r="QES346" s="35"/>
      <c r="QET346" s="35"/>
      <c r="QEU346" s="35"/>
      <c r="QEV346" s="35"/>
      <c r="QEW346" s="35"/>
      <c r="QEX346" s="35"/>
      <c r="QEY346" s="35"/>
      <c r="QEZ346" s="35"/>
      <c r="QFA346" s="35"/>
      <c r="QFB346" s="35"/>
      <c r="QFC346" s="35"/>
      <c r="QFD346" s="35"/>
      <c r="QFE346" s="35"/>
      <c r="QFF346" s="35"/>
      <c r="QFG346" s="35"/>
      <c r="QFH346" s="35"/>
      <c r="QFI346" s="35"/>
      <c r="QFJ346" s="35"/>
      <c r="QFK346" s="35"/>
      <c r="QFL346" s="35"/>
      <c r="QFM346" s="35"/>
      <c r="QFN346" s="35"/>
      <c r="QFO346" s="35"/>
      <c r="QFP346" s="35"/>
      <c r="QFQ346" s="35"/>
      <c r="QFR346" s="35"/>
      <c r="QFS346" s="35"/>
      <c r="QFT346" s="35"/>
      <c r="QFU346" s="35"/>
      <c r="QFV346" s="35"/>
      <c r="QFW346" s="35"/>
      <c r="QFX346" s="35"/>
      <c r="QFY346" s="35"/>
      <c r="QFZ346" s="35"/>
      <c r="QGA346" s="35"/>
      <c r="QGB346" s="35"/>
      <c r="QGC346" s="35"/>
      <c r="QGD346" s="35"/>
      <c r="QGE346" s="35"/>
      <c r="QGF346" s="35"/>
      <c r="QGG346" s="35"/>
      <c r="QGH346" s="35"/>
      <c r="QGI346" s="35"/>
      <c r="QGJ346" s="35"/>
      <c r="QGK346" s="35"/>
      <c r="QGL346" s="35"/>
      <c r="QGM346" s="35"/>
      <c r="QGN346" s="35"/>
      <c r="QGO346" s="35"/>
      <c r="QGP346" s="35"/>
      <c r="QGQ346" s="35"/>
      <c r="QGR346" s="35"/>
      <c r="QGS346" s="35"/>
      <c r="QGT346" s="35"/>
      <c r="QGU346" s="35"/>
      <c r="QGV346" s="35"/>
      <c r="QGW346" s="35"/>
      <c r="QGX346" s="35"/>
      <c r="QGY346" s="35"/>
      <c r="QGZ346" s="35"/>
      <c r="QHA346" s="35"/>
      <c r="QHB346" s="35"/>
      <c r="QHC346" s="35"/>
      <c r="QHD346" s="35"/>
      <c r="QHE346" s="35"/>
      <c r="QHF346" s="35"/>
      <c r="QHG346" s="35"/>
      <c r="QHH346" s="35"/>
      <c r="QHI346" s="35"/>
      <c r="QHJ346" s="35"/>
      <c r="QHK346" s="35"/>
      <c r="QHL346" s="35"/>
      <c r="QHM346" s="35"/>
      <c r="QHN346" s="35"/>
      <c r="QHO346" s="35"/>
      <c r="QHP346" s="35"/>
      <c r="QHQ346" s="35"/>
      <c r="QHR346" s="35"/>
      <c r="QHS346" s="35"/>
      <c r="QHT346" s="35"/>
      <c r="QHU346" s="35"/>
      <c r="QHV346" s="35"/>
      <c r="QHW346" s="35"/>
      <c r="QHX346" s="35"/>
      <c r="QHY346" s="35"/>
      <c r="QHZ346" s="35"/>
      <c r="QIA346" s="35"/>
      <c r="QIB346" s="35"/>
      <c r="QIC346" s="35"/>
      <c r="QID346" s="35"/>
      <c r="QIE346" s="35"/>
      <c r="QIF346" s="35"/>
      <c r="QIG346" s="35"/>
      <c r="QIH346" s="35"/>
      <c r="QII346" s="35"/>
      <c r="QIJ346" s="35"/>
      <c r="QIK346" s="35"/>
      <c r="QIL346" s="35"/>
      <c r="QIM346" s="35"/>
      <c r="QIN346" s="35"/>
      <c r="QIO346" s="35"/>
      <c r="QIP346" s="35"/>
      <c r="QIQ346" s="35"/>
      <c r="QIR346" s="35"/>
      <c r="QIS346" s="35"/>
      <c r="QIT346" s="35"/>
      <c r="QIU346" s="35"/>
      <c r="QIV346" s="35"/>
      <c r="QIW346" s="35"/>
      <c r="QIX346" s="35"/>
      <c r="QIY346" s="35"/>
      <c r="QIZ346" s="35"/>
      <c r="QJA346" s="35"/>
      <c r="QJB346" s="35"/>
      <c r="QJC346" s="35"/>
      <c r="QJD346" s="35"/>
      <c r="QJE346" s="35"/>
      <c r="QJF346" s="35"/>
      <c r="QJG346" s="35"/>
      <c r="QJH346" s="35"/>
      <c r="QJI346" s="35"/>
      <c r="QJJ346" s="35"/>
      <c r="QJK346" s="35"/>
      <c r="QJL346" s="35"/>
      <c r="QJM346" s="35"/>
      <c r="QJN346" s="35"/>
      <c r="QJO346" s="35"/>
      <c r="QJP346" s="35"/>
      <c r="QJQ346" s="35"/>
      <c r="QJR346" s="35"/>
      <c r="QJS346" s="35"/>
      <c r="QJT346" s="35"/>
      <c r="QJU346" s="35"/>
      <c r="QJV346" s="35"/>
      <c r="QJW346" s="35"/>
      <c r="QJX346" s="35"/>
      <c r="QJY346" s="35"/>
      <c r="QJZ346" s="35"/>
      <c r="QKA346" s="35"/>
      <c r="QKB346" s="35"/>
      <c r="QKC346" s="35"/>
      <c r="QKD346" s="35"/>
      <c r="QKE346" s="35"/>
      <c r="QKF346" s="35"/>
      <c r="QKG346" s="35"/>
      <c r="QKH346" s="35"/>
      <c r="QKI346" s="35"/>
      <c r="QKJ346" s="35"/>
      <c r="QKK346" s="35"/>
      <c r="QKL346" s="35"/>
      <c r="QKM346" s="35"/>
      <c r="QKN346" s="35"/>
      <c r="QKO346" s="35"/>
      <c r="QKP346" s="35"/>
      <c r="QKQ346" s="35"/>
      <c r="QKR346" s="35"/>
      <c r="QKS346" s="35"/>
      <c r="QKT346" s="35"/>
      <c r="QKU346" s="35"/>
      <c r="QKV346" s="35"/>
      <c r="QKW346" s="35"/>
      <c r="QKX346" s="35"/>
      <c r="QKY346" s="35"/>
      <c r="QKZ346" s="35"/>
      <c r="QLA346" s="35"/>
      <c r="QLB346" s="35"/>
      <c r="QLC346" s="35"/>
      <c r="QLD346" s="35"/>
      <c r="QLE346" s="35"/>
      <c r="QLF346" s="35"/>
      <c r="QLG346" s="35"/>
      <c r="QLH346" s="35"/>
      <c r="QLI346" s="35"/>
      <c r="QLJ346" s="35"/>
      <c r="QLK346" s="35"/>
      <c r="QLL346" s="35"/>
      <c r="QLM346" s="35"/>
      <c r="QLN346" s="35"/>
      <c r="QLO346" s="35"/>
      <c r="QLP346" s="35"/>
      <c r="QLQ346" s="35"/>
      <c r="QLR346" s="35"/>
      <c r="QLS346" s="35"/>
      <c r="QLT346" s="35"/>
      <c r="QLU346" s="35"/>
      <c r="QLV346" s="35"/>
      <c r="QLW346" s="35"/>
      <c r="QLX346" s="35"/>
      <c r="QLY346" s="35"/>
      <c r="QLZ346" s="35"/>
      <c r="QMA346" s="35"/>
      <c r="QMB346" s="35"/>
      <c r="QMC346" s="35"/>
      <c r="QMD346" s="35"/>
      <c r="QME346" s="35"/>
      <c r="QMF346" s="35"/>
      <c r="QMG346" s="35"/>
      <c r="QMH346" s="35"/>
      <c r="QMI346" s="35"/>
      <c r="QMJ346" s="35"/>
      <c r="QMK346" s="35"/>
      <c r="QML346" s="35"/>
      <c r="QMM346" s="35"/>
      <c r="QMN346" s="35"/>
      <c r="QMO346" s="35"/>
      <c r="QMP346" s="35"/>
      <c r="QMQ346" s="35"/>
      <c r="QMR346" s="35"/>
      <c r="QMS346" s="35"/>
      <c r="QMT346" s="35"/>
      <c r="QMU346" s="35"/>
      <c r="QMV346" s="35"/>
      <c r="QMW346" s="35"/>
      <c r="QMX346" s="35"/>
      <c r="QMY346" s="35"/>
      <c r="QMZ346" s="35"/>
      <c r="QNA346" s="35"/>
      <c r="QNB346" s="35"/>
      <c r="QNC346" s="35"/>
      <c r="QND346" s="35"/>
      <c r="QNE346" s="35"/>
      <c r="QNF346" s="35"/>
      <c r="QNG346" s="35"/>
      <c r="QNH346" s="35"/>
      <c r="QNI346" s="35"/>
      <c r="QNJ346" s="35"/>
      <c r="QNK346" s="35"/>
      <c r="QNL346" s="35"/>
      <c r="QNM346" s="35"/>
      <c r="QNN346" s="35"/>
      <c r="QNO346" s="35"/>
      <c r="QNP346" s="35"/>
      <c r="QNQ346" s="35"/>
      <c r="QNR346" s="35"/>
      <c r="QNS346" s="35"/>
      <c r="QNT346" s="35"/>
      <c r="QNU346" s="35"/>
      <c r="QNV346" s="35"/>
      <c r="QNW346" s="35"/>
      <c r="QNX346" s="35"/>
      <c r="QNY346" s="35"/>
      <c r="QNZ346" s="35"/>
      <c r="QOA346" s="35"/>
      <c r="QOB346" s="35"/>
      <c r="QOC346" s="35"/>
      <c r="QOD346" s="35"/>
      <c r="QOE346" s="35"/>
      <c r="QOF346" s="35"/>
      <c r="QOG346" s="35"/>
      <c r="QOH346" s="35"/>
      <c r="QOI346" s="35"/>
      <c r="QOJ346" s="35"/>
      <c r="QOK346" s="35"/>
      <c r="QOL346" s="35"/>
      <c r="QOM346" s="35"/>
      <c r="QON346" s="35"/>
      <c r="QOO346" s="35"/>
      <c r="QOP346" s="35"/>
      <c r="QOQ346" s="35"/>
      <c r="QOR346" s="35"/>
      <c r="QOS346" s="35"/>
      <c r="QOT346" s="35"/>
      <c r="QOU346" s="35"/>
      <c r="QOV346" s="35"/>
      <c r="QOW346" s="35"/>
      <c r="QOX346" s="35"/>
      <c r="QOY346" s="35"/>
      <c r="QOZ346" s="35"/>
      <c r="QPA346" s="35"/>
      <c r="QPB346" s="35"/>
      <c r="QPC346" s="35"/>
      <c r="QPD346" s="35"/>
      <c r="QPE346" s="35"/>
      <c r="QPF346" s="35"/>
      <c r="QPG346" s="35"/>
      <c r="QPH346" s="35"/>
      <c r="QPI346" s="35"/>
      <c r="QPJ346" s="35"/>
      <c r="QPK346" s="35"/>
      <c r="QPL346" s="35"/>
      <c r="QPM346" s="35"/>
      <c r="QPN346" s="35"/>
      <c r="QPO346" s="35"/>
      <c r="QPP346" s="35"/>
      <c r="QPQ346" s="35"/>
      <c r="QPR346" s="35"/>
      <c r="QPS346" s="35"/>
      <c r="QPT346" s="35"/>
      <c r="QPU346" s="35"/>
      <c r="QPV346" s="35"/>
      <c r="QPW346" s="35"/>
      <c r="QPX346" s="35"/>
      <c r="QPY346" s="35"/>
      <c r="QPZ346" s="35"/>
      <c r="QQA346" s="35"/>
      <c r="QQB346" s="35"/>
      <c r="QQC346" s="35"/>
      <c r="QQD346" s="35"/>
      <c r="QQE346" s="35"/>
      <c r="QQF346" s="35"/>
      <c r="QQG346" s="35"/>
      <c r="QQH346" s="35"/>
      <c r="QQI346" s="35"/>
      <c r="QQJ346" s="35"/>
      <c r="QQK346" s="35"/>
      <c r="QQL346" s="35"/>
      <c r="QQM346" s="35"/>
      <c r="QQN346" s="35"/>
      <c r="QQO346" s="35"/>
      <c r="QQP346" s="35"/>
      <c r="QQQ346" s="35"/>
      <c r="QQR346" s="35"/>
      <c r="QQS346" s="35"/>
      <c r="QQT346" s="35"/>
      <c r="QQU346" s="35"/>
      <c r="QQV346" s="35"/>
      <c r="QQW346" s="35"/>
      <c r="QQX346" s="35"/>
      <c r="QQY346" s="35"/>
      <c r="QQZ346" s="35"/>
      <c r="QRA346" s="35"/>
      <c r="QRB346" s="35"/>
      <c r="QRC346" s="35"/>
      <c r="QRD346" s="35"/>
      <c r="QRE346" s="35"/>
      <c r="QRF346" s="35"/>
      <c r="QRG346" s="35"/>
      <c r="QRH346" s="35"/>
      <c r="QRI346" s="35"/>
      <c r="QRJ346" s="35"/>
      <c r="QRK346" s="35"/>
      <c r="QRL346" s="35"/>
      <c r="QRM346" s="35"/>
      <c r="QRN346" s="35"/>
      <c r="QRO346" s="35"/>
      <c r="QRP346" s="35"/>
      <c r="QRQ346" s="35"/>
      <c r="QRR346" s="35"/>
      <c r="QRS346" s="35"/>
      <c r="QRT346" s="35"/>
      <c r="QRU346" s="35"/>
      <c r="QRV346" s="35"/>
      <c r="QRW346" s="35"/>
      <c r="QRX346" s="35"/>
      <c r="QRY346" s="35"/>
      <c r="QRZ346" s="35"/>
      <c r="QSA346" s="35"/>
      <c r="QSB346" s="35"/>
      <c r="QSC346" s="35"/>
      <c r="QSD346" s="35"/>
      <c r="QSE346" s="35"/>
      <c r="QSF346" s="35"/>
      <c r="QSG346" s="35"/>
      <c r="QSH346" s="35"/>
      <c r="QSI346" s="35"/>
      <c r="QSJ346" s="35"/>
      <c r="QSK346" s="35"/>
      <c r="QSL346" s="35"/>
      <c r="QSM346" s="35"/>
      <c r="QSN346" s="35"/>
      <c r="QSO346" s="35"/>
      <c r="QSP346" s="35"/>
      <c r="QSQ346" s="35"/>
      <c r="QSR346" s="35"/>
      <c r="QSS346" s="35"/>
      <c r="QST346" s="35"/>
      <c r="QSU346" s="35"/>
      <c r="QSV346" s="35"/>
      <c r="QSW346" s="35"/>
      <c r="QSX346" s="35"/>
      <c r="QSY346" s="35"/>
      <c r="QSZ346" s="35"/>
      <c r="QTA346" s="35"/>
      <c r="QTB346" s="35"/>
      <c r="QTC346" s="35"/>
      <c r="QTD346" s="35"/>
      <c r="QTE346" s="35"/>
      <c r="QTF346" s="35"/>
      <c r="QTG346" s="35"/>
      <c r="QTH346" s="35"/>
      <c r="QTI346" s="35"/>
      <c r="QTJ346" s="35"/>
      <c r="QTK346" s="35"/>
      <c r="QTL346" s="35"/>
      <c r="QTM346" s="35"/>
      <c r="QTN346" s="35"/>
      <c r="QTO346" s="35"/>
      <c r="QTP346" s="35"/>
      <c r="QTQ346" s="35"/>
      <c r="QTR346" s="35"/>
      <c r="QTS346" s="35"/>
      <c r="QTT346" s="35"/>
      <c r="QTU346" s="35"/>
      <c r="QTV346" s="35"/>
      <c r="QTW346" s="35"/>
      <c r="QTX346" s="35"/>
      <c r="QTY346" s="35"/>
      <c r="QTZ346" s="35"/>
      <c r="QUA346" s="35"/>
      <c r="QUB346" s="35"/>
      <c r="QUC346" s="35"/>
      <c r="QUD346" s="35"/>
      <c r="QUE346" s="35"/>
      <c r="QUF346" s="35"/>
      <c r="QUG346" s="35"/>
      <c r="QUH346" s="35"/>
      <c r="QUI346" s="35"/>
      <c r="QUJ346" s="35"/>
      <c r="QUK346" s="35"/>
      <c r="QUL346" s="35"/>
      <c r="QUM346" s="35"/>
      <c r="QUN346" s="35"/>
      <c r="QUO346" s="35"/>
      <c r="QUP346" s="35"/>
      <c r="QUQ346" s="35"/>
      <c r="QUR346" s="35"/>
      <c r="QUS346" s="35"/>
      <c r="QUT346" s="35"/>
      <c r="QUU346" s="35"/>
      <c r="QUV346" s="35"/>
      <c r="QUW346" s="35"/>
      <c r="QUX346" s="35"/>
      <c r="QUY346" s="35"/>
      <c r="QUZ346" s="35"/>
      <c r="QVA346" s="35"/>
      <c r="QVB346" s="35"/>
      <c r="QVC346" s="35"/>
      <c r="QVD346" s="35"/>
      <c r="QVE346" s="35"/>
      <c r="QVF346" s="35"/>
      <c r="QVG346" s="35"/>
      <c r="QVH346" s="35"/>
      <c r="QVI346" s="35"/>
      <c r="QVJ346" s="35"/>
      <c r="QVK346" s="35"/>
      <c r="QVL346" s="35"/>
      <c r="QVM346" s="35"/>
      <c r="QVN346" s="35"/>
      <c r="QVO346" s="35"/>
      <c r="QVP346" s="35"/>
      <c r="QVQ346" s="35"/>
      <c r="QVR346" s="35"/>
      <c r="QVS346" s="35"/>
      <c r="QVT346" s="35"/>
      <c r="QVU346" s="35"/>
      <c r="QVV346" s="35"/>
      <c r="QVW346" s="35"/>
      <c r="QVX346" s="35"/>
      <c r="QVY346" s="35"/>
      <c r="QVZ346" s="35"/>
      <c r="QWA346" s="35"/>
      <c r="QWB346" s="35"/>
      <c r="QWC346" s="35"/>
      <c r="QWD346" s="35"/>
      <c r="QWE346" s="35"/>
      <c r="QWF346" s="35"/>
      <c r="QWG346" s="35"/>
      <c r="QWH346" s="35"/>
      <c r="QWI346" s="35"/>
      <c r="QWJ346" s="35"/>
      <c r="QWK346" s="35"/>
      <c r="QWL346" s="35"/>
      <c r="QWM346" s="35"/>
      <c r="QWN346" s="35"/>
      <c r="QWO346" s="35"/>
      <c r="QWP346" s="35"/>
      <c r="QWQ346" s="35"/>
      <c r="QWR346" s="35"/>
      <c r="QWS346" s="35"/>
      <c r="QWT346" s="35"/>
      <c r="QWU346" s="35"/>
      <c r="QWV346" s="35"/>
      <c r="QWW346" s="35"/>
      <c r="QWX346" s="35"/>
      <c r="QWY346" s="35"/>
      <c r="QWZ346" s="35"/>
      <c r="QXA346" s="35"/>
      <c r="QXB346" s="35"/>
      <c r="QXC346" s="35"/>
      <c r="QXD346" s="35"/>
      <c r="QXE346" s="35"/>
      <c r="QXF346" s="35"/>
      <c r="QXG346" s="35"/>
      <c r="QXH346" s="35"/>
      <c r="QXI346" s="35"/>
      <c r="QXJ346" s="35"/>
      <c r="QXK346" s="35"/>
      <c r="QXL346" s="35"/>
      <c r="QXM346" s="35"/>
      <c r="QXN346" s="35"/>
      <c r="QXO346" s="35"/>
      <c r="QXP346" s="35"/>
      <c r="QXQ346" s="35"/>
      <c r="QXR346" s="35"/>
      <c r="QXS346" s="35"/>
      <c r="QXT346" s="35"/>
      <c r="QXU346" s="35"/>
      <c r="QXV346" s="35"/>
      <c r="QXW346" s="35"/>
      <c r="QXX346" s="35"/>
      <c r="QXY346" s="35"/>
      <c r="QXZ346" s="35"/>
      <c r="QYA346" s="35"/>
      <c r="QYB346" s="35"/>
      <c r="QYC346" s="35"/>
      <c r="QYD346" s="35"/>
      <c r="QYE346" s="35"/>
      <c r="QYF346" s="35"/>
      <c r="QYG346" s="35"/>
      <c r="QYH346" s="35"/>
      <c r="QYI346" s="35"/>
      <c r="QYJ346" s="35"/>
      <c r="QYK346" s="35"/>
      <c r="QYL346" s="35"/>
      <c r="QYM346" s="35"/>
      <c r="QYN346" s="35"/>
      <c r="QYO346" s="35"/>
      <c r="QYP346" s="35"/>
      <c r="QYQ346" s="35"/>
      <c r="QYR346" s="35"/>
      <c r="QYS346" s="35"/>
      <c r="QYT346" s="35"/>
      <c r="QYU346" s="35"/>
      <c r="QYV346" s="35"/>
      <c r="QYW346" s="35"/>
      <c r="QYX346" s="35"/>
      <c r="QYY346" s="35"/>
      <c r="QYZ346" s="35"/>
      <c r="QZA346" s="35"/>
      <c r="QZB346" s="35"/>
      <c r="QZC346" s="35"/>
      <c r="QZD346" s="35"/>
      <c r="QZE346" s="35"/>
      <c r="QZF346" s="35"/>
      <c r="QZG346" s="35"/>
      <c r="QZH346" s="35"/>
      <c r="QZI346" s="35"/>
      <c r="QZJ346" s="35"/>
      <c r="QZK346" s="35"/>
      <c r="QZL346" s="35"/>
      <c r="QZM346" s="35"/>
      <c r="QZN346" s="35"/>
      <c r="QZO346" s="35"/>
      <c r="QZP346" s="35"/>
      <c r="QZQ346" s="35"/>
      <c r="QZR346" s="35"/>
      <c r="QZS346" s="35"/>
      <c r="QZT346" s="35"/>
      <c r="QZU346" s="35"/>
      <c r="QZV346" s="35"/>
      <c r="QZW346" s="35"/>
      <c r="QZX346" s="35"/>
      <c r="QZY346" s="35"/>
      <c r="QZZ346" s="35"/>
      <c r="RAA346" s="35"/>
      <c r="RAB346" s="35"/>
      <c r="RAC346" s="35"/>
      <c r="RAD346" s="35"/>
      <c r="RAE346" s="35"/>
      <c r="RAF346" s="35"/>
      <c r="RAG346" s="35"/>
      <c r="RAH346" s="35"/>
      <c r="RAI346" s="35"/>
      <c r="RAJ346" s="35"/>
      <c r="RAK346" s="35"/>
      <c r="RAL346" s="35"/>
      <c r="RAM346" s="35"/>
      <c r="RAN346" s="35"/>
      <c r="RAO346" s="35"/>
      <c r="RAP346" s="35"/>
      <c r="RAQ346" s="35"/>
      <c r="RAR346" s="35"/>
      <c r="RAS346" s="35"/>
      <c r="RAT346" s="35"/>
      <c r="RAU346" s="35"/>
      <c r="RAV346" s="35"/>
      <c r="RAW346" s="35"/>
      <c r="RAX346" s="35"/>
      <c r="RAY346" s="35"/>
      <c r="RAZ346" s="35"/>
      <c r="RBA346" s="35"/>
      <c r="RBB346" s="35"/>
      <c r="RBC346" s="35"/>
      <c r="RBD346" s="35"/>
      <c r="RBE346" s="35"/>
      <c r="RBF346" s="35"/>
      <c r="RBG346" s="35"/>
      <c r="RBH346" s="35"/>
      <c r="RBI346" s="35"/>
      <c r="RBJ346" s="35"/>
      <c r="RBK346" s="35"/>
      <c r="RBL346" s="35"/>
      <c r="RBM346" s="35"/>
      <c r="RBN346" s="35"/>
      <c r="RBO346" s="35"/>
      <c r="RBP346" s="35"/>
      <c r="RBQ346" s="35"/>
      <c r="RBR346" s="35"/>
      <c r="RBS346" s="35"/>
      <c r="RBT346" s="35"/>
      <c r="RBU346" s="35"/>
      <c r="RBV346" s="35"/>
      <c r="RBW346" s="35"/>
      <c r="RBX346" s="35"/>
      <c r="RBY346" s="35"/>
      <c r="RBZ346" s="35"/>
      <c r="RCA346" s="35"/>
      <c r="RCB346" s="35"/>
      <c r="RCC346" s="35"/>
      <c r="RCD346" s="35"/>
      <c r="RCE346" s="35"/>
      <c r="RCF346" s="35"/>
      <c r="RCG346" s="35"/>
      <c r="RCH346" s="35"/>
      <c r="RCI346" s="35"/>
      <c r="RCJ346" s="35"/>
      <c r="RCK346" s="35"/>
      <c r="RCL346" s="35"/>
      <c r="RCM346" s="35"/>
      <c r="RCN346" s="35"/>
      <c r="RCO346" s="35"/>
      <c r="RCP346" s="35"/>
      <c r="RCQ346" s="35"/>
      <c r="RCR346" s="35"/>
      <c r="RCS346" s="35"/>
      <c r="RCT346" s="35"/>
      <c r="RCU346" s="35"/>
      <c r="RCV346" s="35"/>
      <c r="RCW346" s="35"/>
      <c r="RCX346" s="35"/>
      <c r="RCY346" s="35"/>
      <c r="RCZ346" s="35"/>
      <c r="RDA346" s="35"/>
      <c r="RDB346" s="35"/>
      <c r="RDC346" s="35"/>
      <c r="RDD346" s="35"/>
      <c r="RDE346" s="35"/>
      <c r="RDF346" s="35"/>
      <c r="RDG346" s="35"/>
      <c r="RDH346" s="35"/>
      <c r="RDI346" s="35"/>
      <c r="RDJ346" s="35"/>
      <c r="RDK346" s="35"/>
      <c r="RDL346" s="35"/>
      <c r="RDM346" s="35"/>
      <c r="RDN346" s="35"/>
      <c r="RDO346" s="35"/>
      <c r="RDP346" s="35"/>
      <c r="RDQ346" s="35"/>
      <c r="RDR346" s="35"/>
      <c r="RDS346" s="35"/>
      <c r="RDT346" s="35"/>
      <c r="RDU346" s="35"/>
      <c r="RDV346" s="35"/>
      <c r="RDW346" s="35"/>
      <c r="RDX346" s="35"/>
      <c r="RDY346" s="35"/>
      <c r="RDZ346" s="35"/>
      <c r="REA346" s="35"/>
      <c r="REB346" s="35"/>
      <c r="REC346" s="35"/>
      <c r="RED346" s="35"/>
      <c r="REE346" s="35"/>
      <c r="REF346" s="35"/>
      <c r="REG346" s="35"/>
      <c r="REH346" s="35"/>
      <c r="REI346" s="35"/>
      <c r="REJ346" s="35"/>
      <c r="REK346" s="35"/>
      <c r="REL346" s="35"/>
      <c r="REM346" s="35"/>
      <c r="REN346" s="35"/>
      <c r="REO346" s="35"/>
      <c r="REP346" s="35"/>
      <c r="REQ346" s="35"/>
      <c r="RER346" s="35"/>
      <c r="RES346" s="35"/>
      <c r="RET346" s="35"/>
      <c r="REU346" s="35"/>
      <c r="REV346" s="35"/>
      <c r="REW346" s="35"/>
      <c r="REX346" s="35"/>
      <c r="REY346" s="35"/>
      <c r="REZ346" s="35"/>
      <c r="RFA346" s="35"/>
      <c r="RFB346" s="35"/>
      <c r="RFC346" s="35"/>
      <c r="RFD346" s="35"/>
      <c r="RFE346" s="35"/>
      <c r="RFF346" s="35"/>
      <c r="RFG346" s="35"/>
      <c r="RFH346" s="35"/>
      <c r="RFI346" s="35"/>
      <c r="RFJ346" s="35"/>
      <c r="RFK346" s="35"/>
      <c r="RFL346" s="35"/>
      <c r="RFM346" s="35"/>
      <c r="RFN346" s="35"/>
      <c r="RFO346" s="35"/>
      <c r="RFP346" s="35"/>
      <c r="RFQ346" s="35"/>
      <c r="RFR346" s="35"/>
      <c r="RFS346" s="35"/>
      <c r="RFT346" s="35"/>
      <c r="RFU346" s="35"/>
      <c r="RFV346" s="35"/>
      <c r="RFW346" s="35"/>
      <c r="RFX346" s="35"/>
      <c r="RFY346" s="35"/>
      <c r="RFZ346" s="35"/>
      <c r="RGA346" s="35"/>
      <c r="RGB346" s="35"/>
      <c r="RGC346" s="35"/>
      <c r="RGD346" s="35"/>
      <c r="RGE346" s="35"/>
      <c r="RGF346" s="35"/>
      <c r="RGG346" s="35"/>
      <c r="RGH346" s="35"/>
      <c r="RGI346" s="35"/>
      <c r="RGJ346" s="35"/>
      <c r="RGK346" s="35"/>
      <c r="RGL346" s="35"/>
      <c r="RGM346" s="35"/>
      <c r="RGN346" s="35"/>
      <c r="RGO346" s="35"/>
      <c r="RGP346" s="35"/>
      <c r="RGQ346" s="35"/>
      <c r="RGR346" s="35"/>
      <c r="RGS346" s="35"/>
      <c r="RGT346" s="35"/>
      <c r="RGU346" s="35"/>
      <c r="RGV346" s="35"/>
      <c r="RGW346" s="35"/>
      <c r="RGX346" s="35"/>
      <c r="RGY346" s="35"/>
      <c r="RGZ346" s="35"/>
      <c r="RHA346" s="35"/>
      <c r="RHB346" s="35"/>
      <c r="RHC346" s="35"/>
      <c r="RHD346" s="35"/>
      <c r="RHE346" s="35"/>
      <c r="RHF346" s="35"/>
      <c r="RHG346" s="35"/>
      <c r="RHH346" s="35"/>
      <c r="RHI346" s="35"/>
      <c r="RHJ346" s="35"/>
      <c r="RHK346" s="35"/>
      <c r="RHL346" s="35"/>
      <c r="RHM346" s="35"/>
      <c r="RHN346" s="35"/>
      <c r="RHO346" s="35"/>
      <c r="RHP346" s="35"/>
      <c r="RHQ346" s="35"/>
      <c r="RHR346" s="35"/>
      <c r="RHS346" s="35"/>
      <c r="RHT346" s="35"/>
      <c r="RHU346" s="35"/>
      <c r="RHV346" s="35"/>
      <c r="RHW346" s="35"/>
      <c r="RHX346" s="35"/>
      <c r="RHY346" s="35"/>
      <c r="RHZ346" s="35"/>
      <c r="RIA346" s="35"/>
      <c r="RIB346" s="35"/>
      <c r="RIC346" s="35"/>
      <c r="RID346" s="35"/>
      <c r="RIE346" s="35"/>
      <c r="RIF346" s="35"/>
      <c r="RIG346" s="35"/>
      <c r="RIH346" s="35"/>
      <c r="RII346" s="35"/>
      <c r="RIJ346" s="35"/>
      <c r="RIK346" s="35"/>
      <c r="RIL346" s="35"/>
      <c r="RIM346" s="35"/>
      <c r="RIN346" s="35"/>
      <c r="RIO346" s="35"/>
      <c r="RIP346" s="35"/>
      <c r="RIQ346" s="35"/>
      <c r="RIR346" s="35"/>
      <c r="RIS346" s="35"/>
      <c r="RIT346" s="35"/>
      <c r="RIU346" s="35"/>
      <c r="RIV346" s="35"/>
      <c r="RIW346" s="35"/>
      <c r="RIX346" s="35"/>
      <c r="RIY346" s="35"/>
      <c r="RIZ346" s="35"/>
      <c r="RJA346" s="35"/>
      <c r="RJB346" s="35"/>
      <c r="RJC346" s="35"/>
      <c r="RJD346" s="35"/>
      <c r="RJE346" s="35"/>
      <c r="RJF346" s="35"/>
      <c r="RJG346" s="35"/>
      <c r="RJH346" s="35"/>
      <c r="RJI346" s="35"/>
      <c r="RJJ346" s="35"/>
      <c r="RJK346" s="35"/>
      <c r="RJL346" s="35"/>
      <c r="RJM346" s="35"/>
      <c r="RJN346" s="35"/>
      <c r="RJO346" s="35"/>
      <c r="RJP346" s="35"/>
      <c r="RJQ346" s="35"/>
      <c r="RJR346" s="35"/>
      <c r="RJS346" s="35"/>
      <c r="RJT346" s="35"/>
      <c r="RJU346" s="35"/>
      <c r="RJV346" s="35"/>
      <c r="RJW346" s="35"/>
      <c r="RJX346" s="35"/>
      <c r="RJY346" s="35"/>
      <c r="RJZ346" s="35"/>
      <c r="RKA346" s="35"/>
      <c r="RKB346" s="35"/>
      <c r="RKC346" s="35"/>
      <c r="RKD346" s="35"/>
      <c r="RKE346" s="35"/>
      <c r="RKF346" s="35"/>
      <c r="RKG346" s="35"/>
      <c r="RKH346" s="35"/>
      <c r="RKI346" s="35"/>
      <c r="RKJ346" s="35"/>
      <c r="RKK346" s="35"/>
      <c r="RKL346" s="35"/>
      <c r="RKM346" s="35"/>
      <c r="RKN346" s="35"/>
      <c r="RKO346" s="35"/>
      <c r="RKP346" s="35"/>
      <c r="RKQ346" s="35"/>
      <c r="RKR346" s="35"/>
      <c r="RKS346" s="35"/>
      <c r="RKT346" s="35"/>
      <c r="RKU346" s="35"/>
      <c r="RKV346" s="35"/>
      <c r="RKW346" s="35"/>
      <c r="RKX346" s="35"/>
      <c r="RKY346" s="35"/>
      <c r="RKZ346" s="35"/>
      <c r="RLA346" s="35"/>
      <c r="RLB346" s="35"/>
      <c r="RLC346" s="35"/>
      <c r="RLD346" s="35"/>
      <c r="RLE346" s="35"/>
      <c r="RLF346" s="35"/>
      <c r="RLG346" s="35"/>
      <c r="RLH346" s="35"/>
      <c r="RLI346" s="35"/>
      <c r="RLJ346" s="35"/>
      <c r="RLK346" s="35"/>
      <c r="RLL346" s="35"/>
      <c r="RLM346" s="35"/>
      <c r="RLN346" s="35"/>
      <c r="RLO346" s="35"/>
      <c r="RLP346" s="35"/>
      <c r="RLQ346" s="35"/>
      <c r="RLR346" s="35"/>
      <c r="RLS346" s="35"/>
      <c r="RLT346" s="35"/>
      <c r="RLU346" s="35"/>
      <c r="RLV346" s="35"/>
      <c r="RLW346" s="35"/>
      <c r="RLX346" s="35"/>
      <c r="RLY346" s="35"/>
      <c r="RLZ346" s="35"/>
      <c r="RMA346" s="35"/>
      <c r="RMB346" s="35"/>
      <c r="RMC346" s="35"/>
      <c r="RMD346" s="35"/>
      <c r="RME346" s="35"/>
      <c r="RMF346" s="35"/>
      <c r="RMG346" s="35"/>
      <c r="RMH346" s="35"/>
      <c r="RMI346" s="35"/>
      <c r="RMJ346" s="35"/>
      <c r="RMK346" s="35"/>
      <c r="RML346" s="35"/>
      <c r="RMM346" s="35"/>
      <c r="RMN346" s="35"/>
      <c r="RMO346" s="35"/>
      <c r="RMP346" s="35"/>
      <c r="RMQ346" s="35"/>
      <c r="RMR346" s="35"/>
      <c r="RMS346" s="35"/>
      <c r="RMT346" s="35"/>
      <c r="RMU346" s="35"/>
      <c r="RMV346" s="35"/>
      <c r="RMW346" s="35"/>
      <c r="RMX346" s="35"/>
      <c r="RMY346" s="35"/>
      <c r="RMZ346" s="35"/>
      <c r="RNA346" s="35"/>
      <c r="RNB346" s="35"/>
      <c r="RNC346" s="35"/>
      <c r="RND346" s="35"/>
      <c r="RNE346" s="35"/>
      <c r="RNF346" s="35"/>
      <c r="RNG346" s="35"/>
      <c r="RNH346" s="35"/>
      <c r="RNI346" s="35"/>
      <c r="RNJ346" s="35"/>
      <c r="RNK346" s="35"/>
      <c r="RNL346" s="35"/>
      <c r="RNM346" s="35"/>
      <c r="RNN346" s="35"/>
      <c r="RNO346" s="35"/>
      <c r="RNP346" s="35"/>
      <c r="RNQ346" s="35"/>
      <c r="RNR346" s="35"/>
      <c r="RNS346" s="35"/>
      <c r="RNT346" s="35"/>
      <c r="RNU346" s="35"/>
      <c r="RNV346" s="35"/>
      <c r="RNW346" s="35"/>
      <c r="RNX346" s="35"/>
      <c r="RNY346" s="35"/>
      <c r="RNZ346" s="35"/>
      <c r="ROA346" s="35"/>
      <c r="ROB346" s="35"/>
      <c r="ROC346" s="35"/>
      <c r="ROD346" s="35"/>
      <c r="ROE346" s="35"/>
      <c r="ROF346" s="35"/>
      <c r="ROG346" s="35"/>
      <c r="ROH346" s="35"/>
      <c r="ROI346" s="35"/>
      <c r="ROJ346" s="35"/>
      <c r="ROK346" s="35"/>
      <c r="ROL346" s="35"/>
      <c r="ROM346" s="35"/>
      <c r="RON346" s="35"/>
      <c r="ROO346" s="35"/>
      <c r="ROP346" s="35"/>
      <c r="ROQ346" s="35"/>
      <c r="ROR346" s="35"/>
      <c r="ROS346" s="35"/>
      <c r="ROT346" s="35"/>
      <c r="ROU346" s="35"/>
      <c r="ROV346" s="35"/>
      <c r="ROW346" s="35"/>
      <c r="ROX346" s="35"/>
      <c r="ROY346" s="35"/>
      <c r="ROZ346" s="35"/>
      <c r="RPA346" s="35"/>
      <c r="RPB346" s="35"/>
      <c r="RPC346" s="35"/>
      <c r="RPD346" s="35"/>
      <c r="RPE346" s="35"/>
      <c r="RPF346" s="35"/>
      <c r="RPG346" s="35"/>
      <c r="RPH346" s="35"/>
      <c r="RPI346" s="35"/>
      <c r="RPJ346" s="35"/>
      <c r="RPK346" s="35"/>
      <c r="RPL346" s="35"/>
      <c r="RPM346" s="35"/>
      <c r="RPN346" s="35"/>
      <c r="RPO346" s="35"/>
      <c r="RPP346" s="35"/>
      <c r="RPQ346" s="35"/>
      <c r="RPR346" s="35"/>
      <c r="RPS346" s="35"/>
      <c r="RPT346" s="35"/>
      <c r="RPU346" s="35"/>
      <c r="RPV346" s="35"/>
      <c r="RPW346" s="35"/>
      <c r="RPX346" s="35"/>
      <c r="RPY346" s="35"/>
      <c r="RPZ346" s="35"/>
      <c r="RQA346" s="35"/>
      <c r="RQB346" s="35"/>
      <c r="RQC346" s="35"/>
      <c r="RQD346" s="35"/>
      <c r="RQE346" s="35"/>
      <c r="RQF346" s="35"/>
      <c r="RQG346" s="35"/>
      <c r="RQH346" s="35"/>
      <c r="RQI346" s="35"/>
      <c r="RQJ346" s="35"/>
      <c r="RQK346" s="35"/>
      <c r="RQL346" s="35"/>
      <c r="RQM346" s="35"/>
      <c r="RQN346" s="35"/>
      <c r="RQO346" s="35"/>
      <c r="RQP346" s="35"/>
      <c r="RQQ346" s="35"/>
      <c r="RQR346" s="35"/>
      <c r="RQS346" s="35"/>
      <c r="RQT346" s="35"/>
      <c r="RQU346" s="35"/>
      <c r="RQV346" s="35"/>
      <c r="RQW346" s="35"/>
      <c r="RQX346" s="35"/>
      <c r="RQY346" s="35"/>
      <c r="RQZ346" s="35"/>
      <c r="RRA346" s="35"/>
      <c r="RRB346" s="35"/>
      <c r="RRC346" s="35"/>
      <c r="RRD346" s="35"/>
      <c r="RRE346" s="35"/>
      <c r="RRF346" s="35"/>
      <c r="RRG346" s="35"/>
      <c r="RRH346" s="35"/>
      <c r="RRI346" s="35"/>
      <c r="RRJ346" s="35"/>
      <c r="RRK346" s="35"/>
      <c r="RRL346" s="35"/>
      <c r="RRM346" s="35"/>
      <c r="RRN346" s="35"/>
      <c r="RRO346" s="35"/>
      <c r="RRP346" s="35"/>
      <c r="RRQ346" s="35"/>
      <c r="RRR346" s="35"/>
      <c r="RRS346" s="35"/>
      <c r="RRT346" s="35"/>
      <c r="RRU346" s="35"/>
      <c r="RRV346" s="35"/>
      <c r="RRW346" s="35"/>
      <c r="RRX346" s="35"/>
      <c r="RRY346" s="35"/>
      <c r="RRZ346" s="35"/>
      <c r="RSA346" s="35"/>
      <c r="RSB346" s="35"/>
      <c r="RSC346" s="35"/>
      <c r="RSD346" s="35"/>
      <c r="RSE346" s="35"/>
      <c r="RSF346" s="35"/>
      <c r="RSG346" s="35"/>
      <c r="RSH346" s="35"/>
      <c r="RSI346" s="35"/>
      <c r="RSJ346" s="35"/>
      <c r="RSK346" s="35"/>
      <c r="RSL346" s="35"/>
      <c r="RSM346" s="35"/>
      <c r="RSN346" s="35"/>
      <c r="RSO346" s="35"/>
      <c r="RSP346" s="35"/>
      <c r="RSQ346" s="35"/>
      <c r="RSR346" s="35"/>
      <c r="RSS346" s="35"/>
      <c r="RST346" s="35"/>
      <c r="RSU346" s="35"/>
      <c r="RSV346" s="35"/>
      <c r="RSW346" s="35"/>
      <c r="RSX346" s="35"/>
      <c r="RSY346" s="35"/>
      <c r="RSZ346" s="35"/>
      <c r="RTA346" s="35"/>
      <c r="RTB346" s="35"/>
      <c r="RTC346" s="35"/>
      <c r="RTD346" s="35"/>
      <c r="RTE346" s="35"/>
      <c r="RTF346" s="35"/>
      <c r="RTG346" s="35"/>
      <c r="RTH346" s="35"/>
      <c r="RTI346" s="35"/>
      <c r="RTJ346" s="35"/>
      <c r="RTK346" s="35"/>
      <c r="RTL346" s="35"/>
      <c r="RTM346" s="35"/>
      <c r="RTN346" s="35"/>
      <c r="RTO346" s="35"/>
      <c r="RTP346" s="35"/>
      <c r="RTQ346" s="35"/>
      <c r="RTR346" s="35"/>
      <c r="RTS346" s="35"/>
      <c r="RTT346" s="35"/>
      <c r="RTU346" s="35"/>
      <c r="RTV346" s="35"/>
      <c r="RTW346" s="35"/>
      <c r="RTX346" s="35"/>
      <c r="RTY346" s="35"/>
      <c r="RTZ346" s="35"/>
      <c r="RUA346" s="35"/>
      <c r="RUB346" s="35"/>
      <c r="RUC346" s="35"/>
      <c r="RUD346" s="35"/>
      <c r="RUE346" s="35"/>
      <c r="RUF346" s="35"/>
      <c r="RUG346" s="35"/>
      <c r="RUH346" s="35"/>
      <c r="RUI346" s="35"/>
      <c r="RUJ346" s="35"/>
      <c r="RUK346" s="35"/>
      <c r="RUL346" s="35"/>
      <c r="RUM346" s="35"/>
      <c r="RUN346" s="35"/>
      <c r="RUO346" s="35"/>
      <c r="RUP346" s="35"/>
      <c r="RUQ346" s="35"/>
      <c r="RUR346" s="35"/>
      <c r="RUS346" s="35"/>
      <c r="RUT346" s="35"/>
      <c r="RUU346" s="35"/>
      <c r="RUV346" s="35"/>
      <c r="RUW346" s="35"/>
      <c r="RUX346" s="35"/>
      <c r="RUY346" s="35"/>
      <c r="RUZ346" s="35"/>
      <c r="RVA346" s="35"/>
      <c r="RVB346" s="35"/>
      <c r="RVC346" s="35"/>
      <c r="RVD346" s="35"/>
      <c r="RVE346" s="35"/>
      <c r="RVF346" s="35"/>
      <c r="RVG346" s="35"/>
      <c r="RVH346" s="35"/>
      <c r="RVI346" s="35"/>
      <c r="RVJ346" s="35"/>
      <c r="RVK346" s="35"/>
      <c r="RVL346" s="35"/>
      <c r="RVM346" s="35"/>
      <c r="RVN346" s="35"/>
      <c r="RVO346" s="35"/>
      <c r="RVP346" s="35"/>
      <c r="RVQ346" s="35"/>
      <c r="RVR346" s="35"/>
      <c r="RVS346" s="35"/>
      <c r="RVT346" s="35"/>
      <c r="RVU346" s="35"/>
      <c r="RVV346" s="35"/>
      <c r="RVW346" s="35"/>
      <c r="RVX346" s="35"/>
      <c r="RVY346" s="35"/>
      <c r="RVZ346" s="35"/>
      <c r="RWA346" s="35"/>
      <c r="RWB346" s="35"/>
      <c r="RWC346" s="35"/>
      <c r="RWD346" s="35"/>
      <c r="RWE346" s="35"/>
      <c r="RWF346" s="35"/>
      <c r="RWG346" s="35"/>
      <c r="RWH346" s="35"/>
      <c r="RWI346" s="35"/>
      <c r="RWJ346" s="35"/>
      <c r="RWK346" s="35"/>
      <c r="RWL346" s="35"/>
      <c r="RWM346" s="35"/>
      <c r="RWN346" s="35"/>
      <c r="RWO346" s="35"/>
      <c r="RWP346" s="35"/>
      <c r="RWQ346" s="35"/>
      <c r="RWR346" s="35"/>
      <c r="RWS346" s="35"/>
      <c r="RWT346" s="35"/>
      <c r="RWU346" s="35"/>
      <c r="RWV346" s="35"/>
      <c r="RWW346" s="35"/>
      <c r="RWX346" s="35"/>
      <c r="RWY346" s="35"/>
      <c r="RWZ346" s="35"/>
      <c r="RXA346" s="35"/>
      <c r="RXB346" s="35"/>
      <c r="RXC346" s="35"/>
      <c r="RXD346" s="35"/>
      <c r="RXE346" s="35"/>
      <c r="RXF346" s="35"/>
      <c r="RXG346" s="35"/>
      <c r="RXH346" s="35"/>
      <c r="RXI346" s="35"/>
      <c r="RXJ346" s="35"/>
      <c r="RXK346" s="35"/>
      <c r="RXL346" s="35"/>
      <c r="RXM346" s="35"/>
      <c r="RXN346" s="35"/>
      <c r="RXO346" s="35"/>
      <c r="RXP346" s="35"/>
      <c r="RXQ346" s="35"/>
      <c r="RXR346" s="35"/>
      <c r="RXS346" s="35"/>
      <c r="RXT346" s="35"/>
      <c r="RXU346" s="35"/>
      <c r="RXV346" s="35"/>
      <c r="RXW346" s="35"/>
      <c r="RXX346" s="35"/>
      <c r="RXY346" s="35"/>
      <c r="RXZ346" s="35"/>
      <c r="RYA346" s="35"/>
      <c r="RYB346" s="35"/>
      <c r="RYC346" s="35"/>
      <c r="RYD346" s="35"/>
      <c r="RYE346" s="35"/>
      <c r="RYF346" s="35"/>
      <c r="RYG346" s="35"/>
      <c r="RYH346" s="35"/>
      <c r="RYI346" s="35"/>
      <c r="RYJ346" s="35"/>
      <c r="RYK346" s="35"/>
      <c r="RYL346" s="35"/>
      <c r="RYM346" s="35"/>
      <c r="RYN346" s="35"/>
      <c r="RYO346" s="35"/>
      <c r="RYP346" s="35"/>
      <c r="RYQ346" s="35"/>
      <c r="RYR346" s="35"/>
      <c r="RYS346" s="35"/>
      <c r="RYT346" s="35"/>
      <c r="RYU346" s="35"/>
      <c r="RYV346" s="35"/>
      <c r="RYW346" s="35"/>
      <c r="RYX346" s="35"/>
      <c r="RYY346" s="35"/>
      <c r="RYZ346" s="35"/>
      <c r="RZA346" s="35"/>
      <c r="RZB346" s="35"/>
      <c r="RZC346" s="35"/>
      <c r="RZD346" s="35"/>
      <c r="RZE346" s="35"/>
      <c r="RZF346" s="35"/>
      <c r="RZG346" s="35"/>
      <c r="RZH346" s="35"/>
      <c r="RZI346" s="35"/>
      <c r="RZJ346" s="35"/>
      <c r="RZK346" s="35"/>
      <c r="RZL346" s="35"/>
      <c r="RZM346" s="35"/>
      <c r="RZN346" s="35"/>
      <c r="RZO346" s="35"/>
      <c r="RZP346" s="35"/>
      <c r="RZQ346" s="35"/>
      <c r="RZR346" s="35"/>
      <c r="RZS346" s="35"/>
      <c r="RZT346" s="35"/>
      <c r="RZU346" s="35"/>
      <c r="RZV346" s="35"/>
      <c r="RZW346" s="35"/>
      <c r="RZX346" s="35"/>
      <c r="RZY346" s="35"/>
      <c r="RZZ346" s="35"/>
      <c r="SAA346" s="35"/>
      <c r="SAB346" s="35"/>
      <c r="SAC346" s="35"/>
      <c r="SAD346" s="35"/>
      <c r="SAE346" s="35"/>
      <c r="SAF346" s="35"/>
      <c r="SAG346" s="35"/>
      <c r="SAH346" s="35"/>
      <c r="SAI346" s="35"/>
      <c r="SAJ346" s="35"/>
      <c r="SAK346" s="35"/>
      <c r="SAL346" s="35"/>
      <c r="SAM346" s="35"/>
      <c r="SAN346" s="35"/>
      <c r="SAO346" s="35"/>
      <c r="SAP346" s="35"/>
      <c r="SAQ346" s="35"/>
      <c r="SAR346" s="35"/>
      <c r="SAS346" s="35"/>
      <c r="SAT346" s="35"/>
      <c r="SAU346" s="35"/>
      <c r="SAV346" s="35"/>
      <c r="SAW346" s="35"/>
      <c r="SAX346" s="35"/>
      <c r="SAY346" s="35"/>
      <c r="SAZ346" s="35"/>
      <c r="SBA346" s="35"/>
      <c r="SBB346" s="35"/>
      <c r="SBC346" s="35"/>
      <c r="SBD346" s="35"/>
      <c r="SBE346" s="35"/>
      <c r="SBF346" s="35"/>
      <c r="SBG346" s="35"/>
      <c r="SBH346" s="35"/>
      <c r="SBI346" s="35"/>
      <c r="SBJ346" s="35"/>
      <c r="SBK346" s="35"/>
      <c r="SBL346" s="35"/>
      <c r="SBM346" s="35"/>
      <c r="SBN346" s="35"/>
      <c r="SBO346" s="35"/>
      <c r="SBP346" s="35"/>
      <c r="SBQ346" s="35"/>
      <c r="SBR346" s="35"/>
      <c r="SBS346" s="35"/>
      <c r="SBT346" s="35"/>
      <c r="SBU346" s="35"/>
      <c r="SBV346" s="35"/>
      <c r="SBW346" s="35"/>
      <c r="SBX346" s="35"/>
      <c r="SBY346" s="35"/>
      <c r="SBZ346" s="35"/>
      <c r="SCA346" s="35"/>
      <c r="SCB346" s="35"/>
      <c r="SCC346" s="35"/>
      <c r="SCD346" s="35"/>
      <c r="SCE346" s="35"/>
      <c r="SCF346" s="35"/>
      <c r="SCG346" s="35"/>
      <c r="SCH346" s="35"/>
      <c r="SCI346" s="35"/>
      <c r="SCJ346" s="35"/>
      <c r="SCK346" s="35"/>
      <c r="SCL346" s="35"/>
      <c r="SCM346" s="35"/>
      <c r="SCN346" s="35"/>
      <c r="SCO346" s="35"/>
      <c r="SCP346" s="35"/>
      <c r="SCQ346" s="35"/>
      <c r="SCR346" s="35"/>
      <c r="SCS346" s="35"/>
      <c r="SCT346" s="35"/>
      <c r="SCU346" s="35"/>
      <c r="SCV346" s="35"/>
      <c r="SCW346" s="35"/>
      <c r="SCX346" s="35"/>
      <c r="SCY346" s="35"/>
      <c r="SCZ346" s="35"/>
      <c r="SDA346" s="35"/>
      <c r="SDB346" s="35"/>
      <c r="SDC346" s="35"/>
      <c r="SDD346" s="35"/>
      <c r="SDE346" s="35"/>
      <c r="SDF346" s="35"/>
      <c r="SDG346" s="35"/>
      <c r="SDH346" s="35"/>
      <c r="SDI346" s="35"/>
      <c r="SDJ346" s="35"/>
      <c r="SDK346" s="35"/>
      <c r="SDL346" s="35"/>
      <c r="SDM346" s="35"/>
      <c r="SDN346" s="35"/>
      <c r="SDO346" s="35"/>
      <c r="SDP346" s="35"/>
      <c r="SDQ346" s="35"/>
      <c r="SDR346" s="35"/>
      <c r="SDS346" s="35"/>
      <c r="SDT346" s="35"/>
      <c r="SDU346" s="35"/>
      <c r="SDV346" s="35"/>
      <c r="SDW346" s="35"/>
      <c r="SDX346" s="35"/>
      <c r="SDY346" s="35"/>
      <c r="SDZ346" s="35"/>
      <c r="SEA346" s="35"/>
      <c r="SEB346" s="35"/>
      <c r="SEC346" s="35"/>
      <c r="SED346" s="35"/>
      <c r="SEE346" s="35"/>
      <c r="SEF346" s="35"/>
      <c r="SEG346" s="35"/>
      <c r="SEH346" s="35"/>
      <c r="SEI346" s="35"/>
      <c r="SEJ346" s="35"/>
      <c r="SEK346" s="35"/>
      <c r="SEL346" s="35"/>
      <c r="SEM346" s="35"/>
      <c r="SEN346" s="35"/>
      <c r="SEO346" s="35"/>
      <c r="SEP346" s="35"/>
      <c r="SEQ346" s="35"/>
      <c r="SER346" s="35"/>
      <c r="SES346" s="35"/>
      <c r="SET346" s="35"/>
      <c r="SEU346" s="35"/>
      <c r="SEV346" s="35"/>
      <c r="SEW346" s="35"/>
      <c r="SEX346" s="35"/>
      <c r="SEY346" s="35"/>
      <c r="SEZ346" s="35"/>
      <c r="SFA346" s="35"/>
      <c r="SFB346" s="35"/>
      <c r="SFC346" s="35"/>
      <c r="SFD346" s="35"/>
      <c r="SFE346" s="35"/>
      <c r="SFF346" s="35"/>
      <c r="SFG346" s="35"/>
      <c r="SFH346" s="35"/>
      <c r="SFI346" s="35"/>
      <c r="SFJ346" s="35"/>
      <c r="SFK346" s="35"/>
      <c r="SFL346" s="35"/>
      <c r="SFM346" s="35"/>
      <c r="SFN346" s="35"/>
      <c r="SFO346" s="35"/>
      <c r="SFP346" s="35"/>
      <c r="SFQ346" s="35"/>
      <c r="SFR346" s="35"/>
      <c r="SFS346" s="35"/>
      <c r="SFT346" s="35"/>
      <c r="SFU346" s="35"/>
      <c r="SFV346" s="35"/>
      <c r="SFW346" s="35"/>
      <c r="SFX346" s="35"/>
      <c r="SFY346" s="35"/>
      <c r="SFZ346" s="35"/>
      <c r="SGA346" s="35"/>
      <c r="SGB346" s="35"/>
      <c r="SGC346" s="35"/>
      <c r="SGD346" s="35"/>
      <c r="SGE346" s="35"/>
      <c r="SGF346" s="35"/>
      <c r="SGG346" s="35"/>
      <c r="SGH346" s="35"/>
      <c r="SGI346" s="35"/>
      <c r="SGJ346" s="35"/>
      <c r="SGK346" s="35"/>
      <c r="SGL346" s="35"/>
      <c r="SGM346" s="35"/>
      <c r="SGN346" s="35"/>
      <c r="SGO346" s="35"/>
      <c r="SGP346" s="35"/>
      <c r="SGQ346" s="35"/>
      <c r="SGR346" s="35"/>
      <c r="SGS346" s="35"/>
      <c r="SGT346" s="35"/>
      <c r="SGU346" s="35"/>
      <c r="SGV346" s="35"/>
      <c r="SGW346" s="35"/>
      <c r="SGX346" s="35"/>
      <c r="SGY346" s="35"/>
      <c r="SGZ346" s="35"/>
      <c r="SHA346" s="35"/>
      <c r="SHB346" s="35"/>
      <c r="SHC346" s="35"/>
      <c r="SHD346" s="35"/>
      <c r="SHE346" s="35"/>
      <c r="SHF346" s="35"/>
      <c r="SHG346" s="35"/>
      <c r="SHH346" s="35"/>
      <c r="SHI346" s="35"/>
      <c r="SHJ346" s="35"/>
      <c r="SHK346" s="35"/>
      <c r="SHL346" s="35"/>
      <c r="SHM346" s="35"/>
      <c r="SHN346" s="35"/>
      <c r="SHO346" s="35"/>
      <c r="SHP346" s="35"/>
      <c r="SHQ346" s="35"/>
      <c r="SHR346" s="35"/>
      <c r="SHS346" s="35"/>
      <c r="SHT346" s="35"/>
      <c r="SHU346" s="35"/>
      <c r="SHV346" s="35"/>
      <c r="SHW346" s="35"/>
      <c r="SHX346" s="35"/>
      <c r="SHY346" s="35"/>
      <c r="SHZ346" s="35"/>
      <c r="SIA346" s="35"/>
      <c r="SIB346" s="35"/>
      <c r="SIC346" s="35"/>
      <c r="SID346" s="35"/>
      <c r="SIE346" s="35"/>
      <c r="SIF346" s="35"/>
      <c r="SIG346" s="35"/>
      <c r="SIH346" s="35"/>
      <c r="SII346" s="35"/>
      <c r="SIJ346" s="35"/>
      <c r="SIK346" s="35"/>
      <c r="SIL346" s="35"/>
      <c r="SIM346" s="35"/>
      <c r="SIN346" s="35"/>
      <c r="SIO346" s="35"/>
      <c r="SIP346" s="35"/>
      <c r="SIQ346" s="35"/>
      <c r="SIR346" s="35"/>
      <c r="SIS346" s="35"/>
      <c r="SIT346" s="35"/>
      <c r="SIU346" s="35"/>
      <c r="SIV346" s="35"/>
      <c r="SIW346" s="35"/>
      <c r="SIX346" s="35"/>
      <c r="SIY346" s="35"/>
      <c r="SIZ346" s="35"/>
      <c r="SJA346" s="35"/>
      <c r="SJB346" s="35"/>
      <c r="SJC346" s="35"/>
      <c r="SJD346" s="35"/>
      <c r="SJE346" s="35"/>
      <c r="SJF346" s="35"/>
      <c r="SJG346" s="35"/>
      <c r="SJH346" s="35"/>
      <c r="SJI346" s="35"/>
      <c r="SJJ346" s="35"/>
      <c r="SJK346" s="35"/>
      <c r="SJL346" s="35"/>
      <c r="SJM346" s="35"/>
      <c r="SJN346" s="35"/>
      <c r="SJO346" s="35"/>
      <c r="SJP346" s="35"/>
      <c r="SJQ346" s="35"/>
      <c r="SJR346" s="35"/>
      <c r="SJS346" s="35"/>
      <c r="SJT346" s="35"/>
      <c r="SJU346" s="35"/>
      <c r="SJV346" s="35"/>
      <c r="SJW346" s="35"/>
      <c r="SJX346" s="35"/>
      <c r="SJY346" s="35"/>
      <c r="SJZ346" s="35"/>
      <c r="SKA346" s="35"/>
      <c r="SKB346" s="35"/>
      <c r="SKC346" s="35"/>
      <c r="SKD346" s="35"/>
      <c r="SKE346" s="35"/>
      <c r="SKF346" s="35"/>
      <c r="SKG346" s="35"/>
      <c r="SKH346" s="35"/>
      <c r="SKI346" s="35"/>
      <c r="SKJ346" s="35"/>
      <c r="SKK346" s="35"/>
      <c r="SKL346" s="35"/>
      <c r="SKM346" s="35"/>
      <c r="SKN346" s="35"/>
      <c r="SKO346" s="35"/>
      <c r="SKP346" s="35"/>
      <c r="SKQ346" s="35"/>
      <c r="SKR346" s="35"/>
      <c r="SKS346" s="35"/>
      <c r="SKT346" s="35"/>
      <c r="SKU346" s="35"/>
      <c r="SKV346" s="35"/>
      <c r="SKW346" s="35"/>
      <c r="SKX346" s="35"/>
      <c r="SKY346" s="35"/>
      <c r="SKZ346" s="35"/>
      <c r="SLA346" s="35"/>
      <c r="SLB346" s="35"/>
      <c r="SLC346" s="35"/>
      <c r="SLD346" s="35"/>
      <c r="SLE346" s="35"/>
      <c r="SLF346" s="35"/>
      <c r="SLG346" s="35"/>
      <c r="SLH346" s="35"/>
      <c r="SLI346" s="35"/>
      <c r="SLJ346" s="35"/>
      <c r="SLK346" s="35"/>
      <c r="SLL346" s="35"/>
      <c r="SLM346" s="35"/>
      <c r="SLN346" s="35"/>
      <c r="SLO346" s="35"/>
      <c r="SLP346" s="35"/>
      <c r="SLQ346" s="35"/>
      <c r="SLR346" s="35"/>
      <c r="SLS346" s="35"/>
      <c r="SLT346" s="35"/>
      <c r="SLU346" s="35"/>
      <c r="SLV346" s="35"/>
      <c r="SLW346" s="35"/>
      <c r="SLX346" s="35"/>
      <c r="SLY346" s="35"/>
      <c r="SLZ346" s="35"/>
      <c r="SMA346" s="35"/>
      <c r="SMB346" s="35"/>
      <c r="SMC346" s="35"/>
      <c r="SMD346" s="35"/>
      <c r="SME346" s="35"/>
      <c r="SMF346" s="35"/>
      <c r="SMG346" s="35"/>
      <c r="SMH346" s="35"/>
      <c r="SMI346" s="35"/>
      <c r="SMJ346" s="35"/>
      <c r="SMK346" s="35"/>
      <c r="SML346" s="35"/>
      <c r="SMM346" s="35"/>
      <c r="SMN346" s="35"/>
      <c r="SMO346" s="35"/>
      <c r="SMP346" s="35"/>
      <c r="SMQ346" s="35"/>
      <c r="SMR346" s="35"/>
      <c r="SMS346" s="35"/>
      <c r="SMT346" s="35"/>
      <c r="SMU346" s="35"/>
      <c r="SMV346" s="35"/>
      <c r="SMW346" s="35"/>
      <c r="SMX346" s="35"/>
      <c r="SMY346" s="35"/>
      <c r="SMZ346" s="35"/>
      <c r="SNA346" s="35"/>
      <c r="SNB346" s="35"/>
      <c r="SNC346" s="35"/>
      <c r="SND346" s="35"/>
      <c r="SNE346" s="35"/>
      <c r="SNF346" s="35"/>
      <c r="SNG346" s="35"/>
      <c r="SNH346" s="35"/>
      <c r="SNI346" s="35"/>
      <c r="SNJ346" s="35"/>
      <c r="SNK346" s="35"/>
      <c r="SNL346" s="35"/>
      <c r="SNM346" s="35"/>
      <c r="SNN346" s="35"/>
      <c r="SNO346" s="35"/>
      <c r="SNP346" s="35"/>
      <c r="SNQ346" s="35"/>
      <c r="SNR346" s="35"/>
      <c r="SNS346" s="35"/>
      <c r="SNT346" s="35"/>
      <c r="SNU346" s="35"/>
      <c r="SNV346" s="35"/>
      <c r="SNW346" s="35"/>
      <c r="SNX346" s="35"/>
      <c r="SNY346" s="35"/>
      <c r="SNZ346" s="35"/>
      <c r="SOA346" s="35"/>
      <c r="SOB346" s="35"/>
      <c r="SOC346" s="35"/>
      <c r="SOD346" s="35"/>
      <c r="SOE346" s="35"/>
      <c r="SOF346" s="35"/>
      <c r="SOG346" s="35"/>
      <c r="SOH346" s="35"/>
      <c r="SOI346" s="35"/>
      <c r="SOJ346" s="35"/>
      <c r="SOK346" s="35"/>
      <c r="SOL346" s="35"/>
      <c r="SOM346" s="35"/>
      <c r="SON346" s="35"/>
      <c r="SOO346" s="35"/>
      <c r="SOP346" s="35"/>
      <c r="SOQ346" s="35"/>
      <c r="SOR346" s="35"/>
      <c r="SOS346" s="35"/>
      <c r="SOT346" s="35"/>
      <c r="SOU346" s="35"/>
      <c r="SOV346" s="35"/>
      <c r="SOW346" s="35"/>
      <c r="SOX346" s="35"/>
      <c r="SOY346" s="35"/>
      <c r="SOZ346" s="35"/>
      <c r="SPA346" s="35"/>
      <c r="SPB346" s="35"/>
      <c r="SPC346" s="35"/>
      <c r="SPD346" s="35"/>
      <c r="SPE346" s="35"/>
      <c r="SPF346" s="35"/>
      <c r="SPG346" s="35"/>
      <c r="SPH346" s="35"/>
      <c r="SPI346" s="35"/>
      <c r="SPJ346" s="35"/>
      <c r="SPK346" s="35"/>
      <c r="SPL346" s="35"/>
      <c r="SPM346" s="35"/>
      <c r="SPN346" s="35"/>
      <c r="SPO346" s="35"/>
      <c r="SPP346" s="35"/>
      <c r="SPQ346" s="35"/>
      <c r="SPR346" s="35"/>
      <c r="SPS346" s="35"/>
      <c r="SPT346" s="35"/>
      <c r="SPU346" s="35"/>
      <c r="SPV346" s="35"/>
      <c r="SPW346" s="35"/>
      <c r="SPX346" s="35"/>
      <c r="SPY346" s="35"/>
      <c r="SPZ346" s="35"/>
      <c r="SQA346" s="35"/>
      <c r="SQB346" s="35"/>
      <c r="SQC346" s="35"/>
      <c r="SQD346" s="35"/>
      <c r="SQE346" s="35"/>
      <c r="SQF346" s="35"/>
      <c r="SQG346" s="35"/>
      <c r="SQH346" s="35"/>
      <c r="SQI346" s="35"/>
      <c r="SQJ346" s="35"/>
      <c r="SQK346" s="35"/>
      <c r="SQL346" s="35"/>
      <c r="SQM346" s="35"/>
      <c r="SQN346" s="35"/>
      <c r="SQO346" s="35"/>
      <c r="SQP346" s="35"/>
      <c r="SQQ346" s="35"/>
      <c r="SQR346" s="35"/>
      <c r="SQS346" s="35"/>
      <c r="SQT346" s="35"/>
      <c r="SQU346" s="35"/>
      <c r="SQV346" s="35"/>
      <c r="SQW346" s="35"/>
      <c r="SQX346" s="35"/>
      <c r="SQY346" s="35"/>
      <c r="SQZ346" s="35"/>
      <c r="SRA346" s="35"/>
      <c r="SRB346" s="35"/>
      <c r="SRC346" s="35"/>
      <c r="SRD346" s="35"/>
      <c r="SRE346" s="35"/>
      <c r="SRF346" s="35"/>
      <c r="SRG346" s="35"/>
      <c r="SRH346" s="35"/>
      <c r="SRI346" s="35"/>
      <c r="SRJ346" s="35"/>
      <c r="SRK346" s="35"/>
      <c r="SRL346" s="35"/>
      <c r="SRM346" s="35"/>
      <c r="SRN346" s="35"/>
      <c r="SRO346" s="35"/>
      <c r="SRP346" s="35"/>
      <c r="SRQ346" s="35"/>
      <c r="SRR346" s="35"/>
      <c r="SRS346" s="35"/>
      <c r="SRT346" s="35"/>
      <c r="SRU346" s="35"/>
      <c r="SRV346" s="35"/>
      <c r="SRW346" s="35"/>
      <c r="SRX346" s="35"/>
      <c r="SRY346" s="35"/>
      <c r="SRZ346" s="35"/>
      <c r="SSA346" s="35"/>
      <c r="SSB346" s="35"/>
      <c r="SSC346" s="35"/>
      <c r="SSD346" s="35"/>
      <c r="SSE346" s="35"/>
      <c r="SSF346" s="35"/>
      <c r="SSG346" s="35"/>
      <c r="SSH346" s="35"/>
      <c r="SSI346" s="35"/>
      <c r="SSJ346" s="35"/>
      <c r="SSK346" s="35"/>
      <c r="SSL346" s="35"/>
      <c r="SSM346" s="35"/>
      <c r="SSN346" s="35"/>
      <c r="SSO346" s="35"/>
      <c r="SSP346" s="35"/>
      <c r="SSQ346" s="35"/>
      <c r="SSR346" s="35"/>
      <c r="SSS346" s="35"/>
      <c r="SST346" s="35"/>
      <c r="SSU346" s="35"/>
      <c r="SSV346" s="35"/>
      <c r="SSW346" s="35"/>
      <c r="SSX346" s="35"/>
      <c r="SSY346" s="35"/>
      <c r="SSZ346" s="35"/>
      <c r="STA346" s="35"/>
      <c r="STB346" s="35"/>
      <c r="STC346" s="35"/>
      <c r="STD346" s="35"/>
      <c r="STE346" s="35"/>
      <c r="STF346" s="35"/>
      <c r="STG346" s="35"/>
      <c r="STH346" s="35"/>
      <c r="STI346" s="35"/>
      <c r="STJ346" s="35"/>
      <c r="STK346" s="35"/>
      <c r="STL346" s="35"/>
      <c r="STM346" s="35"/>
      <c r="STN346" s="35"/>
      <c r="STO346" s="35"/>
      <c r="STP346" s="35"/>
      <c r="STQ346" s="35"/>
      <c r="STR346" s="35"/>
      <c r="STS346" s="35"/>
      <c r="STT346" s="35"/>
      <c r="STU346" s="35"/>
      <c r="STV346" s="35"/>
      <c r="STW346" s="35"/>
      <c r="STX346" s="35"/>
      <c r="STY346" s="35"/>
      <c r="STZ346" s="35"/>
      <c r="SUA346" s="35"/>
      <c r="SUB346" s="35"/>
      <c r="SUC346" s="35"/>
      <c r="SUD346" s="35"/>
      <c r="SUE346" s="35"/>
      <c r="SUF346" s="35"/>
      <c r="SUG346" s="35"/>
      <c r="SUH346" s="35"/>
      <c r="SUI346" s="35"/>
      <c r="SUJ346" s="35"/>
      <c r="SUK346" s="35"/>
      <c r="SUL346" s="35"/>
      <c r="SUM346" s="35"/>
      <c r="SUN346" s="35"/>
      <c r="SUO346" s="35"/>
      <c r="SUP346" s="35"/>
      <c r="SUQ346" s="35"/>
      <c r="SUR346" s="35"/>
      <c r="SUS346" s="35"/>
      <c r="SUT346" s="35"/>
      <c r="SUU346" s="35"/>
      <c r="SUV346" s="35"/>
      <c r="SUW346" s="35"/>
      <c r="SUX346" s="35"/>
      <c r="SUY346" s="35"/>
      <c r="SUZ346" s="35"/>
      <c r="SVA346" s="35"/>
      <c r="SVB346" s="35"/>
      <c r="SVC346" s="35"/>
      <c r="SVD346" s="35"/>
      <c r="SVE346" s="35"/>
      <c r="SVF346" s="35"/>
      <c r="SVG346" s="35"/>
      <c r="SVH346" s="35"/>
      <c r="SVI346" s="35"/>
      <c r="SVJ346" s="35"/>
      <c r="SVK346" s="35"/>
      <c r="SVL346" s="35"/>
      <c r="SVM346" s="35"/>
      <c r="SVN346" s="35"/>
      <c r="SVO346" s="35"/>
      <c r="SVP346" s="35"/>
      <c r="SVQ346" s="35"/>
      <c r="SVR346" s="35"/>
      <c r="SVS346" s="35"/>
      <c r="SVT346" s="35"/>
      <c r="SVU346" s="35"/>
      <c r="SVV346" s="35"/>
      <c r="SVW346" s="35"/>
      <c r="SVX346" s="35"/>
      <c r="SVY346" s="35"/>
      <c r="SVZ346" s="35"/>
      <c r="SWA346" s="35"/>
      <c r="SWB346" s="35"/>
      <c r="SWC346" s="35"/>
      <c r="SWD346" s="35"/>
      <c r="SWE346" s="35"/>
      <c r="SWF346" s="35"/>
      <c r="SWG346" s="35"/>
      <c r="SWH346" s="35"/>
      <c r="SWI346" s="35"/>
      <c r="SWJ346" s="35"/>
      <c r="SWK346" s="35"/>
      <c r="SWL346" s="35"/>
      <c r="SWM346" s="35"/>
      <c r="SWN346" s="35"/>
      <c r="SWO346" s="35"/>
      <c r="SWP346" s="35"/>
      <c r="SWQ346" s="35"/>
      <c r="SWR346" s="35"/>
      <c r="SWS346" s="35"/>
      <c r="SWT346" s="35"/>
      <c r="SWU346" s="35"/>
      <c r="SWV346" s="35"/>
      <c r="SWW346" s="35"/>
      <c r="SWX346" s="35"/>
      <c r="SWY346" s="35"/>
      <c r="SWZ346" s="35"/>
      <c r="SXA346" s="35"/>
      <c r="SXB346" s="35"/>
      <c r="SXC346" s="35"/>
      <c r="SXD346" s="35"/>
      <c r="SXE346" s="35"/>
      <c r="SXF346" s="35"/>
      <c r="SXG346" s="35"/>
      <c r="SXH346" s="35"/>
      <c r="SXI346" s="35"/>
      <c r="SXJ346" s="35"/>
      <c r="SXK346" s="35"/>
      <c r="SXL346" s="35"/>
      <c r="SXM346" s="35"/>
      <c r="SXN346" s="35"/>
      <c r="SXO346" s="35"/>
      <c r="SXP346" s="35"/>
      <c r="SXQ346" s="35"/>
      <c r="SXR346" s="35"/>
      <c r="SXS346" s="35"/>
      <c r="SXT346" s="35"/>
      <c r="SXU346" s="35"/>
      <c r="SXV346" s="35"/>
      <c r="SXW346" s="35"/>
      <c r="SXX346" s="35"/>
      <c r="SXY346" s="35"/>
      <c r="SXZ346" s="35"/>
      <c r="SYA346" s="35"/>
      <c r="SYB346" s="35"/>
      <c r="SYC346" s="35"/>
      <c r="SYD346" s="35"/>
      <c r="SYE346" s="35"/>
      <c r="SYF346" s="35"/>
      <c r="SYG346" s="35"/>
      <c r="SYH346" s="35"/>
      <c r="SYI346" s="35"/>
      <c r="SYJ346" s="35"/>
      <c r="SYK346" s="35"/>
      <c r="SYL346" s="35"/>
      <c r="SYM346" s="35"/>
      <c r="SYN346" s="35"/>
      <c r="SYO346" s="35"/>
      <c r="SYP346" s="35"/>
      <c r="SYQ346" s="35"/>
      <c r="SYR346" s="35"/>
      <c r="SYS346" s="35"/>
      <c r="SYT346" s="35"/>
      <c r="SYU346" s="35"/>
      <c r="SYV346" s="35"/>
      <c r="SYW346" s="35"/>
      <c r="SYX346" s="35"/>
      <c r="SYY346" s="35"/>
      <c r="SYZ346" s="35"/>
      <c r="SZA346" s="35"/>
      <c r="SZB346" s="35"/>
      <c r="SZC346" s="35"/>
      <c r="SZD346" s="35"/>
      <c r="SZE346" s="35"/>
      <c r="SZF346" s="35"/>
      <c r="SZG346" s="35"/>
      <c r="SZH346" s="35"/>
      <c r="SZI346" s="35"/>
      <c r="SZJ346" s="35"/>
      <c r="SZK346" s="35"/>
      <c r="SZL346" s="35"/>
      <c r="SZM346" s="35"/>
      <c r="SZN346" s="35"/>
      <c r="SZO346" s="35"/>
      <c r="SZP346" s="35"/>
      <c r="SZQ346" s="35"/>
      <c r="SZR346" s="35"/>
      <c r="SZS346" s="35"/>
      <c r="SZT346" s="35"/>
      <c r="SZU346" s="35"/>
      <c r="SZV346" s="35"/>
      <c r="SZW346" s="35"/>
      <c r="SZX346" s="35"/>
      <c r="SZY346" s="35"/>
      <c r="SZZ346" s="35"/>
      <c r="TAA346" s="35"/>
      <c r="TAB346" s="35"/>
      <c r="TAC346" s="35"/>
      <c r="TAD346" s="35"/>
      <c r="TAE346" s="35"/>
      <c r="TAF346" s="35"/>
      <c r="TAG346" s="35"/>
      <c r="TAH346" s="35"/>
      <c r="TAI346" s="35"/>
      <c r="TAJ346" s="35"/>
      <c r="TAK346" s="35"/>
      <c r="TAL346" s="35"/>
      <c r="TAM346" s="35"/>
      <c r="TAN346" s="35"/>
      <c r="TAO346" s="35"/>
      <c r="TAP346" s="35"/>
      <c r="TAQ346" s="35"/>
      <c r="TAR346" s="35"/>
      <c r="TAS346" s="35"/>
      <c r="TAT346" s="35"/>
      <c r="TAU346" s="35"/>
      <c r="TAV346" s="35"/>
      <c r="TAW346" s="35"/>
      <c r="TAX346" s="35"/>
      <c r="TAY346" s="35"/>
      <c r="TAZ346" s="35"/>
      <c r="TBA346" s="35"/>
      <c r="TBB346" s="35"/>
      <c r="TBC346" s="35"/>
      <c r="TBD346" s="35"/>
      <c r="TBE346" s="35"/>
      <c r="TBF346" s="35"/>
      <c r="TBG346" s="35"/>
      <c r="TBH346" s="35"/>
      <c r="TBI346" s="35"/>
      <c r="TBJ346" s="35"/>
      <c r="TBK346" s="35"/>
      <c r="TBL346" s="35"/>
      <c r="TBM346" s="35"/>
      <c r="TBN346" s="35"/>
      <c r="TBO346" s="35"/>
      <c r="TBP346" s="35"/>
      <c r="TBQ346" s="35"/>
      <c r="TBR346" s="35"/>
      <c r="TBS346" s="35"/>
      <c r="TBT346" s="35"/>
      <c r="TBU346" s="35"/>
      <c r="TBV346" s="35"/>
      <c r="TBW346" s="35"/>
      <c r="TBX346" s="35"/>
      <c r="TBY346" s="35"/>
      <c r="TBZ346" s="35"/>
      <c r="TCA346" s="35"/>
      <c r="TCB346" s="35"/>
      <c r="TCC346" s="35"/>
      <c r="TCD346" s="35"/>
      <c r="TCE346" s="35"/>
      <c r="TCF346" s="35"/>
      <c r="TCG346" s="35"/>
      <c r="TCH346" s="35"/>
      <c r="TCI346" s="35"/>
      <c r="TCJ346" s="35"/>
      <c r="TCK346" s="35"/>
      <c r="TCL346" s="35"/>
      <c r="TCM346" s="35"/>
      <c r="TCN346" s="35"/>
      <c r="TCO346" s="35"/>
      <c r="TCP346" s="35"/>
      <c r="TCQ346" s="35"/>
      <c r="TCR346" s="35"/>
      <c r="TCS346" s="35"/>
      <c r="TCT346" s="35"/>
      <c r="TCU346" s="35"/>
      <c r="TCV346" s="35"/>
      <c r="TCW346" s="35"/>
      <c r="TCX346" s="35"/>
      <c r="TCY346" s="35"/>
      <c r="TCZ346" s="35"/>
      <c r="TDA346" s="35"/>
      <c r="TDB346" s="35"/>
      <c r="TDC346" s="35"/>
      <c r="TDD346" s="35"/>
      <c r="TDE346" s="35"/>
      <c r="TDF346" s="35"/>
      <c r="TDG346" s="35"/>
      <c r="TDH346" s="35"/>
      <c r="TDI346" s="35"/>
      <c r="TDJ346" s="35"/>
      <c r="TDK346" s="35"/>
      <c r="TDL346" s="35"/>
      <c r="TDM346" s="35"/>
      <c r="TDN346" s="35"/>
      <c r="TDO346" s="35"/>
      <c r="TDP346" s="35"/>
      <c r="TDQ346" s="35"/>
      <c r="TDR346" s="35"/>
      <c r="TDS346" s="35"/>
      <c r="TDT346" s="35"/>
      <c r="TDU346" s="35"/>
      <c r="TDV346" s="35"/>
      <c r="TDW346" s="35"/>
      <c r="TDX346" s="35"/>
      <c r="TDY346" s="35"/>
      <c r="TDZ346" s="35"/>
      <c r="TEA346" s="35"/>
      <c r="TEB346" s="35"/>
      <c r="TEC346" s="35"/>
      <c r="TED346" s="35"/>
      <c r="TEE346" s="35"/>
      <c r="TEF346" s="35"/>
      <c r="TEG346" s="35"/>
      <c r="TEH346" s="35"/>
      <c r="TEI346" s="35"/>
      <c r="TEJ346" s="35"/>
      <c r="TEK346" s="35"/>
      <c r="TEL346" s="35"/>
      <c r="TEM346" s="35"/>
      <c r="TEN346" s="35"/>
      <c r="TEO346" s="35"/>
      <c r="TEP346" s="35"/>
      <c r="TEQ346" s="35"/>
      <c r="TER346" s="35"/>
      <c r="TES346" s="35"/>
      <c r="TET346" s="35"/>
      <c r="TEU346" s="35"/>
      <c r="TEV346" s="35"/>
      <c r="TEW346" s="35"/>
      <c r="TEX346" s="35"/>
      <c r="TEY346" s="35"/>
      <c r="TEZ346" s="35"/>
      <c r="TFA346" s="35"/>
      <c r="TFB346" s="35"/>
      <c r="TFC346" s="35"/>
      <c r="TFD346" s="35"/>
      <c r="TFE346" s="35"/>
      <c r="TFF346" s="35"/>
      <c r="TFG346" s="35"/>
      <c r="TFH346" s="35"/>
      <c r="TFI346" s="35"/>
      <c r="TFJ346" s="35"/>
      <c r="TFK346" s="35"/>
      <c r="TFL346" s="35"/>
      <c r="TFM346" s="35"/>
      <c r="TFN346" s="35"/>
      <c r="TFO346" s="35"/>
      <c r="TFP346" s="35"/>
      <c r="TFQ346" s="35"/>
      <c r="TFR346" s="35"/>
      <c r="TFS346" s="35"/>
      <c r="TFT346" s="35"/>
      <c r="TFU346" s="35"/>
      <c r="TFV346" s="35"/>
      <c r="TFW346" s="35"/>
      <c r="TFX346" s="35"/>
      <c r="TFY346" s="35"/>
      <c r="TFZ346" s="35"/>
      <c r="TGA346" s="35"/>
      <c r="TGB346" s="35"/>
      <c r="TGC346" s="35"/>
      <c r="TGD346" s="35"/>
      <c r="TGE346" s="35"/>
      <c r="TGF346" s="35"/>
      <c r="TGG346" s="35"/>
      <c r="TGH346" s="35"/>
      <c r="TGI346" s="35"/>
      <c r="TGJ346" s="35"/>
      <c r="TGK346" s="35"/>
      <c r="TGL346" s="35"/>
      <c r="TGM346" s="35"/>
      <c r="TGN346" s="35"/>
      <c r="TGO346" s="35"/>
      <c r="TGP346" s="35"/>
      <c r="TGQ346" s="35"/>
      <c r="TGR346" s="35"/>
      <c r="TGS346" s="35"/>
      <c r="TGT346" s="35"/>
      <c r="TGU346" s="35"/>
      <c r="TGV346" s="35"/>
      <c r="TGW346" s="35"/>
      <c r="TGX346" s="35"/>
      <c r="TGY346" s="35"/>
      <c r="TGZ346" s="35"/>
      <c r="THA346" s="35"/>
      <c r="THB346" s="35"/>
      <c r="THC346" s="35"/>
      <c r="THD346" s="35"/>
      <c r="THE346" s="35"/>
      <c r="THF346" s="35"/>
      <c r="THG346" s="35"/>
      <c r="THH346" s="35"/>
      <c r="THI346" s="35"/>
      <c r="THJ346" s="35"/>
      <c r="THK346" s="35"/>
      <c r="THL346" s="35"/>
      <c r="THM346" s="35"/>
      <c r="THN346" s="35"/>
      <c r="THO346" s="35"/>
      <c r="THP346" s="35"/>
      <c r="THQ346" s="35"/>
      <c r="THR346" s="35"/>
      <c r="THS346" s="35"/>
      <c r="THT346" s="35"/>
      <c r="THU346" s="35"/>
      <c r="THV346" s="35"/>
      <c r="THW346" s="35"/>
      <c r="THX346" s="35"/>
      <c r="THY346" s="35"/>
      <c r="THZ346" s="35"/>
      <c r="TIA346" s="35"/>
      <c r="TIB346" s="35"/>
      <c r="TIC346" s="35"/>
      <c r="TID346" s="35"/>
      <c r="TIE346" s="35"/>
      <c r="TIF346" s="35"/>
      <c r="TIG346" s="35"/>
      <c r="TIH346" s="35"/>
      <c r="TII346" s="35"/>
      <c r="TIJ346" s="35"/>
      <c r="TIK346" s="35"/>
      <c r="TIL346" s="35"/>
      <c r="TIM346" s="35"/>
      <c r="TIN346" s="35"/>
      <c r="TIO346" s="35"/>
      <c r="TIP346" s="35"/>
      <c r="TIQ346" s="35"/>
      <c r="TIR346" s="35"/>
      <c r="TIS346" s="35"/>
      <c r="TIT346" s="35"/>
      <c r="TIU346" s="35"/>
      <c r="TIV346" s="35"/>
      <c r="TIW346" s="35"/>
      <c r="TIX346" s="35"/>
      <c r="TIY346" s="35"/>
      <c r="TIZ346" s="35"/>
      <c r="TJA346" s="35"/>
      <c r="TJB346" s="35"/>
      <c r="TJC346" s="35"/>
      <c r="TJD346" s="35"/>
      <c r="TJE346" s="35"/>
      <c r="TJF346" s="35"/>
      <c r="TJG346" s="35"/>
      <c r="TJH346" s="35"/>
      <c r="TJI346" s="35"/>
      <c r="TJJ346" s="35"/>
      <c r="TJK346" s="35"/>
      <c r="TJL346" s="35"/>
      <c r="TJM346" s="35"/>
      <c r="TJN346" s="35"/>
      <c r="TJO346" s="35"/>
      <c r="TJP346" s="35"/>
      <c r="TJQ346" s="35"/>
      <c r="TJR346" s="35"/>
      <c r="TJS346" s="35"/>
      <c r="TJT346" s="35"/>
      <c r="TJU346" s="35"/>
      <c r="TJV346" s="35"/>
      <c r="TJW346" s="35"/>
      <c r="TJX346" s="35"/>
      <c r="TJY346" s="35"/>
      <c r="TJZ346" s="35"/>
      <c r="TKA346" s="35"/>
      <c r="TKB346" s="35"/>
      <c r="TKC346" s="35"/>
      <c r="TKD346" s="35"/>
      <c r="TKE346" s="35"/>
      <c r="TKF346" s="35"/>
      <c r="TKG346" s="35"/>
      <c r="TKH346" s="35"/>
      <c r="TKI346" s="35"/>
      <c r="TKJ346" s="35"/>
      <c r="TKK346" s="35"/>
      <c r="TKL346" s="35"/>
      <c r="TKM346" s="35"/>
      <c r="TKN346" s="35"/>
      <c r="TKO346" s="35"/>
      <c r="TKP346" s="35"/>
      <c r="TKQ346" s="35"/>
      <c r="TKR346" s="35"/>
      <c r="TKS346" s="35"/>
      <c r="TKT346" s="35"/>
      <c r="TKU346" s="35"/>
      <c r="TKV346" s="35"/>
      <c r="TKW346" s="35"/>
      <c r="TKX346" s="35"/>
      <c r="TKY346" s="35"/>
      <c r="TKZ346" s="35"/>
      <c r="TLA346" s="35"/>
      <c r="TLB346" s="35"/>
      <c r="TLC346" s="35"/>
      <c r="TLD346" s="35"/>
      <c r="TLE346" s="35"/>
      <c r="TLF346" s="35"/>
      <c r="TLG346" s="35"/>
      <c r="TLH346" s="35"/>
      <c r="TLI346" s="35"/>
      <c r="TLJ346" s="35"/>
      <c r="TLK346" s="35"/>
      <c r="TLL346" s="35"/>
      <c r="TLM346" s="35"/>
      <c r="TLN346" s="35"/>
      <c r="TLO346" s="35"/>
      <c r="TLP346" s="35"/>
      <c r="TLQ346" s="35"/>
      <c r="TLR346" s="35"/>
      <c r="TLS346" s="35"/>
      <c r="TLT346" s="35"/>
      <c r="TLU346" s="35"/>
      <c r="TLV346" s="35"/>
      <c r="TLW346" s="35"/>
      <c r="TLX346" s="35"/>
      <c r="TLY346" s="35"/>
      <c r="TLZ346" s="35"/>
      <c r="TMA346" s="35"/>
      <c r="TMB346" s="35"/>
      <c r="TMC346" s="35"/>
      <c r="TMD346" s="35"/>
      <c r="TME346" s="35"/>
      <c r="TMF346" s="35"/>
      <c r="TMG346" s="35"/>
      <c r="TMH346" s="35"/>
      <c r="TMI346" s="35"/>
      <c r="TMJ346" s="35"/>
      <c r="TMK346" s="35"/>
      <c r="TML346" s="35"/>
      <c r="TMM346" s="35"/>
      <c r="TMN346" s="35"/>
      <c r="TMO346" s="35"/>
      <c r="TMP346" s="35"/>
      <c r="TMQ346" s="35"/>
      <c r="TMR346" s="35"/>
      <c r="TMS346" s="35"/>
      <c r="TMT346" s="35"/>
      <c r="TMU346" s="35"/>
      <c r="TMV346" s="35"/>
      <c r="TMW346" s="35"/>
      <c r="TMX346" s="35"/>
      <c r="TMY346" s="35"/>
      <c r="TMZ346" s="35"/>
      <c r="TNA346" s="35"/>
      <c r="TNB346" s="35"/>
      <c r="TNC346" s="35"/>
      <c r="TND346" s="35"/>
      <c r="TNE346" s="35"/>
      <c r="TNF346" s="35"/>
      <c r="TNG346" s="35"/>
      <c r="TNH346" s="35"/>
      <c r="TNI346" s="35"/>
      <c r="TNJ346" s="35"/>
      <c r="TNK346" s="35"/>
      <c r="TNL346" s="35"/>
      <c r="TNM346" s="35"/>
      <c r="TNN346" s="35"/>
      <c r="TNO346" s="35"/>
      <c r="TNP346" s="35"/>
      <c r="TNQ346" s="35"/>
      <c r="TNR346" s="35"/>
      <c r="TNS346" s="35"/>
      <c r="TNT346" s="35"/>
      <c r="TNU346" s="35"/>
      <c r="TNV346" s="35"/>
      <c r="TNW346" s="35"/>
      <c r="TNX346" s="35"/>
      <c r="TNY346" s="35"/>
      <c r="TNZ346" s="35"/>
      <c r="TOA346" s="35"/>
      <c r="TOB346" s="35"/>
      <c r="TOC346" s="35"/>
      <c r="TOD346" s="35"/>
      <c r="TOE346" s="35"/>
      <c r="TOF346" s="35"/>
      <c r="TOG346" s="35"/>
      <c r="TOH346" s="35"/>
      <c r="TOI346" s="35"/>
      <c r="TOJ346" s="35"/>
      <c r="TOK346" s="35"/>
      <c r="TOL346" s="35"/>
      <c r="TOM346" s="35"/>
      <c r="TON346" s="35"/>
      <c r="TOO346" s="35"/>
      <c r="TOP346" s="35"/>
      <c r="TOQ346" s="35"/>
      <c r="TOR346" s="35"/>
      <c r="TOS346" s="35"/>
      <c r="TOT346" s="35"/>
      <c r="TOU346" s="35"/>
      <c r="TOV346" s="35"/>
      <c r="TOW346" s="35"/>
      <c r="TOX346" s="35"/>
      <c r="TOY346" s="35"/>
      <c r="TOZ346" s="35"/>
      <c r="TPA346" s="35"/>
      <c r="TPB346" s="35"/>
      <c r="TPC346" s="35"/>
      <c r="TPD346" s="35"/>
      <c r="TPE346" s="35"/>
      <c r="TPF346" s="35"/>
      <c r="TPG346" s="35"/>
      <c r="TPH346" s="35"/>
      <c r="TPI346" s="35"/>
      <c r="TPJ346" s="35"/>
      <c r="TPK346" s="35"/>
      <c r="TPL346" s="35"/>
      <c r="TPM346" s="35"/>
      <c r="TPN346" s="35"/>
      <c r="TPO346" s="35"/>
      <c r="TPP346" s="35"/>
      <c r="TPQ346" s="35"/>
      <c r="TPR346" s="35"/>
      <c r="TPS346" s="35"/>
      <c r="TPT346" s="35"/>
      <c r="TPU346" s="35"/>
      <c r="TPV346" s="35"/>
      <c r="TPW346" s="35"/>
      <c r="TPX346" s="35"/>
      <c r="TPY346" s="35"/>
      <c r="TPZ346" s="35"/>
      <c r="TQA346" s="35"/>
      <c r="TQB346" s="35"/>
      <c r="TQC346" s="35"/>
      <c r="TQD346" s="35"/>
      <c r="TQE346" s="35"/>
      <c r="TQF346" s="35"/>
      <c r="TQG346" s="35"/>
      <c r="TQH346" s="35"/>
      <c r="TQI346" s="35"/>
      <c r="TQJ346" s="35"/>
      <c r="TQK346" s="35"/>
      <c r="TQL346" s="35"/>
      <c r="TQM346" s="35"/>
      <c r="TQN346" s="35"/>
      <c r="TQO346" s="35"/>
      <c r="TQP346" s="35"/>
      <c r="TQQ346" s="35"/>
      <c r="TQR346" s="35"/>
      <c r="TQS346" s="35"/>
      <c r="TQT346" s="35"/>
      <c r="TQU346" s="35"/>
      <c r="TQV346" s="35"/>
      <c r="TQW346" s="35"/>
      <c r="TQX346" s="35"/>
      <c r="TQY346" s="35"/>
      <c r="TQZ346" s="35"/>
      <c r="TRA346" s="35"/>
      <c r="TRB346" s="35"/>
      <c r="TRC346" s="35"/>
      <c r="TRD346" s="35"/>
      <c r="TRE346" s="35"/>
      <c r="TRF346" s="35"/>
      <c r="TRG346" s="35"/>
      <c r="TRH346" s="35"/>
      <c r="TRI346" s="35"/>
      <c r="TRJ346" s="35"/>
      <c r="TRK346" s="35"/>
      <c r="TRL346" s="35"/>
      <c r="TRM346" s="35"/>
      <c r="TRN346" s="35"/>
      <c r="TRO346" s="35"/>
      <c r="TRP346" s="35"/>
      <c r="TRQ346" s="35"/>
      <c r="TRR346" s="35"/>
      <c r="TRS346" s="35"/>
      <c r="TRT346" s="35"/>
      <c r="TRU346" s="35"/>
      <c r="TRV346" s="35"/>
      <c r="TRW346" s="35"/>
      <c r="TRX346" s="35"/>
      <c r="TRY346" s="35"/>
      <c r="TRZ346" s="35"/>
      <c r="TSA346" s="35"/>
      <c r="TSB346" s="35"/>
      <c r="TSC346" s="35"/>
      <c r="TSD346" s="35"/>
      <c r="TSE346" s="35"/>
      <c r="TSF346" s="35"/>
      <c r="TSG346" s="35"/>
      <c r="TSH346" s="35"/>
      <c r="TSI346" s="35"/>
      <c r="TSJ346" s="35"/>
      <c r="TSK346" s="35"/>
      <c r="TSL346" s="35"/>
      <c r="TSM346" s="35"/>
      <c r="TSN346" s="35"/>
      <c r="TSO346" s="35"/>
      <c r="TSP346" s="35"/>
      <c r="TSQ346" s="35"/>
      <c r="TSR346" s="35"/>
      <c r="TSS346" s="35"/>
      <c r="TST346" s="35"/>
      <c r="TSU346" s="35"/>
      <c r="TSV346" s="35"/>
      <c r="TSW346" s="35"/>
      <c r="TSX346" s="35"/>
      <c r="TSY346" s="35"/>
      <c r="TSZ346" s="35"/>
      <c r="TTA346" s="35"/>
      <c r="TTB346" s="35"/>
      <c r="TTC346" s="35"/>
      <c r="TTD346" s="35"/>
      <c r="TTE346" s="35"/>
      <c r="TTF346" s="35"/>
      <c r="TTG346" s="35"/>
      <c r="TTH346" s="35"/>
      <c r="TTI346" s="35"/>
      <c r="TTJ346" s="35"/>
      <c r="TTK346" s="35"/>
      <c r="TTL346" s="35"/>
      <c r="TTM346" s="35"/>
      <c r="TTN346" s="35"/>
      <c r="TTO346" s="35"/>
      <c r="TTP346" s="35"/>
      <c r="TTQ346" s="35"/>
      <c r="TTR346" s="35"/>
      <c r="TTS346" s="35"/>
      <c r="TTT346" s="35"/>
      <c r="TTU346" s="35"/>
      <c r="TTV346" s="35"/>
      <c r="TTW346" s="35"/>
      <c r="TTX346" s="35"/>
      <c r="TTY346" s="35"/>
      <c r="TTZ346" s="35"/>
      <c r="TUA346" s="35"/>
      <c r="TUB346" s="35"/>
      <c r="TUC346" s="35"/>
      <c r="TUD346" s="35"/>
      <c r="TUE346" s="35"/>
      <c r="TUF346" s="35"/>
      <c r="TUG346" s="35"/>
      <c r="TUH346" s="35"/>
      <c r="TUI346" s="35"/>
      <c r="TUJ346" s="35"/>
      <c r="TUK346" s="35"/>
      <c r="TUL346" s="35"/>
      <c r="TUM346" s="35"/>
      <c r="TUN346" s="35"/>
      <c r="TUO346" s="35"/>
      <c r="TUP346" s="35"/>
      <c r="TUQ346" s="35"/>
      <c r="TUR346" s="35"/>
      <c r="TUS346" s="35"/>
      <c r="TUT346" s="35"/>
      <c r="TUU346" s="35"/>
      <c r="TUV346" s="35"/>
      <c r="TUW346" s="35"/>
      <c r="TUX346" s="35"/>
      <c r="TUY346" s="35"/>
      <c r="TUZ346" s="35"/>
      <c r="TVA346" s="35"/>
      <c r="TVB346" s="35"/>
      <c r="TVC346" s="35"/>
      <c r="TVD346" s="35"/>
      <c r="TVE346" s="35"/>
      <c r="TVF346" s="35"/>
      <c r="TVG346" s="35"/>
      <c r="TVH346" s="35"/>
      <c r="TVI346" s="35"/>
      <c r="TVJ346" s="35"/>
      <c r="TVK346" s="35"/>
      <c r="TVL346" s="35"/>
      <c r="TVM346" s="35"/>
      <c r="TVN346" s="35"/>
      <c r="TVO346" s="35"/>
      <c r="TVP346" s="35"/>
      <c r="TVQ346" s="35"/>
      <c r="TVR346" s="35"/>
      <c r="TVS346" s="35"/>
      <c r="TVT346" s="35"/>
      <c r="TVU346" s="35"/>
      <c r="TVV346" s="35"/>
      <c r="TVW346" s="35"/>
      <c r="TVX346" s="35"/>
      <c r="TVY346" s="35"/>
      <c r="TVZ346" s="35"/>
      <c r="TWA346" s="35"/>
      <c r="TWB346" s="35"/>
      <c r="TWC346" s="35"/>
      <c r="TWD346" s="35"/>
      <c r="TWE346" s="35"/>
      <c r="TWF346" s="35"/>
      <c r="TWG346" s="35"/>
      <c r="TWH346" s="35"/>
      <c r="TWI346" s="35"/>
      <c r="TWJ346" s="35"/>
      <c r="TWK346" s="35"/>
      <c r="TWL346" s="35"/>
      <c r="TWM346" s="35"/>
      <c r="TWN346" s="35"/>
      <c r="TWO346" s="35"/>
      <c r="TWP346" s="35"/>
      <c r="TWQ346" s="35"/>
      <c r="TWR346" s="35"/>
      <c r="TWS346" s="35"/>
      <c r="TWT346" s="35"/>
      <c r="TWU346" s="35"/>
      <c r="TWV346" s="35"/>
      <c r="TWW346" s="35"/>
      <c r="TWX346" s="35"/>
      <c r="TWY346" s="35"/>
      <c r="TWZ346" s="35"/>
      <c r="TXA346" s="35"/>
      <c r="TXB346" s="35"/>
      <c r="TXC346" s="35"/>
      <c r="TXD346" s="35"/>
      <c r="TXE346" s="35"/>
      <c r="TXF346" s="35"/>
      <c r="TXG346" s="35"/>
      <c r="TXH346" s="35"/>
      <c r="TXI346" s="35"/>
      <c r="TXJ346" s="35"/>
      <c r="TXK346" s="35"/>
      <c r="TXL346" s="35"/>
      <c r="TXM346" s="35"/>
      <c r="TXN346" s="35"/>
      <c r="TXO346" s="35"/>
      <c r="TXP346" s="35"/>
      <c r="TXQ346" s="35"/>
      <c r="TXR346" s="35"/>
      <c r="TXS346" s="35"/>
      <c r="TXT346" s="35"/>
      <c r="TXU346" s="35"/>
      <c r="TXV346" s="35"/>
      <c r="TXW346" s="35"/>
      <c r="TXX346" s="35"/>
      <c r="TXY346" s="35"/>
      <c r="TXZ346" s="35"/>
      <c r="TYA346" s="35"/>
      <c r="TYB346" s="35"/>
      <c r="TYC346" s="35"/>
      <c r="TYD346" s="35"/>
      <c r="TYE346" s="35"/>
      <c r="TYF346" s="35"/>
      <c r="TYG346" s="35"/>
      <c r="TYH346" s="35"/>
      <c r="TYI346" s="35"/>
      <c r="TYJ346" s="35"/>
      <c r="TYK346" s="35"/>
      <c r="TYL346" s="35"/>
      <c r="TYM346" s="35"/>
      <c r="TYN346" s="35"/>
      <c r="TYO346" s="35"/>
      <c r="TYP346" s="35"/>
      <c r="TYQ346" s="35"/>
      <c r="TYR346" s="35"/>
      <c r="TYS346" s="35"/>
      <c r="TYT346" s="35"/>
      <c r="TYU346" s="35"/>
      <c r="TYV346" s="35"/>
      <c r="TYW346" s="35"/>
      <c r="TYX346" s="35"/>
      <c r="TYY346" s="35"/>
      <c r="TYZ346" s="35"/>
      <c r="TZA346" s="35"/>
      <c r="TZB346" s="35"/>
      <c r="TZC346" s="35"/>
      <c r="TZD346" s="35"/>
      <c r="TZE346" s="35"/>
      <c r="TZF346" s="35"/>
      <c r="TZG346" s="35"/>
      <c r="TZH346" s="35"/>
      <c r="TZI346" s="35"/>
      <c r="TZJ346" s="35"/>
      <c r="TZK346" s="35"/>
      <c r="TZL346" s="35"/>
      <c r="TZM346" s="35"/>
      <c r="TZN346" s="35"/>
      <c r="TZO346" s="35"/>
      <c r="TZP346" s="35"/>
      <c r="TZQ346" s="35"/>
      <c r="TZR346" s="35"/>
      <c r="TZS346" s="35"/>
      <c r="TZT346" s="35"/>
      <c r="TZU346" s="35"/>
      <c r="TZV346" s="35"/>
      <c r="TZW346" s="35"/>
      <c r="TZX346" s="35"/>
      <c r="TZY346" s="35"/>
      <c r="TZZ346" s="35"/>
      <c r="UAA346" s="35"/>
      <c r="UAB346" s="35"/>
      <c r="UAC346" s="35"/>
      <c r="UAD346" s="35"/>
      <c r="UAE346" s="35"/>
      <c r="UAF346" s="35"/>
      <c r="UAG346" s="35"/>
      <c r="UAH346" s="35"/>
      <c r="UAI346" s="35"/>
      <c r="UAJ346" s="35"/>
      <c r="UAK346" s="35"/>
      <c r="UAL346" s="35"/>
      <c r="UAM346" s="35"/>
      <c r="UAN346" s="35"/>
      <c r="UAO346" s="35"/>
      <c r="UAP346" s="35"/>
      <c r="UAQ346" s="35"/>
      <c r="UAR346" s="35"/>
      <c r="UAS346" s="35"/>
      <c r="UAT346" s="35"/>
      <c r="UAU346" s="35"/>
      <c r="UAV346" s="35"/>
      <c r="UAW346" s="35"/>
      <c r="UAX346" s="35"/>
      <c r="UAY346" s="35"/>
      <c r="UAZ346" s="35"/>
      <c r="UBA346" s="35"/>
      <c r="UBB346" s="35"/>
      <c r="UBC346" s="35"/>
      <c r="UBD346" s="35"/>
      <c r="UBE346" s="35"/>
      <c r="UBF346" s="35"/>
      <c r="UBG346" s="35"/>
      <c r="UBH346" s="35"/>
      <c r="UBI346" s="35"/>
      <c r="UBJ346" s="35"/>
      <c r="UBK346" s="35"/>
      <c r="UBL346" s="35"/>
      <c r="UBM346" s="35"/>
      <c r="UBN346" s="35"/>
      <c r="UBO346" s="35"/>
      <c r="UBP346" s="35"/>
      <c r="UBQ346" s="35"/>
      <c r="UBR346" s="35"/>
      <c r="UBS346" s="35"/>
      <c r="UBT346" s="35"/>
      <c r="UBU346" s="35"/>
      <c r="UBV346" s="35"/>
      <c r="UBW346" s="35"/>
      <c r="UBX346" s="35"/>
      <c r="UBY346" s="35"/>
      <c r="UBZ346" s="35"/>
      <c r="UCA346" s="35"/>
      <c r="UCB346" s="35"/>
      <c r="UCC346" s="35"/>
      <c r="UCD346" s="35"/>
      <c r="UCE346" s="35"/>
      <c r="UCF346" s="35"/>
      <c r="UCG346" s="35"/>
      <c r="UCH346" s="35"/>
      <c r="UCI346" s="35"/>
      <c r="UCJ346" s="35"/>
      <c r="UCK346" s="35"/>
      <c r="UCL346" s="35"/>
      <c r="UCM346" s="35"/>
      <c r="UCN346" s="35"/>
      <c r="UCO346" s="35"/>
      <c r="UCP346" s="35"/>
      <c r="UCQ346" s="35"/>
      <c r="UCR346" s="35"/>
      <c r="UCS346" s="35"/>
      <c r="UCT346" s="35"/>
      <c r="UCU346" s="35"/>
      <c r="UCV346" s="35"/>
      <c r="UCW346" s="35"/>
      <c r="UCX346" s="35"/>
      <c r="UCY346" s="35"/>
      <c r="UCZ346" s="35"/>
      <c r="UDA346" s="35"/>
      <c r="UDB346" s="35"/>
      <c r="UDC346" s="35"/>
      <c r="UDD346" s="35"/>
      <c r="UDE346" s="35"/>
      <c r="UDF346" s="35"/>
      <c r="UDG346" s="35"/>
      <c r="UDH346" s="35"/>
      <c r="UDI346" s="35"/>
      <c r="UDJ346" s="35"/>
      <c r="UDK346" s="35"/>
      <c r="UDL346" s="35"/>
      <c r="UDM346" s="35"/>
      <c r="UDN346" s="35"/>
      <c r="UDO346" s="35"/>
      <c r="UDP346" s="35"/>
      <c r="UDQ346" s="35"/>
      <c r="UDR346" s="35"/>
      <c r="UDS346" s="35"/>
      <c r="UDT346" s="35"/>
      <c r="UDU346" s="35"/>
      <c r="UDV346" s="35"/>
      <c r="UDW346" s="35"/>
      <c r="UDX346" s="35"/>
      <c r="UDY346" s="35"/>
      <c r="UDZ346" s="35"/>
      <c r="UEA346" s="35"/>
      <c r="UEB346" s="35"/>
      <c r="UEC346" s="35"/>
      <c r="UED346" s="35"/>
      <c r="UEE346" s="35"/>
      <c r="UEF346" s="35"/>
      <c r="UEG346" s="35"/>
      <c r="UEH346" s="35"/>
      <c r="UEI346" s="35"/>
      <c r="UEJ346" s="35"/>
      <c r="UEK346" s="35"/>
      <c r="UEL346" s="35"/>
      <c r="UEM346" s="35"/>
      <c r="UEN346" s="35"/>
      <c r="UEO346" s="35"/>
      <c r="UEP346" s="35"/>
      <c r="UEQ346" s="35"/>
      <c r="UER346" s="35"/>
      <c r="UES346" s="35"/>
      <c r="UET346" s="35"/>
      <c r="UEU346" s="35"/>
      <c r="UEV346" s="35"/>
      <c r="UEW346" s="35"/>
      <c r="UEX346" s="35"/>
      <c r="UEY346" s="35"/>
      <c r="UEZ346" s="35"/>
      <c r="UFA346" s="35"/>
      <c r="UFB346" s="35"/>
      <c r="UFC346" s="35"/>
      <c r="UFD346" s="35"/>
      <c r="UFE346" s="35"/>
      <c r="UFF346" s="35"/>
      <c r="UFG346" s="35"/>
      <c r="UFH346" s="35"/>
      <c r="UFI346" s="35"/>
      <c r="UFJ346" s="35"/>
      <c r="UFK346" s="35"/>
      <c r="UFL346" s="35"/>
      <c r="UFM346" s="35"/>
      <c r="UFN346" s="35"/>
      <c r="UFO346" s="35"/>
      <c r="UFP346" s="35"/>
      <c r="UFQ346" s="35"/>
      <c r="UFR346" s="35"/>
      <c r="UFS346" s="35"/>
      <c r="UFT346" s="35"/>
      <c r="UFU346" s="35"/>
      <c r="UFV346" s="35"/>
      <c r="UFW346" s="35"/>
      <c r="UFX346" s="35"/>
      <c r="UFY346" s="35"/>
      <c r="UFZ346" s="35"/>
      <c r="UGA346" s="35"/>
      <c r="UGB346" s="35"/>
      <c r="UGC346" s="35"/>
      <c r="UGD346" s="35"/>
      <c r="UGE346" s="35"/>
      <c r="UGF346" s="35"/>
      <c r="UGG346" s="35"/>
      <c r="UGH346" s="35"/>
      <c r="UGI346" s="35"/>
      <c r="UGJ346" s="35"/>
      <c r="UGK346" s="35"/>
      <c r="UGL346" s="35"/>
      <c r="UGM346" s="35"/>
      <c r="UGN346" s="35"/>
      <c r="UGO346" s="35"/>
      <c r="UGP346" s="35"/>
      <c r="UGQ346" s="35"/>
      <c r="UGR346" s="35"/>
      <c r="UGS346" s="35"/>
      <c r="UGT346" s="35"/>
      <c r="UGU346" s="35"/>
      <c r="UGV346" s="35"/>
      <c r="UGW346" s="35"/>
      <c r="UGX346" s="35"/>
      <c r="UGY346" s="35"/>
      <c r="UGZ346" s="35"/>
      <c r="UHA346" s="35"/>
      <c r="UHB346" s="35"/>
      <c r="UHC346" s="35"/>
      <c r="UHD346" s="35"/>
      <c r="UHE346" s="35"/>
      <c r="UHF346" s="35"/>
      <c r="UHG346" s="35"/>
      <c r="UHH346" s="35"/>
      <c r="UHI346" s="35"/>
      <c r="UHJ346" s="35"/>
      <c r="UHK346" s="35"/>
      <c r="UHL346" s="35"/>
      <c r="UHM346" s="35"/>
      <c r="UHN346" s="35"/>
      <c r="UHO346" s="35"/>
      <c r="UHP346" s="35"/>
      <c r="UHQ346" s="35"/>
      <c r="UHR346" s="35"/>
      <c r="UHS346" s="35"/>
      <c r="UHT346" s="35"/>
      <c r="UHU346" s="35"/>
      <c r="UHV346" s="35"/>
      <c r="UHW346" s="35"/>
      <c r="UHX346" s="35"/>
      <c r="UHY346" s="35"/>
      <c r="UHZ346" s="35"/>
      <c r="UIA346" s="35"/>
      <c r="UIB346" s="35"/>
      <c r="UIC346" s="35"/>
      <c r="UID346" s="35"/>
      <c r="UIE346" s="35"/>
      <c r="UIF346" s="35"/>
      <c r="UIG346" s="35"/>
      <c r="UIH346" s="35"/>
      <c r="UII346" s="35"/>
      <c r="UIJ346" s="35"/>
      <c r="UIK346" s="35"/>
      <c r="UIL346" s="35"/>
      <c r="UIM346" s="35"/>
      <c r="UIN346" s="35"/>
      <c r="UIO346" s="35"/>
      <c r="UIP346" s="35"/>
      <c r="UIQ346" s="35"/>
      <c r="UIR346" s="35"/>
      <c r="UIS346" s="35"/>
      <c r="UIT346" s="35"/>
      <c r="UIU346" s="35"/>
      <c r="UIV346" s="35"/>
      <c r="UIW346" s="35"/>
      <c r="UIX346" s="35"/>
      <c r="UIY346" s="35"/>
      <c r="UIZ346" s="35"/>
      <c r="UJA346" s="35"/>
      <c r="UJB346" s="35"/>
      <c r="UJC346" s="35"/>
      <c r="UJD346" s="35"/>
      <c r="UJE346" s="35"/>
      <c r="UJF346" s="35"/>
      <c r="UJG346" s="35"/>
      <c r="UJH346" s="35"/>
      <c r="UJI346" s="35"/>
      <c r="UJJ346" s="35"/>
      <c r="UJK346" s="35"/>
      <c r="UJL346" s="35"/>
      <c r="UJM346" s="35"/>
      <c r="UJN346" s="35"/>
      <c r="UJO346" s="35"/>
      <c r="UJP346" s="35"/>
      <c r="UJQ346" s="35"/>
      <c r="UJR346" s="35"/>
      <c r="UJS346" s="35"/>
      <c r="UJT346" s="35"/>
      <c r="UJU346" s="35"/>
      <c r="UJV346" s="35"/>
      <c r="UJW346" s="35"/>
      <c r="UJX346" s="35"/>
      <c r="UJY346" s="35"/>
      <c r="UJZ346" s="35"/>
      <c r="UKA346" s="35"/>
      <c r="UKB346" s="35"/>
      <c r="UKC346" s="35"/>
      <c r="UKD346" s="35"/>
      <c r="UKE346" s="35"/>
      <c r="UKF346" s="35"/>
      <c r="UKG346" s="35"/>
      <c r="UKH346" s="35"/>
      <c r="UKI346" s="35"/>
      <c r="UKJ346" s="35"/>
      <c r="UKK346" s="35"/>
      <c r="UKL346" s="35"/>
      <c r="UKM346" s="35"/>
      <c r="UKN346" s="35"/>
      <c r="UKO346" s="35"/>
      <c r="UKP346" s="35"/>
      <c r="UKQ346" s="35"/>
      <c r="UKR346" s="35"/>
      <c r="UKS346" s="35"/>
      <c r="UKT346" s="35"/>
      <c r="UKU346" s="35"/>
      <c r="UKV346" s="35"/>
      <c r="UKW346" s="35"/>
      <c r="UKX346" s="35"/>
      <c r="UKY346" s="35"/>
      <c r="UKZ346" s="35"/>
      <c r="ULA346" s="35"/>
      <c r="ULB346" s="35"/>
      <c r="ULC346" s="35"/>
      <c r="ULD346" s="35"/>
      <c r="ULE346" s="35"/>
      <c r="ULF346" s="35"/>
      <c r="ULG346" s="35"/>
      <c r="ULH346" s="35"/>
      <c r="ULI346" s="35"/>
      <c r="ULJ346" s="35"/>
      <c r="ULK346" s="35"/>
      <c r="ULL346" s="35"/>
      <c r="ULM346" s="35"/>
      <c r="ULN346" s="35"/>
      <c r="ULO346" s="35"/>
      <c r="ULP346" s="35"/>
      <c r="ULQ346" s="35"/>
      <c r="ULR346" s="35"/>
      <c r="ULS346" s="35"/>
      <c r="ULT346" s="35"/>
      <c r="ULU346" s="35"/>
      <c r="ULV346" s="35"/>
      <c r="ULW346" s="35"/>
      <c r="ULX346" s="35"/>
      <c r="ULY346" s="35"/>
      <c r="ULZ346" s="35"/>
      <c r="UMA346" s="35"/>
      <c r="UMB346" s="35"/>
      <c r="UMC346" s="35"/>
      <c r="UMD346" s="35"/>
      <c r="UME346" s="35"/>
      <c r="UMF346" s="35"/>
      <c r="UMG346" s="35"/>
      <c r="UMH346" s="35"/>
      <c r="UMI346" s="35"/>
      <c r="UMJ346" s="35"/>
      <c r="UMK346" s="35"/>
      <c r="UML346" s="35"/>
      <c r="UMM346" s="35"/>
      <c r="UMN346" s="35"/>
      <c r="UMO346" s="35"/>
      <c r="UMP346" s="35"/>
      <c r="UMQ346" s="35"/>
      <c r="UMR346" s="35"/>
      <c r="UMS346" s="35"/>
      <c r="UMT346" s="35"/>
      <c r="UMU346" s="35"/>
      <c r="UMV346" s="35"/>
      <c r="UMW346" s="35"/>
      <c r="UMX346" s="35"/>
      <c r="UMY346" s="35"/>
      <c r="UMZ346" s="35"/>
      <c r="UNA346" s="35"/>
      <c r="UNB346" s="35"/>
      <c r="UNC346" s="35"/>
      <c r="UND346" s="35"/>
      <c r="UNE346" s="35"/>
      <c r="UNF346" s="35"/>
      <c r="UNG346" s="35"/>
      <c r="UNH346" s="35"/>
      <c r="UNI346" s="35"/>
      <c r="UNJ346" s="35"/>
      <c r="UNK346" s="35"/>
      <c r="UNL346" s="35"/>
      <c r="UNM346" s="35"/>
      <c r="UNN346" s="35"/>
      <c r="UNO346" s="35"/>
      <c r="UNP346" s="35"/>
      <c r="UNQ346" s="35"/>
      <c r="UNR346" s="35"/>
      <c r="UNS346" s="35"/>
      <c r="UNT346" s="35"/>
      <c r="UNU346" s="35"/>
      <c r="UNV346" s="35"/>
      <c r="UNW346" s="35"/>
      <c r="UNX346" s="35"/>
      <c r="UNY346" s="35"/>
      <c r="UNZ346" s="35"/>
      <c r="UOA346" s="35"/>
      <c r="UOB346" s="35"/>
      <c r="UOC346" s="35"/>
      <c r="UOD346" s="35"/>
      <c r="UOE346" s="35"/>
      <c r="UOF346" s="35"/>
      <c r="UOG346" s="35"/>
      <c r="UOH346" s="35"/>
      <c r="UOI346" s="35"/>
      <c r="UOJ346" s="35"/>
      <c r="UOK346" s="35"/>
      <c r="UOL346" s="35"/>
      <c r="UOM346" s="35"/>
      <c r="UON346" s="35"/>
      <c r="UOO346" s="35"/>
      <c r="UOP346" s="35"/>
      <c r="UOQ346" s="35"/>
      <c r="UOR346" s="35"/>
      <c r="UOS346" s="35"/>
      <c r="UOT346" s="35"/>
      <c r="UOU346" s="35"/>
      <c r="UOV346" s="35"/>
      <c r="UOW346" s="35"/>
      <c r="UOX346" s="35"/>
      <c r="UOY346" s="35"/>
      <c r="UOZ346" s="35"/>
      <c r="UPA346" s="35"/>
      <c r="UPB346" s="35"/>
      <c r="UPC346" s="35"/>
      <c r="UPD346" s="35"/>
      <c r="UPE346" s="35"/>
      <c r="UPF346" s="35"/>
      <c r="UPG346" s="35"/>
      <c r="UPH346" s="35"/>
      <c r="UPI346" s="35"/>
      <c r="UPJ346" s="35"/>
      <c r="UPK346" s="35"/>
      <c r="UPL346" s="35"/>
      <c r="UPM346" s="35"/>
      <c r="UPN346" s="35"/>
      <c r="UPO346" s="35"/>
      <c r="UPP346" s="35"/>
      <c r="UPQ346" s="35"/>
      <c r="UPR346" s="35"/>
      <c r="UPS346" s="35"/>
      <c r="UPT346" s="35"/>
      <c r="UPU346" s="35"/>
      <c r="UPV346" s="35"/>
      <c r="UPW346" s="35"/>
      <c r="UPX346" s="35"/>
      <c r="UPY346" s="35"/>
      <c r="UPZ346" s="35"/>
      <c r="UQA346" s="35"/>
      <c r="UQB346" s="35"/>
      <c r="UQC346" s="35"/>
      <c r="UQD346" s="35"/>
      <c r="UQE346" s="35"/>
      <c r="UQF346" s="35"/>
      <c r="UQG346" s="35"/>
      <c r="UQH346" s="35"/>
      <c r="UQI346" s="35"/>
      <c r="UQJ346" s="35"/>
      <c r="UQK346" s="35"/>
      <c r="UQL346" s="35"/>
      <c r="UQM346" s="35"/>
      <c r="UQN346" s="35"/>
      <c r="UQO346" s="35"/>
      <c r="UQP346" s="35"/>
      <c r="UQQ346" s="35"/>
      <c r="UQR346" s="35"/>
      <c r="UQS346" s="35"/>
      <c r="UQT346" s="35"/>
      <c r="UQU346" s="35"/>
      <c r="UQV346" s="35"/>
      <c r="UQW346" s="35"/>
      <c r="UQX346" s="35"/>
      <c r="UQY346" s="35"/>
      <c r="UQZ346" s="35"/>
      <c r="URA346" s="35"/>
      <c r="URB346" s="35"/>
      <c r="URC346" s="35"/>
      <c r="URD346" s="35"/>
      <c r="URE346" s="35"/>
      <c r="URF346" s="35"/>
      <c r="URG346" s="35"/>
      <c r="URH346" s="35"/>
      <c r="URI346" s="35"/>
      <c r="URJ346" s="35"/>
      <c r="URK346" s="35"/>
      <c r="URL346" s="35"/>
      <c r="URM346" s="35"/>
      <c r="URN346" s="35"/>
      <c r="URO346" s="35"/>
      <c r="URP346" s="35"/>
      <c r="URQ346" s="35"/>
      <c r="URR346" s="35"/>
      <c r="URS346" s="35"/>
      <c r="URT346" s="35"/>
      <c r="URU346" s="35"/>
      <c r="URV346" s="35"/>
      <c r="URW346" s="35"/>
      <c r="URX346" s="35"/>
      <c r="URY346" s="35"/>
      <c r="URZ346" s="35"/>
      <c r="USA346" s="35"/>
      <c r="USB346" s="35"/>
      <c r="USC346" s="35"/>
      <c r="USD346" s="35"/>
      <c r="USE346" s="35"/>
      <c r="USF346" s="35"/>
      <c r="USG346" s="35"/>
      <c r="USH346" s="35"/>
      <c r="USI346" s="35"/>
      <c r="USJ346" s="35"/>
      <c r="USK346" s="35"/>
      <c r="USL346" s="35"/>
      <c r="USM346" s="35"/>
      <c r="USN346" s="35"/>
      <c r="USO346" s="35"/>
      <c r="USP346" s="35"/>
      <c r="USQ346" s="35"/>
      <c r="USR346" s="35"/>
      <c r="USS346" s="35"/>
      <c r="UST346" s="35"/>
      <c r="USU346" s="35"/>
      <c r="USV346" s="35"/>
      <c r="USW346" s="35"/>
      <c r="USX346" s="35"/>
      <c r="USY346" s="35"/>
      <c r="USZ346" s="35"/>
      <c r="UTA346" s="35"/>
      <c r="UTB346" s="35"/>
      <c r="UTC346" s="35"/>
      <c r="UTD346" s="35"/>
      <c r="UTE346" s="35"/>
      <c r="UTF346" s="35"/>
      <c r="UTG346" s="35"/>
      <c r="UTH346" s="35"/>
      <c r="UTI346" s="35"/>
      <c r="UTJ346" s="35"/>
      <c r="UTK346" s="35"/>
      <c r="UTL346" s="35"/>
      <c r="UTM346" s="35"/>
      <c r="UTN346" s="35"/>
      <c r="UTO346" s="35"/>
      <c r="UTP346" s="35"/>
      <c r="UTQ346" s="35"/>
      <c r="UTR346" s="35"/>
      <c r="UTS346" s="35"/>
      <c r="UTT346" s="35"/>
      <c r="UTU346" s="35"/>
      <c r="UTV346" s="35"/>
      <c r="UTW346" s="35"/>
      <c r="UTX346" s="35"/>
      <c r="UTY346" s="35"/>
      <c r="UTZ346" s="35"/>
      <c r="UUA346" s="35"/>
      <c r="UUB346" s="35"/>
      <c r="UUC346" s="35"/>
      <c r="UUD346" s="35"/>
      <c r="UUE346" s="35"/>
      <c r="UUF346" s="35"/>
      <c r="UUG346" s="35"/>
      <c r="UUH346" s="35"/>
      <c r="UUI346" s="35"/>
      <c r="UUJ346" s="35"/>
      <c r="UUK346" s="35"/>
      <c r="UUL346" s="35"/>
      <c r="UUM346" s="35"/>
      <c r="UUN346" s="35"/>
      <c r="UUO346" s="35"/>
      <c r="UUP346" s="35"/>
      <c r="UUQ346" s="35"/>
      <c r="UUR346" s="35"/>
      <c r="UUS346" s="35"/>
      <c r="UUT346" s="35"/>
      <c r="UUU346" s="35"/>
      <c r="UUV346" s="35"/>
      <c r="UUW346" s="35"/>
      <c r="UUX346" s="35"/>
      <c r="UUY346" s="35"/>
      <c r="UUZ346" s="35"/>
      <c r="UVA346" s="35"/>
      <c r="UVB346" s="35"/>
      <c r="UVC346" s="35"/>
      <c r="UVD346" s="35"/>
      <c r="UVE346" s="35"/>
      <c r="UVF346" s="35"/>
      <c r="UVG346" s="35"/>
      <c r="UVH346" s="35"/>
      <c r="UVI346" s="35"/>
      <c r="UVJ346" s="35"/>
      <c r="UVK346" s="35"/>
      <c r="UVL346" s="35"/>
      <c r="UVM346" s="35"/>
      <c r="UVN346" s="35"/>
      <c r="UVO346" s="35"/>
      <c r="UVP346" s="35"/>
      <c r="UVQ346" s="35"/>
      <c r="UVR346" s="35"/>
      <c r="UVS346" s="35"/>
      <c r="UVT346" s="35"/>
      <c r="UVU346" s="35"/>
      <c r="UVV346" s="35"/>
      <c r="UVW346" s="35"/>
      <c r="UVX346" s="35"/>
      <c r="UVY346" s="35"/>
      <c r="UVZ346" s="35"/>
      <c r="UWA346" s="35"/>
      <c r="UWB346" s="35"/>
      <c r="UWC346" s="35"/>
      <c r="UWD346" s="35"/>
      <c r="UWE346" s="35"/>
      <c r="UWF346" s="35"/>
      <c r="UWG346" s="35"/>
      <c r="UWH346" s="35"/>
      <c r="UWI346" s="35"/>
      <c r="UWJ346" s="35"/>
      <c r="UWK346" s="35"/>
      <c r="UWL346" s="35"/>
      <c r="UWM346" s="35"/>
      <c r="UWN346" s="35"/>
      <c r="UWO346" s="35"/>
      <c r="UWP346" s="35"/>
      <c r="UWQ346" s="35"/>
      <c r="UWR346" s="35"/>
      <c r="UWS346" s="35"/>
      <c r="UWT346" s="35"/>
      <c r="UWU346" s="35"/>
      <c r="UWV346" s="35"/>
      <c r="UWW346" s="35"/>
      <c r="UWX346" s="35"/>
      <c r="UWY346" s="35"/>
      <c r="UWZ346" s="35"/>
      <c r="UXA346" s="35"/>
      <c r="UXB346" s="35"/>
      <c r="UXC346" s="35"/>
      <c r="UXD346" s="35"/>
      <c r="UXE346" s="35"/>
      <c r="UXF346" s="35"/>
      <c r="UXG346" s="35"/>
      <c r="UXH346" s="35"/>
      <c r="UXI346" s="35"/>
      <c r="UXJ346" s="35"/>
      <c r="UXK346" s="35"/>
      <c r="UXL346" s="35"/>
      <c r="UXM346" s="35"/>
      <c r="UXN346" s="35"/>
      <c r="UXO346" s="35"/>
      <c r="UXP346" s="35"/>
      <c r="UXQ346" s="35"/>
      <c r="UXR346" s="35"/>
      <c r="UXS346" s="35"/>
      <c r="UXT346" s="35"/>
      <c r="UXU346" s="35"/>
      <c r="UXV346" s="35"/>
      <c r="UXW346" s="35"/>
      <c r="UXX346" s="35"/>
      <c r="UXY346" s="35"/>
      <c r="UXZ346" s="35"/>
      <c r="UYA346" s="35"/>
      <c r="UYB346" s="35"/>
      <c r="UYC346" s="35"/>
      <c r="UYD346" s="35"/>
      <c r="UYE346" s="35"/>
      <c r="UYF346" s="35"/>
      <c r="UYG346" s="35"/>
      <c r="UYH346" s="35"/>
      <c r="UYI346" s="35"/>
      <c r="UYJ346" s="35"/>
      <c r="UYK346" s="35"/>
      <c r="UYL346" s="35"/>
      <c r="UYM346" s="35"/>
      <c r="UYN346" s="35"/>
      <c r="UYO346" s="35"/>
      <c r="UYP346" s="35"/>
      <c r="UYQ346" s="35"/>
      <c r="UYR346" s="35"/>
      <c r="UYS346" s="35"/>
      <c r="UYT346" s="35"/>
      <c r="UYU346" s="35"/>
      <c r="UYV346" s="35"/>
      <c r="UYW346" s="35"/>
      <c r="UYX346" s="35"/>
      <c r="UYY346" s="35"/>
      <c r="UYZ346" s="35"/>
      <c r="UZA346" s="35"/>
      <c r="UZB346" s="35"/>
      <c r="UZC346" s="35"/>
      <c r="UZD346" s="35"/>
      <c r="UZE346" s="35"/>
      <c r="UZF346" s="35"/>
      <c r="UZG346" s="35"/>
      <c r="UZH346" s="35"/>
      <c r="UZI346" s="35"/>
      <c r="UZJ346" s="35"/>
      <c r="UZK346" s="35"/>
      <c r="UZL346" s="35"/>
      <c r="UZM346" s="35"/>
      <c r="UZN346" s="35"/>
      <c r="UZO346" s="35"/>
      <c r="UZP346" s="35"/>
      <c r="UZQ346" s="35"/>
      <c r="UZR346" s="35"/>
      <c r="UZS346" s="35"/>
      <c r="UZT346" s="35"/>
      <c r="UZU346" s="35"/>
      <c r="UZV346" s="35"/>
      <c r="UZW346" s="35"/>
      <c r="UZX346" s="35"/>
      <c r="UZY346" s="35"/>
      <c r="UZZ346" s="35"/>
      <c r="VAA346" s="35"/>
      <c r="VAB346" s="35"/>
      <c r="VAC346" s="35"/>
      <c r="VAD346" s="35"/>
      <c r="VAE346" s="35"/>
      <c r="VAF346" s="35"/>
      <c r="VAG346" s="35"/>
      <c r="VAH346" s="35"/>
      <c r="VAI346" s="35"/>
      <c r="VAJ346" s="35"/>
      <c r="VAK346" s="35"/>
      <c r="VAL346" s="35"/>
      <c r="VAM346" s="35"/>
      <c r="VAN346" s="35"/>
      <c r="VAO346" s="35"/>
      <c r="VAP346" s="35"/>
      <c r="VAQ346" s="35"/>
      <c r="VAR346" s="35"/>
      <c r="VAS346" s="35"/>
      <c r="VAT346" s="35"/>
      <c r="VAU346" s="35"/>
      <c r="VAV346" s="35"/>
      <c r="VAW346" s="35"/>
      <c r="VAX346" s="35"/>
      <c r="VAY346" s="35"/>
      <c r="VAZ346" s="35"/>
      <c r="VBA346" s="35"/>
      <c r="VBB346" s="35"/>
      <c r="VBC346" s="35"/>
      <c r="VBD346" s="35"/>
      <c r="VBE346" s="35"/>
      <c r="VBF346" s="35"/>
      <c r="VBG346" s="35"/>
      <c r="VBH346" s="35"/>
      <c r="VBI346" s="35"/>
      <c r="VBJ346" s="35"/>
      <c r="VBK346" s="35"/>
      <c r="VBL346" s="35"/>
      <c r="VBM346" s="35"/>
      <c r="VBN346" s="35"/>
      <c r="VBO346" s="35"/>
      <c r="VBP346" s="35"/>
      <c r="VBQ346" s="35"/>
      <c r="VBR346" s="35"/>
      <c r="VBS346" s="35"/>
      <c r="VBT346" s="35"/>
      <c r="VBU346" s="35"/>
      <c r="VBV346" s="35"/>
      <c r="VBW346" s="35"/>
      <c r="VBX346" s="35"/>
      <c r="VBY346" s="35"/>
      <c r="VBZ346" s="35"/>
      <c r="VCA346" s="35"/>
      <c r="VCB346" s="35"/>
      <c r="VCC346" s="35"/>
      <c r="VCD346" s="35"/>
      <c r="VCE346" s="35"/>
      <c r="VCF346" s="35"/>
      <c r="VCG346" s="35"/>
      <c r="VCH346" s="35"/>
      <c r="VCI346" s="35"/>
      <c r="VCJ346" s="35"/>
      <c r="VCK346" s="35"/>
      <c r="VCL346" s="35"/>
      <c r="VCM346" s="35"/>
      <c r="VCN346" s="35"/>
      <c r="VCO346" s="35"/>
      <c r="VCP346" s="35"/>
      <c r="VCQ346" s="35"/>
      <c r="VCR346" s="35"/>
      <c r="VCS346" s="35"/>
      <c r="VCT346" s="35"/>
      <c r="VCU346" s="35"/>
      <c r="VCV346" s="35"/>
      <c r="VCW346" s="35"/>
      <c r="VCX346" s="35"/>
      <c r="VCY346" s="35"/>
      <c r="VCZ346" s="35"/>
      <c r="VDA346" s="35"/>
      <c r="VDB346" s="35"/>
      <c r="VDC346" s="35"/>
      <c r="VDD346" s="35"/>
      <c r="VDE346" s="35"/>
      <c r="VDF346" s="35"/>
      <c r="VDG346" s="35"/>
      <c r="VDH346" s="35"/>
      <c r="VDI346" s="35"/>
      <c r="VDJ346" s="35"/>
      <c r="VDK346" s="35"/>
      <c r="VDL346" s="35"/>
      <c r="VDM346" s="35"/>
      <c r="VDN346" s="35"/>
      <c r="VDO346" s="35"/>
      <c r="VDP346" s="35"/>
      <c r="VDQ346" s="35"/>
      <c r="VDR346" s="35"/>
      <c r="VDS346" s="35"/>
      <c r="VDT346" s="35"/>
      <c r="VDU346" s="35"/>
      <c r="VDV346" s="35"/>
      <c r="VDW346" s="35"/>
      <c r="VDX346" s="35"/>
      <c r="VDY346" s="35"/>
      <c r="VDZ346" s="35"/>
      <c r="VEA346" s="35"/>
      <c r="VEB346" s="35"/>
      <c r="VEC346" s="35"/>
      <c r="VED346" s="35"/>
      <c r="VEE346" s="35"/>
      <c r="VEF346" s="35"/>
      <c r="VEG346" s="35"/>
      <c r="VEH346" s="35"/>
      <c r="VEI346" s="35"/>
      <c r="VEJ346" s="35"/>
      <c r="VEK346" s="35"/>
      <c r="VEL346" s="35"/>
      <c r="VEM346" s="35"/>
      <c r="VEN346" s="35"/>
      <c r="VEO346" s="35"/>
      <c r="VEP346" s="35"/>
      <c r="VEQ346" s="35"/>
      <c r="VER346" s="35"/>
      <c r="VES346" s="35"/>
      <c r="VET346" s="35"/>
      <c r="VEU346" s="35"/>
      <c r="VEV346" s="35"/>
      <c r="VEW346" s="35"/>
      <c r="VEX346" s="35"/>
      <c r="VEY346" s="35"/>
      <c r="VEZ346" s="35"/>
      <c r="VFA346" s="35"/>
      <c r="VFB346" s="35"/>
      <c r="VFC346" s="35"/>
      <c r="VFD346" s="35"/>
      <c r="VFE346" s="35"/>
      <c r="VFF346" s="35"/>
      <c r="VFG346" s="35"/>
      <c r="VFH346" s="35"/>
      <c r="VFI346" s="35"/>
      <c r="VFJ346" s="35"/>
      <c r="VFK346" s="35"/>
      <c r="VFL346" s="35"/>
      <c r="VFM346" s="35"/>
      <c r="VFN346" s="35"/>
      <c r="VFO346" s="35"/>
      <c r="VFP346" s="35"/>
      <c r="VFQ346" s="35"/>
      <c r="VFR346" s="35"/>
      <c r="VFS346" s="35"/>
      <c r="VFT346" s="35"/>
      <c r="VFU346" s="35"/>
      <c r="VFV346" s="35"/>
      <c r="VFW346" s="35"/>
      <c r="VFX346" s="35"/>
      <c r="VFY346" s="35"/>
      <c r="VFZ346" s="35"/>
      <c r="VGA346" s="35"/>
      <c r="VGB346" s="35"/>
      <c r="VGC346" s="35"/>
      <c r="VGD346" s="35"/>
      <c r="VGE346" s="35"/>
      <c r="VGF346" s="35"/>
      <c r="VGG346" s="35"/>
      <c r="VGH346" s="35"/>
      <c r="VGI346" s="35"/>
      <c r="VGJ346" s="35"/>
      <c r="VGK346" s="35"/>
      <c r="VGL346" s="35"/>
      <c r="VGM346" s="35"/>
      <c r="VGN346" s="35"/>
      <c r="VGO346" s="35"/>
      <c r="VGP346" s="35"/>
      <c r="VGQ346" s="35"/>
      <c r="VGR346" s="35"/>
      <c r="VGS346" s="35"/>
      <c r="VGT346" s="35"/>
      <c r="VGU346" s="35"/>
      <c r="VGV346" s="35"/>
      <c r="VGW346" s="35"/>
      <c r="VGX346" s="35"/>
      <c r="VGY346" s="35"/>
      <c r="VGZ346" s="35"/>
      <c r="VHA346" s="35"/>
      <c r="VHB346" s="35"/>
      <c r="VHC346" s="35"/>
      <c r="VHD346" s="35"/>
      <c r="VHE346" s="35"/>
      <c r="VHF346" s="35"/>
      <c r="VHG346" s="35"/>
      <c r="VHH346" s="35"/>
      <c r="VHI346" s="35"/>
      <c r="VHJ346" s="35"/>
      <c r="VHK346" s="35"/>
      <c r="VHL346" s="35"/>
      <c r="VHM346" s="35"/>
      <c r="VHN346" s="35"/>
      <c r="VHO346" s="35"/>
      <c r="VHP346" s="35"/>
      <c r="VHQ346" s="35"/>
      <c r="VHR346" s="35"/>
      <c r="VHS346" s="35"/>
      <c r="VHT346" s="35"/>
      <c r="VHU346" s="35"/>
      <c r="VHV346" s="35"/>
      <c r="VHW346" s="35"/>
      <c r="VHX346" s="35"/>
      <c r="VHY346" s="35"/>
      <c r="VHZ346" s="35"/>
      <c r="VIA346" s="35"/>
      <c r="VIB346" s="35"/>
      <c r="VIC346" s="35"/>
      <c r="VID346" s="35"/>
      <c r="VIE346" s="35"/>
      <c r="VIF346" s="35"/>
      <c r="VIG346" s="35"/>
      <c r="VIH346" s="35"/>
      <c r="VII346" s="35"/>
      <c r="VIJ346" s="35"/>
      <c r="VIK346" s="35"/>
      <c r="VIL346" s="35"/>
      <c r="VIM346" s="35"/>
      <c r="VIN346" s="35"/>
      <c r="VIO346" s="35"/>
      <c r="VIP346" s="35"/>
      <c r="VIQ346" s="35"/>
      <c r="VIR346" s="35"/>
      <c r="VIS346" s="35"/>
      <c r="VIT346" s="35"/>
      <c r="VIU346" s="35"/>
      <c r="VIV346" s="35"/>
      <c r="VIW346" s="35"/>
      <c r="VIX346" s="35"/>
      <c r="VIY346" s="35"/>
      <c r="VIZ346" s="35"/>
      <c r="VJA346" s="35"/>
      <c r="VJB346" s="35"/>
      <c r="VJC346" s="35"/>
      <c r="VJD346" s="35"/>
      <c r="VJE346" s="35"/>
      <c r="VJF346" s="35"/>
      <c r="VJG346" s="35"/>
      <c r="VJH346" s="35"/>
      <c r="VJI346" s="35"/>
      <c r="VJJ346" s="35"/>
      <c r="VJK346" s="35"/>
      <c r="VJL346" s="35"/>
      <c r="VJM346" s="35"/>
      <c r="VJN346" s="35"/>
      <c r="VJO346" s="35"/>
      <c r="VJP346" s="35"/>
      <c r="VJQ346" s="35"/>
      <c r="VJR346" s="35"/>
      <c r="VJS346" s="35"/>
      <c r="VJT346" s="35"/>
      <c r="VJU346" s="35"/>
      <c r="VJV346" s="35"/>
      <c r="VJW346" s="35"/>
      <c r="VJX346" s="35"/>
      <c r="VJY346" s="35"/>
      <c r="VJZ346" s="35"/>
      <c r="VKA346" s="35"/>
      <c r="VKB346" s="35"/>
      <c r="VKC346" s="35"/>
      <c r="VKD346" s="35"/>
      <c r="VKE346" s="35"/>
      <c r="VKF346" s="35"/>
      <c r="VKG346" s="35"/>
      <c r="VKH346" s="35"/>
      <c r="VKI346" s="35"/>
      <c r="VKJ346" s="35"/>
      <c r="VKK346" s="35"/>
      <c r="VKL346" s="35"/>
      <c r="VKM346" s="35"/>
      <c r="VKN346" s="35"/>
      <c r="VKO346" s="35"/>
      <c r="VKP346" s="35"/>
      <c r="VKQ346" s="35"/>
      <c r="VKR346" s="35"/>
      <c r="VKS346" s="35"/>
      <c r="VKT346" s="35"/>
      <c r="VKU346" s="35"/>
      <c r="VKV346" s="35"/>
      <c r="VKW346" s="35"/>
      <c r="VKX346" s="35"/>
      <c r="VKY346" s="35"/>
      <c r="VKZ346" s="35"/>
      <c r="VLA346" s="35"/>
      <c r="VLB346" s="35"/>
      <c r="VLC346" s="35"/>
      <c r="VLD346" s="35"/>
      <c r="VLE346" s="35"/>
      <c r="VLF346" s="35"/>
      <c r="VLG346" s="35"/>
      <c r="VLH346" s="35"/>
      <c r="VLI346" s="35"/>
      <c r="VLJ346" s="35"/>
      <c r="VLK346" s="35"/>
      <c r="VLL346" s="35"/>
      <c r="VLM346" s="35"/>
      <c r="VLN346" s="35"/>
      <c r="VLO346" s="35"/>
      <c r="VLP346" s="35"/>
      <c r="VLQ346" s="35"/>
      <c r="VLR346" s="35"/>
      <c r="VLS346" s="35"/>
      <c r="VLT346" s="35"/>
      <c r="VLU346" s="35"/>
      <c r="VLV346" s="35"/>
      <c r="VLW346" s="35"/>
      <c r="VLX346" s="35"/>
      <c r="VLY346" s="35"/>
      <c r="VLZ346" s="35"/>
      <c r="VMA346" s="35"/>
      <c r="VMB346" s="35"/>
      <c r="VMC346" s="35"/>
      <c r="VMD346" s="35"/>
      <c r="VME346" s="35"/>
      <c r="VMF346" s="35"/>
      <c r="VMG346" s="35"/>
      <c r="VMH346" s="35"/>
      <c r="VMI346" s="35"/>
      <c r="VMJ346" s="35"/>
      <c r="VMK346" s="35"/>
      <c r="VML346" s="35"/>
      <c r="VMM346" s="35"/>
      <c r="VMN346" s="35"/>
      <c r="VMO346" s="35"/>
      <c r="VMP346" s="35"/>
      <c r="VMQ346" s="35"/>
      <c r="VMR346" s="35"/>
      <c r="VMS346" s="35"/>
      <c r="VMT346" s="35"/>
      <c r="VMU346" s="35"/>
      <c r="VMV346" s="35"/>
      <c r="VMW346" s="35"/>
      <c r="VMX346" s="35"/>
      <c r="VMY346" s="35"/>
      <c r="VMZ346" s="35"/>
      <c r="VNA346" s="35"/>
      <c r="VNB346" s="35"/>
      <c r="VNC346" s="35"/>
      <c r="VND346" s="35"/>
      <c r="VNE346" s="35"/>
      <c r="VNF346" s="35"/>
      <c r="VNG346" s="35"/>
      <c r="VNH346" s="35"/>
      <c r="VNI346" s="35"/>
      <c r="VNJ346" s="35"/>
      <c r="VNK346" s="35"/>
      <c r="VNL346" s="35"/>
      <c r="VNM346" s="35"/>
      <c r="VNN346" s="35"/>
      <c r="VNO346" s="35"/>
      <c r="VNP346" s="35"/>
      <c r="VNQ346" s="35"/>
      <c r="VNR346" s="35"/>
      <c r="VNS346" s="35"/>
      <c r="VNT346" s="35"/>
      <c r="VNU346" s="35"/>
      <c r="VNV346" s="35"/>
      <c r="VNW346" s="35"/>
      <c r="VNX346" s="35"/>
      <c r="VNY346" s="35"/>
      <c r="VNZ346" s="35"/>
      <c r="VOA346" s="35"/>
      <c r="VOB346" s="35"/>
      <c r="VOC346" s="35"/>
      <c r="VOD346" s="35"/>
      <c r="VOE346" s="35"/>
      <c r="VOF346" s="35"/>
      <c r="VOG346" s="35"/>
      <c r="VOH346" s="35"/>
      <c r="VOI346" s="35"/>
      <c r="VOJ346" s="35"/>
      <c r="VOK346" s="35"/>
      <c r="VOL346" s="35"/>
      <c r="VOM346" s="35"/>
      <c r="VON346" s="35"/>
      <c r="VOO346" s="35"/>
      <c r="VOP346" s="35"/>
      <c r="VOQ346" s="35"/>
      <c r="VOR346" s="35"/>
      <c r="VOS346" s="35"/>
      <c r="VOT346" s="35"/>
      <c r="VOU346" s="35"/>
      <c r="VOV346" s="35"/>
      <c r="VOW346" s="35"/>
      <c r="VOX346" s="35"/>
      <c r="VOY346" s="35"/>
      <c r="VOZ346" s="35"/>
      <c r="VPA346" s="35"/>
      <c r="VPB346" s="35"/>
      <c r="VPC346" s="35"/>
      <c r="VPD346" s="35"/>
      <c r="VPE346" s="35"/>
      <c r="VPF346" s="35"/>
      <c r="VPG346" s="35"/>
      <c r="VPH346" s="35"/>
      <c r="VPI346" s="35"/>
      <c r="VPJ346" s="35"/>
      <c r="VPK346" s="35"/>
      <c r="VPL346" s="35"/>
      <c r="VPM346" s="35"/>
      <c r="VPN346" s="35"/>
      <c r="VPO346" s="35"/>
      <c r="VPP346" s="35"/>
      <c r="VPQ346" s="35"/>
      <c r="VPR346" s="35"/>
      <c r="VPS346" s="35"/>
      <c r="VPT346" s="35"/>
      <c r="VPU346" s="35"/>
      <c r="VPV346" s="35"/>
      <c r="VPW346" s="35"/>
      <c r="VPX346" s="35"/>
      <c r="VPY346" s="35"/>
      <c r="VPZ346" s="35"/>
      <c r="VQA346" s="35"/>
      <c r="VQB346" s="35"/>
      <c r="VQC346" s="35"/>
      <c r="VQD346" s="35"/>
      <c r="VQE346" s="35"/>
      <c r="VQF346" s="35"/>
      <c r="VQG346" s="35"/>
      <c r="VQH346" s="35"/>
      <c r="VQI346" s="35"/>
      <c r="VQJ346" s="35"/>
      <c r="VQK346" s="35"/>
      <c r="VQL346" s="35"/>
      <c r="VQM346" s="35"/>
      <c r="VQN346" s="35"/>
      <c r="VQO346" s="35"/>
      <c r="VQP346" s="35"/>
      <c r="VQQ346" s="35"/>
      <c r="VQR346" s="35"/>
      <c r="VQS346" s="35"/>
      <c r="VQT346" s="35"/>
      <c r="VQU346" s="35"/>
      <c r="VQV346" s="35"/>
      <c r="VQW346" s="35"/>
      <c r="VQX346" s="35"/>
      <c r="VQY346" s="35"/>
      <c r="VQZ346" s="35"/>
      <c r="VRA346" s="35"/>
      <c r="VRB346" s="35"/>
      <c r="VRC346" s="35"/>
      <c r="VRD346" s="35"/>
      <c r="VRE346" s="35"/>
      <c r="VRF346" s="35"/>
      <c r="VRG346" s="35"/>
      <c r="VRH346" s="35"/>
      <c r="VRI346" s="35"/>
      <c r="VRJ346" s="35"/>
      <c r="VRK346" s="35"/>
      <c r="VRL346" s="35"/>
      <c r="VRM346" s="35"/>
      <c r="VRN346" s="35"/>
      <c r="VRO346" s="35"/>
      <c r="VRP346" s="35"/>
      <c r="VRQ346" s="35"/>
      <c r="VRR346" s="35"/>
      <c r="VRS346" s="35"/>
      <c r="VRT346" s="35"/>
      <c r="VRU346" s="35"/>
      <c r="VRV346" s="35"/>
      <c r="VRW346" s="35"/>
      <c r="VRX346" s="35"/>
      <c r="VRY346" s="35"/>
      <c r="VRZ346" s="35"/>
      <c r="VSA346" s="35"/>
      <c r="VSB346" s="35"/>
      <c r="VSC346" s="35"/>
      <c r="VSD346" s="35"/>
      <c r="VSE346" s="35"/>
      <c r="VSF346" s="35"/>
      <c r="VSG346" s="35"/>
      <c r="VSH346" s="35"/>
      <c r="VSI346" s="35"/>
      <c r="VSJ346" s="35"/>
      <c r="VSK346" s="35"/>
      <c r="VSL346" s="35"/>
      <c r="VSM346" s="35"/>
      <c r="VSN346" s="35"/>
      <c r="VSO346" s="35"/>
      <c r="VSP346" s="35"/>
      <c r="VSQ346" s="35"/>
      <c r="VSR346" s="35"/>
      <c r="VSS346" s="35"/>
      <c r="VST346" s="35"/>
      <c r="VSU346" s="35"/>
      <c r="VSV346" s="35"/>
      <c r="VSW346" s="35"/>
      <c r="VSX346" s="35"/>
      <c r="VSY346" s="35"/>
      <c r="VSZ346" s="35"/>
      <c r="VTA346" s="35"/>
      <c r="VTB346" s="35"/>
      <c r="VTC346" s="35"/>
      <c r="VTD346" s="35"/>
      <c r="VTE346" s="35"/>
      <c r="VTF346" s="35"/>
      <c r="VTG346" s="35"/>
      <c r="VTH346" s="35"/>
      <c r="VTI346" s="35"/>
      <c r="VTJ346" s="35"/>
      <c r="VTK346" s="35"/>
      <c r="VTL346" s="35"/>
      <c r="VTM346" s="35"/>
      <c r="VTN346" s="35"/>
      <c r="VTO346" s="35"/>
      <c r="VTP346" s="35"/>
      <c r="VTQ346" s="35"/>
      <c r="VTR346" s="35"/>
      <c r="VTS346" s="35"/>
      <c r="VTT346" s="35"/>
      <c r="VTU346" s="35"/>
      <c r="VTV346" s="35"/>
      <c r="VTW346" s="35"/>
      <c r="VTX346" s="35"/>
      <c r="VTY346" s="35"/>
      <c r="VTZ346" s="35"/>
      <c r="VUA346" s="35"/>
      <c r="VUB346" s="35"/>
      <c r="VUC346" s="35"/>
      <c r="VUD346" s="35"/>
      <c r="VUE346" s="35"/>
      <c r="VUF346" s="35"/>
      <c r="VUG346" s="35"/>
      <c r="VUH346" s="35"/>
      <c r="VUI346" s="35"/>
      <c r="VUJ346" s="35"/>
      <c r="VUK346" s="35"/>
      <c r="VUL346" s="35"/>
      <c r="VUM346" s="35"/>
      <c r="VUN346" s="35"/>
      <c r="VUO346" s="35"/>
      <c r="VUP346" s="35"/>
      <c r="VUQ346" s="35"/>
      <c r="VUR346" s="35"/>
      <c r="VUS346" s="35"/>
      <c r="VUT346" s="35"/>
      <c r="VUU346" s="35"/>
      <c r="VUV346" s="35"/>
      <c r="VUW346" s="35"/>
      <c r="VUX346" s="35"/>
      <c r="VUY346" s="35"/>
      <c r="VUZ346" s="35"/>
      <c r="VVA346" s="35"/>
      <c r="VVB346" s="35"/>
      <c r="VVC346" s="35"/>
      <c r="VVD346" s="35"/>
      <c r="VVE346" s="35"/>
      <c r="VVF346" s="35"/>
      <c r="VVG346" s="35"/>
      <c r="VVH346" s="35"/>
      <c r="VVI346" s="35"/>
      <c r="VVJ346" s="35"/>
      <c r="VVK346" s="35"/>
      <c r="VVL346" s="35"/>
      <c r="VVM346" s="35"/>
      <c r="VVN346" s="35"/>
      <c r="VVO346" s="35"/>
      <c r="VVP346" s="35"/>
      <c r="VVQ346" s="35"/>
      <c r="VVR346" s="35"/>
      <c r="VVS346" s="35"/>
      <c r="VVT346" s="35"/>
      <c r="VVU346" s="35"/>
      <c r="VVV346" s="35"/>
      <c r="VVW346" s="35"/>
      <c r="VVX346" s="35"/>
      <c r="VVY346" s="35"/>
      <c r="VVZ346" s="35"/>
      <c r="VWA346" s="35"/>
      <c r="VWB346" s="35"/>
      <c r="VWC346" s="35"/>
      <c r="VWD346" s="35"/>
      <c r="VWE346" s="35"/>
      <c r="VWF346" s="35"/>
      <c r="VWG346" s="35"/>
      <c r="VWH346" s="35"/>
      <c r="VWI346" s="35"/>
      <c r="VWJ346" s="35"/>
      <c r="VWK346" s="35"/>
      <c r="VWL346" s="35"/>
      <c r="VWM346" s="35"/>
      <c r="VWN346" s="35"/>
      <c r="VWO346" s="35"/>
      <c r="VWP346" s="35"/>
      <c r="VWQ346" s="35"/>
      <c r="VWR346" s="35"/>
      <c r="VWS346" s="35"/>
      <c r="VWT346" s="35"/>
      <c r="VWU346" s="35"/>
      <c r="VWV346" s="35"/>
      <c r="VWW346" s="35"/>
      <c r="VWX346" s="35"/>
      <c r="VWY346" s="35"/>
      <c r="VWZ346" s="35"/>
      <c r="VXA346" s="35"/>
      <c r="VXB346" s="35"/>
      <c r="VXC346" s="35"/>
      <c r="VXD346" s="35"/>
      <c r="VXE346" s="35"/>
      <c r="VXF346" s="35"/>
      <c r="VXG346" s="35"/>
      <c r="VXH346" s="35"/>
      <c r="VXI346" s="35"/>
      <c r="VXJ346" s="35"/>
      <c r="VXK346" s="35"/>
      <c r="VXL346" s="35"/>
      <c r="VXM346" s="35"/>
      <c r="VXN346" s="35"/>
      <c r="VXO346" s="35"/>
      <c r="VXP346" s="35"/>
      <c r="VXQ346" s="35"/>
      <c r="VXR346" s="35"/>
      <c r="VXS346" s="35"/>
      <c r="VXT346" s="35"/>
      <c r="VXU346" s="35"/>
      <c r="VXV346" s="35"/>
      <c r="VXW346" s="35"/>
      <c r="VXX346" s="35"/>
      <c r="VXY346" s="35"/>
      <c r="VXZ346" s="35"/>
      <c r="VYA346" s="35"/>
      <c r="VYB346" s="35"/>
      <c r="VYC346" s="35"/>
      <c r="VYD346" s="35"/>
      <c r="VYE346" s="35"/>
      <c r="VYF346" s="35"/>
      <c r="VYG346" s="35"/>
      <c r="VYH346" s="35"/>
      <c r="VYI346" s="35"/>
      <c r="VYJ346" s="35"/>
      <c r="VYK346" s="35"/>
      <c r="VYL346" s="35"/>
      <c r="VYM346" s="35"/>
      <c r="VYN346" s="35"/>
      <c r="VYO346" s="35"/>
      <c r="VYP346" s="35"/>
      <c r="VYQ346" s="35"/>
      <c r="VYR346" s="35"/>
      <c r="VYS346" s="35"/>
      <c r="VYT346" s="35"/>
      <c r="VYU346" s="35"/>
      <c r="VYV346" s="35"/>
      <c r="VYW346" s="35"/>
      <c r="VYX346" s="35"/>
      <c r="VYY346" s="35"/>
      <c r="VYZ346" s="35"/>
      <c r="VZA346" s="35"/>
      <c r="VZB346" s="35"/>
      <c r="VZC346" s="35"/>
      <c r="VZD346" s="35"/>
      <c r="VZE346" s="35"/>
      <c r="VZF346" s="35"/>
      <c r="VZG346" s="35"/>
      <c r="VZH346" s="35"/>
      <c r="VZI346" s="35"/>
      <c r="VZJ346" s="35"/>
      <c r="VZK346" s="35"/>
      <c r="VZL346" s="35"/>
      <c r="VZM346" s="35"/>
      <c r="VZN346" s="35"/>
      <c r="VZO346" s="35"/>
      <c r="VZP346" s="35"/>
      <c r="VZQ346" s="35"/>
      <c r="VZR346" s="35"/>
      <c r="VZS346" s="35"/>
      <c r="VZT346" s="35"/>
      <c r="VZU346" s="35"/>
      <c r="VZV346" s="35"/>
      <c r="VZW346" s="35"/>
      <c r="VZX346" s="35"/>
      <c r="VZY346" s="35"/>
      <c r="VZZ346" s="35"/>
      <c r="WAA346" s="35"/>
      <c r="WAB346" s="35"/>
      <c r="WAC346" s="35"/>
      <c r="WAD346" s="35"/>
      <c r="WAE346" s="35"/>
      <c r="WAF346" s="35"/>
      <c r="WAG346" s="35"/>
      <c r="WAH346" s="35"/>
      <c r="WAI346" s="35"/>
      <c r="WAJ346" s="35"/>
      <c r="WAK346" s="35"/>
      <c r="WAL346" s="35"/>
      <c r="WAM346" s="35"/>
      <c r="WAN346" s="35"/>
      <c r="WAO346" s="35"/>
      <c r="WAP346" s="35"/>
      <c r="WAQ346" s="35"/>
      <c r="WAR346" s="35"/>
      <c r="WAS346" s="35"/>
      <c r="WAT346" s="35"/>
      <c r="WAU346" s="35"/>
      <c r="WAV346" s="35"/>
      <c r="WAW346" s="35"/>
      <c r="WAX346" s="35"/>
      <c r="WAY346" s="35"/>
      <c r="WAZ346" s="35"/>
      <c r="WBA346" s="35"/>
      <c r="WBB346" s="35"/>
      <c r="WBC346" s="35"/>
      <c r="WBD346" s="35"/>
      <c r="WBE346" s="35"/>
      <c r="WBF346" s="35"/>
      <c r="WBG346" s="35"/>
      <c r="WBH346" s="35"/>
      <c r="WBI346" s="35"/>
      <c r="WBJ346" s="35"/>
      <c r="WBK346" s="35"/>
      <c r="WBL346" s="35"/>
      <c r="WBM346" s="35"/>
      <c r="WBN346" s="35"/>
      <c r="WBO346" s="35"/>
      <c r="WBP346" s="35"/>
      <c r="WBQ346" s="35"/>
      <c r="WBR346" s="35"/>
      <c r="WBS346" s="35"/>
      <c r="WBT346" s="35"/>
      <c r="WBU346" s="35"/>
      <c r="WBV346" s="35"/>
      <c r="WBW346" s="35"/>
      <c r="WBX346" s="35"/>
      <c r="WBY346" s="35"/>
      <c r="WBZ346" s="35"/>
      <c r="WCA346" s="35"/>
      <c r="WCB346" s="35"/>
      <c r="WCC346" s="35"/>
      <c r="WCD346" s="35"/>
      <c r="WCE346" s="35"/>
      <c r="WCF346" s="35"/>
      <c r="WCG346" s="35"/>
      <c r="WCH346" s="35"/>
      <c r="WCI346" s="35"/>
      <c r="WCJ346" s="35"/>
      <c r="WCK346" s="35"/>
      <c r="WCL346" s="35"/>
      <c r="WCM346" s="35"/>
      <c r="WCN346" s="35"/>
      <c r="WCO346" s="35"/>
      <c r="WCP346" s="35"/>
      <c r="WCQ346" s="35"/>
      <c r="WCR346" s="35"/>
      <c r="WCS346" s="35"/>
      <c r="WCT346" s="35"/>
      <c r="WCU346" s="35"/>
      <c r="WCV346" s="35"/>
      <c r="WCW346" s="35"/>
      <c r="WCX346" s="35"/>
      <c r="WCY346" s="35"/>
      <c r="WCZ346" s="35"/>
      <c r="WDA346" s="35"/>
      <c r="WDB346" s="35"/>
      <c r="WDC346" s="35"/>
      <c r="WDD346" s="35"/>
      <c r="WDE346" s="35"/>
      <c r="WDF346" s="35"/>
      <c r="WDG346" s="35"/>
      <c r="WDH346" s="35"/>
      <c r="WDI346" s="35"/>
      <c r="WDJ346" s="35"/>
      <c r="WDK346" s="35"/>
      <c r="WDL346" s="35"/>
      <c r="WDM346" s="35"/>
      <c r="WDN346" s="35"/>
      <c r="WDO346" s="35"/>
      <c r="WDP346" s="35"/>
      <c r="WDQ346" s="35"/>
      <c r="WDR346" s="35"/>
      <c r="WDS346" s="35"/>
      <c r="WDT346" s="35"/>
      <c r="WDU346" s="35"/>
      <c r="WDV346" s="35"/>
      <c r="WDW346" s="35"/>
      <c r="WDX346" s="35"/>
      <c r="WDY346" s="35"/>
      <c r="WDZ346" s="35"/>
      <c r="WEA346" s="35"/>
      <c r="WEB346" s="35"/>
      <c r="WEC346" s="35"/>
      <c r="WED346" s="35"/>
      <c r="WEE346" s="35"/>
      <c r="WEF346" s="35"/>
      <c r="WEG346" s="35"/>
      <c r="WEH346" s="35"/>
      <c r="WEI346" s="35"/>
      <c r="WEJ346" s="35"/>
      <c r="WEK346" s="35"/>
      <c r="WEL346" s="35"/>
      <c r="WEM346" s="35"/>
      <c r="WEN346" s="35"/>
      <c r="WEO346" s="35"/>
      <c r="WEP346" s="35"/>
      <c r="WEQ346" s="35"/>
      <c r="WER346" s="35"/>
      <c r="WES346" s="35"/>
      <c r="WET346" s="35"/>
      <c r="WEU346" s="35"/>
      <c r="WEV346" s="35"/>
      <c r="WEW346" s="35"/>
      <c r="WEX346" s="35"/>
      <c r="WEY346" s="35"/>
      <c r="WEZ346" s="35"/>
      <c r="WFA346" s="35"/>
      <c r="WFB346" s="35"/>
      <c r="WFC346" s="35"/>
      <c r="WFD346" s="35"/>
      <c r="WFE346" s="35"/>
      <c r="WFF346" s="35"/>
      <c r="WFG346" s="35"/>
      <c r="WFH346" s="35"/>
      <c r="WFI346" s="35"/>
      <c r="WFJ346" s="35"/>
      <c r="WFK346" s="35"/>
      <c r="WFL346" s="35"/>
      <c r="WFM346" s="35"/>
      <c r="WFN346" s="35"/>
      <c r="WFO346" s="35"/>
      <c r="WFP346" s="35"/>
      <c r="WFQ346" s="35"/>
      <c r="WFR346" s="35"/>
      <c r="WFS346" s="35"/>
      <c r="WFT346" s="35"/>
      <c r="WFU346" s="35"/>
      <c r="WFV346" s="35"/>
      <c r="WFW346" s="35"/>
      <c r="WFX346" s="35"/>
      <c r="WFY346" s="35"/>
      <c r="WFZ346" s="35"/>
      <c r="WGA346" s="35"/>
      <c r="WGB346" s="35"/>
      <c r="WGC346" s="35"/>
      <c r="WGD346" s="35"/>
      <c r="WGE346" s="35"/>
      <c r="WGF346" s="35"/>
      <c r="WGG346" s="35"/>
      <c r="WGH346" s="35"/>
      <c r="WGI346" s="35"/>
      <c r="WGJ346" s="35"/>
      <c r="WGK346" s="35"/>
      <c r="WGL346" s="35"/>
      <c r="WGM346" s="35"/>
      <c r="WGN346" s="35"/>
      <c r="WGO346" s="35"/>
      <c r="WGP346" s="35"/>
      <c r="WGQ346" s="35"/>
      <c r="WGR346" s="35"/>
      <c r="WGS346" s="35"/>
      <c r="WGT346" s="35"/>
      <c r="WGU346" s="35"/>
      <c r="WGV346" s="35"/>
      <c r="WGW346" s="35"/>
      <c r="WGX346" s="35"/>
      <c r="WGY346" s="35"/>
      <c r="WGZ346" s="35"/>
      <c r="WHA346" s="35"/>
      <c r="WHB346" s="35"/>
      <c r="WHC346" s="35"/>
      <c r="WHD346" s="35"/>
      <c r="WHE346" s="35"/>
      <c r="WHF346" s="35"/>
      <c r="WHG346" s="35"/>
      <c r="WHH346" s="35"/>
      <c r="WHI346" s="35"/>
      <c r="WHJ346" s="35"/>
      <c r="WHK346" s="35"/>
      <c r="WHL346" s="35"/>
      <c r="WHM346" s="35"/>
      <c r="WHN346" s="35"/>
      <c r="WHO346" s="35"/>
      <c r="WHP346" s="35"/>
      <c r="WHQ346" s="35"/>
      <c r="WHR346" s="35"/>
      <c r="WHS346" s="35"/>
      <c r="WHT346" s="35"/>
      <c r="WHU346" s="35"/>
      <c r="WHV346" s="35"/>
      <c r="WHW346" s="35"/>
      <c r="WHX346" s="35"/>
      <c r="WHY346" s="35"/>
      <c r="WHZ346" s="35"/>
      <c r="WIA346" s="35"/>
      <c r="WIB346" s="35"/>
      <c r="WIC346" s="35"/>
      <c r="WID346" s="35"/>
      <c r="WIE346" s="35"/>
      <c r="WIF346" s="35"/>
      <c r="WIG346" s="35"/>
      <c r="WIH346" s="35"/>
      <c r="WII346" s="35"/>
      <c r="WIJ346" s="35"/>
      <c r="WIK346" s="35"/>
      <c r="WIL346" s="35"/>
      <c r="WIM346" s="35"/>
      <c r="WIN346" s="35"/>
      <c r="WIO346" s="35"/>
      <c r="WIP346" s="35"/>
      <c r="WIQ346" s="35"/>
      <c r="WIR346" s="35"/>
      <c r="WIS346" s="35"/>
      <c r="WIT346" s="35"/>
      <c r="WIU346" s="35"/>
      <c r="WIV346" s="35"/>
      <c r="WIW346" s="35"/>
      <c r="WIX346" s="35"/>
      <c r="WIY346" s="35"/>
      <c r="WIZ346" s="35"/>
      <c r="WJA346" s="35"/>
      <c r="WJB346" s="35"/>
      <c r="WJC346" s="35"/>
      <c r="WJD346" s="35"/>
      <c r="WJE346" s="35"/>
      <c r="WJF346" s="35"/>
      <c r="WJG346" s="35"/>
      <c r="WJH346" s="35"/>
      <c r="WJI346" s="35"/>
      <c r="WJJ346" s="35"/>
      <c r="WJK346" s="35"/>
      <c r="WJL346" s="35"/>
      <c r="WJM346" s="35"/>
      <c r="WJN346" s="35"/>
      <c r="WJO346" s="35"/>
      <c r="WJP346" s="35"/>
      <c r="WJQ346" s="35"/>
      <c r="WJR346" s="35"/>
      <c r="WJS346" s="35"/>
      <c r="WJT346" s="35"/>
      <c r="WJU346" s="35"/>
      <c r="WJV346" s="35"/>
      <c r="WJW346" s="35"/>
      <c r="WJX346" s="35"/>
      <c r="WJY346" s="35"/>
      <c r="WJZ346" s="35"/>
      <c r="WKA346" s="35"/>
      <c r="WKB346" s="35"/>
      <c r="WKC346" s="35"/>
      <c r="WKD346" s="35"/>
      <c r="WKE346" s="35"/>
      <c r="WKF346" s="35"/>
      <c r="WKG346" s="35"/>
      <c r="WKH346" s="35"/>
      <c r="WKI346" s="35"/>
      <c r="WKJ346" s="35"/>
      <c r="WKK346" s="35"/>
      <c r="WKL346" s="35"/>
      <c r="WKM346" s="35"/>
      <c r="WKN346" s="35"/>
      <c r="WKO346" s="35"/>
      <c r="WKP346" s="35"/>
      <c r="WKQ346" s="35"/>
      <c r="WKR346" s="35"/>
      <c r="WKS346" s="35"/>
      <c r="WKT346" s="35"/>
      <c r="WKU346" s="35"/>
      <c r="WKV346" s="35"/>
      <c r="WKW346" s="35"/>
      <c r="WKX346" s="35"/>
      <c r="WKY346" s="35"/>
      <c r="WKZ346" s="35"/>
      <c r="WLA346" s="35"/>
      <c r="WLB346" s="35"/>
      <c r="WLC346" s="35"/>
      <c r="WLD346" s="35"/>
      <c r="WLE346" s="35"/>
      <c r="WLF346" s="35"/>
      <c r="WLG346" s="35"/>
      <c r="WLH346" s="35"/>
      <c r="WLI346" s="35"/>
      <c r="WLJ346" s="35"/>
      <c r="WLK346" s="35"/>
      <c r="WLL346" s="35"/>
      <c r="WLM346" s="35"/>
      <c r="WLN346" s="35"/>
      <c r="WLO346" s="35"/>
      <c r="WLP346" s="35"/>
      <c r="WLQ346" s="35"/>
      <c r="WLR346" s="35"/>
      <c r="WLS346" s="35"/>
      <c r="WLT346" s="35"/>
      <c r="WLU346" s="35"/>
      <c r="WLV346" s="35"/>
      <c r="WLW346" s="35"/>
      <c r="WLX346" s="35"/>
      <c r="WLY346" s="35"/>
      <c r="WLZ346" s="35"/>
      <c r="WMA346" s="35"/>
      <c r="WMB346" s="35"/>
      <c r="WMC346" s="35"/>
      <c r="WMD346" s="35"/>
      <c r="WME346" s="35"/>
      <c r="WMF346" s="35"/>
      <c r="WMG346" s="35"/>
      <c r="WMH346" s="35"/>
      <c r="WMI346" s="35"/>
      <c r="WMJ346" s="35"/>
      <c r="WMK346" s="35"/>
      <c r="WML346" s="35"/>
      <c r="WMM346" s="35"/>
      <c r="WMN346" s="35"/>
      <c r="WMO346" s="35"/>
      <c r="WMP346" s="35"/>
      <c r="WMQ346" s="35"/>
      <c r="WMR346" s="35"/>
      <c r="WMS346" s="35"/>
      <c r="WMT346" s="35"/>
      <c r="WMU346" s="35"/>
      <c r="WMV346" s="35"/>
      <c r="WMW346" s="35"/>
      <c r="WMX346" s="35"/>
      <c r="WMY346" s="35"/>
      <c r="WMZ346" s="35"/>
      <c r="WNA346" s="35"/>
      <c r="WNB346" s="35"/>
      <c r="WNC346" s="35"/>
      <c r="WND346" s="35"/>
      <c r="WNE346" s="35"/>
      <c r="WNF346" s="35"/>
      <c r="WNG346" s="35"/>
      <c r="WNH346" s="35"/>
      <c r="WNI346" s="35"/>
      <c r="WNJ346" s="35"/>
      <c r="WNK346" s="35"/>
      <c r="WNL346" s="35"/>
      <c r="WNM346" s="35"/>
      <c r="WNN346" s="35"/>
      <c r="WNO346" s="35"/>
      <c r="WNP346" s="35"/>
      <c r="WNQ346" s="35"/>
      <c r="WNR346" s="35"/>
      <c r="WNS346" s="35"/>
      <c r="WNT346" s="35"/>
      <c r="WNU346" s="35"/>
      <c r="WNV346" s="35"/>
      <c r="WNW346" s="35"/>
      <c r="WNX346" s="35"/>
      <c r="WNY346" s="35"/>
      <c r="WNZ346" s="35"/>
      <c r="WOA346" s="35"/>
      <c r="WOB346" s="35"/>
      <c r="WOC346" s="35"/>
      <c r="WOD346" s="35"/>
      <c r="WOE346" s="35"/>
      <c r="WOF346" s="35"/>
      <c r="WOG346" s="35"/>
      <c r="WOH346" s="35"/>
      <c r="WOI346" s="35"/>
      <c r="WOJ346" s="35"/>
      <c r="WOK346" s="35"/>
      <c r="WOL346" s="35"/>
      <c r="WOM346" s="35"/>
      <c r="WON346" s="35"/>
      <c r="WOO346" s="35"/>
      <c r="WOP346" s="35"/>
      <c r="WOQ346" s="35"/>
      <c r="WOR346" s="35"/>
      <c r="WOS346" s="35"/>
      <c r="WOT346" s="35"/>
      <c r="WOU346" s="35"/>
      <c r="WOV346" s="35"/>
      <c r="WOW346" s="35"/>
      <c r="WOX346" s="35"/>
      <c r="WOY346" s="35"/>
      <c r="WOZ346" s="35"/>
      <c r="WPA346" s="35"/>
      <c r="WPB346" s="35"/>
      <c r="WPC346" s="35"/>
      <c r="WPD346" s="35"/>
      <c r="WPE346" s="35"/>
      <c r="WPF346" s="35"/>
      <c r="WPG346" s="35"/>
      <c r="WPH346" s="35"/>
      <c r="WPI346" s="35"/>
      <c r="WPJ346" s="35"/>
      <c r="WPK346" s="35"/>
      <c r="WPL346" s="35"/>
      <c r="WPM346" s="35"/>
      <c r="WPN346" s="35"/>
      <c r="WPO346" s="35"/>
      <c r="WPP346" s="35"/>
      <c r="WPQ346" s="35"/>
      <c r="WPR346" s="35"/>
      <c r="WPS346" s="35"/>
      <c r="WPT346" s="35"/>
      <c r="WPU346" s="35"/>
      <c r="WPV346" s="35"/>
      <c r="WPW346" s="35"/>
      <c r="WPX346" s="35"/>
      <c r="WPY346" s="35"/>
      <c r="WPZ346" s="35"/>
      <c r="WQA346" s="35"/>
      <c r="WQB346" s="35"/>
      <c r="WQC346" s="35"/>
      <c r="WQD346" s="35"/>
      <c r="WQE346" s="35"/>
      <c r="WQF346" s="35"/>
      <c r="WQG346" s="35"/>
      <c r="WQH346" s="35"/>
      <c r="WQI346" s="35"/>
      <c r="WQJ346" s="35"/>
      <c r="WQK346" s="35"/>
      <c r="WQL346" s="35"/>
      <c r="WQM346" s="35"/>
      <c r="WQN346" s="35"/>
      <c r="WQO346" s="35"/>
      <c r="WQP346" s="35"/>
      <c r="WQQ346" s="35"/>
      <c r="WQR346" s="35"/>
      <c r="WQS346" s="35"/>
      <c r="WQT346" s="35"/>
      <c r="WQU346" s="35"/>
      <c r="WQV346" s="35"/>
      <c r="WQW346" s="35"/>
      <c r="WQX346" s="35"/>
      <c r="WQY346" s="35"/>
      <c r="WQZ346" s="35"/>
      <c r="WRA346" s="35"/>
      <c r="WRB346" s="35"/>
      <c r="WRC346" s="35"/>
      <c r="WRD346" s="35"/>
      <c r="WRE346" s="35"/>
      <c r="WRF346" s="35"/>
      <c r="WRG346" s="35"/>
      <c r="WRH346" s="35"/>
      <c r="WRI346" s="35"/>
      <c r="WRJ346" s="35"/>
      <c r="WRK346" s="35"/>
      <c r="WRL346" s="35"/>
      <c r="WRM346" s="35"/>
      <c r="WRN346" s="35"/>
      <c r="WRO346" s="35"/>
      <c r="WRP346" s="35"/>
      <c r="WRQ346" s="35"/>
      <c r="WRR346" s="35"/>
      <c r="WRS346" s="35"/>
      <c r="WRT346" s="35"/>
      <c r="WRU346" s="35"/>
      <c r="WRV346" s="35"/>
      <c r="WRW346" s="35"/>
      <c r="WRX346" s="35"/>
      <c r="WRY346" s="35"/>
      <c r="WRZ346" s="35"/>
      <c r="WSA346" s="35"/>
      <c r="WSB346" s="35"/>
      <c r="WSC346" s="35"/>
      <c r="WSD346" s="35"/>
      <c r="WSE346" s="35"/>
      <c r="WSF346" s="35"/>
      <c r="WSG346" s="35"/>
      <c r="WSH346" s="35"/>
      <c r="WSI346" s="35"/>
      <c r="WSJ346" s="35"/>
      <c r="WSK346" s="35"/>
      <c r="WSL346" s="35"/>
      <c r="WSM346" s="35"/>
      <c r="WSN346" s="35"/>
      <c r="WSO346" s="35"/>
      <c r="WSP346" s="35"/>
      <c r="WSQ346" s="35"/>
      <c r="WSR346" s="35"/>
      <c r="WSS346" s="35"/>
      <c r="WST346" s="35"/>
      <c r="WSU346" s="35"/>
      <c r="WSV346" s="35"/>
      <c r="WSW346" s="35"/>
      <c r="WSX346" s="35"/>
      <c r="WSY346" s="35"/>
      <c r="WSZ346" s="35"/>
      <c r="WTA346" s="35"/>
      <c r="WTB346" s="35"/>
      <c r="WTC346" s="35"/>
      <c r="WTD346" s="35"/>
      <c r="WTE346" s="35"/>
      <c r="WTF346" s="35"/>
      <c r="WTG346" s="35"/>
      <c r="WTH346" s="35"/>
      <c r="WTI346" s="35"/>
      <c r="WTJ346" s="35"/>
      <c r="WTK346" s="35"/>
      <c r="WTL346" s="35"/>
      <c r="WTM346" s="35"/>
      <c r="WTN346" s="35"/>
      <c r="WTO346" s="35"/>
      <c r="WTP346" s="35"/>
      <c r="WTQ346" s="35"/>
      <c r="WTR346" s="35"/>
      <c r="WTS346" s="35"/>
      <c r="WTT346" s="35"/>
      <c r="WTU346" s="35"/>
      <c r="WTV346" s="35"/>
      <c r="WTW346" s="35"/>
      <c r="WTX346" s="35"/>
      <c r="WTY346" s="35"/>
      <c r="WTZ346" s="35"/>
      <c r="WUA346" s="35"/>
      <c r="WUB346" s="35"/>
      <c r="WUC346" s="35"/>
      <c r="WUD346" s="35"/>
      <c r="WUE346" s="35"/>
      <c r="WUF346" s="35"/>
      <c r="WUG346" s="35"/>
      <c r="WUH346" s="35"/>
      <c r="WUI346" s="35"/>
      <c r="WUJ346" s="35"/>
      <c r="WUK346" s="35"/>
      <c r="WUL346" s="35"/>
      <c r="WUM346" s="35"/>
      <c r="WUN346" s="35"/>
      <c r="WUO346" s="35"/>
      <c r="WUP346" s="35"/>
      <c r="WUQ346" s="35"/>
      <c r="WUR346" s="35"/>
      <c r="WUS346" s="35"/>
      <c r="WUT346" s="35"/>
      <c r="WUU346" s="35"/>
      <c r="WUV346" s="35"/>
      <c r="WUW346" s="35"/>
      <c r="WUX346" s="35"/>
      <c r="WUY346" s="35"/>
      <c r="WUZ346" s="35"/>
      <c r="WVA346" s="35"/>
      <c r="WVB346" s="35"/>
      <c r="WVC346" s="35"/>
      <c r="WVD346" s="35"/>
      <c r="WVE346" s="35"/>
      <c r="WVF346" s="35"/>
      <c r="WVG346" s="35"/>
      <c r="WVH346" s="35"/>
      <c r="WVI346" s="35"/>
      <c r="WVJ346" s="35"/>
      <c r="WVK346" s="35"/>
      <c r="WVL346" s="35"/>
      <c r="WVM346" s="35"/>
      <c r="WVN346" s="35"/>
      <c r="WVO346" s="35"/>
      <c r="WVP346" s="35"/>
      <c r="WVQ346" s="35"/>
      <c r="WVR346" s="35"/>
      <c r="WVS346" s="35"/>
      <c r="WVT346" s="35"/>
      <c r="WVU346" s="35"/>
      <c r="WVV346" s="35"/>
      <c r="WVW346" s="35"/>
      <c r="WVX346" s="35"/>
      <c r="WVY346" s="35"/>
      <c r="WVZ346" s="35"/>
      <c r="WWA346" s="35"/>
      <c r="WWB346" s="35"/>
      <c r="WWC346" s="35"/>
      <c r="WWD346" s="35"/>
      <c r="WWE346" s="35"/>
      <c r="WWF346" s="35"/>
      <c r="WWG346" s="35"/>
      <c r="WWH346" s="35"/>
      <c r="WWI346" s="35"/>
      <c r="WWJ346" s="35"/>
      <c r="WWK346" s="35"/>
      <c r="WWL346" s="35"/>
      <c r="WWM346" s="35"/>
      <c r="WWN346" s="35"/>
      <c r="WWO346" s="35"/>
      <c r="WWP346" s="35"/>
      <c r="WWQ346" s="35"/>
      <c r="WWR346" s="35"/>
      <c r="WWS346" s="35"/>
      <c r="WWT346" s="35"/>
      <c r="WWU346" s="35"/>
      <c r="WWV346" s="35"/>
      <c r="WWW346" s="35"/>
      <c r="WWX346" s="35"/>
      <c r="WWY346" s="35"/>
      <c r="WWZ346" s="35"/>
      <c r="WXA346" s="35"/>
      <c r="WXB346" s="35"/>
      <c r="WXC346" s="35"/>
      <c r="WXD346" s="35"/>
      <c r="WXE346" s="35"/>
      <c r="WXF346" s="35"/>
      <c r="WXG346" s="35"/>
      <c r="WXH346" s="35"/>
      <c r="WXI346" s="35"/>
      <c r="WXJ346" s="35"/>
      <c r="WXK346" s="35"/>
      <c r="WXL346" s="35"/>
      <c r="WXM346" s="35"/>
      <c r="WXN346" s="35"/>
      <c r="WXO346" s="35"/>
      <c r="WXP346" s="35"/>
      <c r="WXQ346" s="35"/>
      <c r="WXR346" s="35"/>
      <c r="WXS346" s="35"/>
      <c r="WXT346" s="35"/>
      <c r="WXU346" s="35"/>
      <c r="WXV346" s="35"/>
      <c r="WXW346" s="35"/>
      <c r="WXX346" s="35"/>
      <c r="WXY346" s="35"/>
      <c r="WXZ346" s="35"/>
      <c r="WYA346" s="35"/>
      <c r="WYB346" s="35"/>
      <c r="WYC346" s="35"/>
      <c r="WYD346" s="35"/>
      <c r="WYE346" s="35"/>
      <c r="WYF346" s="35"/>
      <c r="WYG346" s="35"/>
      <c r="WYH346" s="35"/>
      <c r="WYI346" s="35"/>
      <c r="WYJ346" s="35"/>
      <c r="WYK346" s="35"/>
      <c r="WYL346" s="35"/>
      <c r="WYM346" s="35"/>
      <c r="WYN346" s="35"/>
      <c r="WYO346" s="35"/>
      <c r="WYP346" s="35"/>
      <c r="WYQ346" s="35"/>
      <c r="WYR346" s="35"/>
      <c r="WYS346" s="35"/>
      <c r="WYT346" s="35"/>
      <c r="WYU346" s="35"/>
      <c r="WYV346" s="35"/>
      <c r="WYW346" s="35"/>
      <c r="WYX346" s="35"/>
      <c r="WYY346" s="35"/>
      <c r="WYZ346" s="35"/>
      <c r="WZA346" s="35"/>
      <c r="WZB346" s="35"/>
      <c r="WZC346" s="35"/>
      <c r="WZD346" s="35"/>
      <c r="WZE346" s="35"/>
      <c r="WZF346" s="35"/>
      <c r="WZG346" s="35"/>
      <c r="WZH346" s="35"/>
      <c r="WZI346" s="35"/>
      <c r="WZJ346" s="35"/>
      <c r="WZK346" s="35"/>
      <c r="WZL346" s="35"/>
      <c r="WZM346" s="35"/>
      <c r="WZN346" s="35"/>
      <c r="WZO346" s="35"/>
      <c r="WZP346" s="35"/>
      <c r="WZQ346" s="35"/>
      <c r="WZR346" s="35"/>
      <c r="WZS346" s="35"/>
      <c r="WZT346" s="35"/>
      <c r="WZU346" s="35"/>
      <c r="WZV346" s="35"/>
      <c r="WZW346" s="35"/>
      <c r="WZX346" s="35"/>
      <c r="WZY346" s="35"/>
      <c r="WZZ346" s="35"/>
      <c r="XAA346" s="35"/>
      <c r="XAB346" s="35"/>
      <c r="XAC346" s="35"/>
      <c r="XAD346" s="35"/>
      <c r="XAE346" s="35"/>
      <c r="XAF346" s="35"/>
      <c r="XAG346" s="35"/>
      <c r="XAH346" s="35"/>
      <c r="XAI346" s="35"/>
      <c r="XAJ346" s="35"/>
      <c r="XAK346" s="35"/>
      <c r="XAL346" s="35"/>
      <c r="XAM346" s="35"/>
      <c r="XAN346" s="35"/>
      <c r="XAO346" s="35"/>
      <c r="XAP346" s="35"/>
      <c r="XAQ346" s="35"/>
      <c r="XAR346" s="35"/>
      <c r="XAS346" s="35"/>
      <c r="XAT346" s="35"/>
      <c r="XAU346" s="35"/>
      <c r="XAV346" s="35"/>
      <c r="XAW346" s="35"/>
      <c r="XAX346" s="35"/>
      <c r="XAY346" s="35"/>
      <c r="XAZ346" s="35"/>
      <c r="XBA346" s="35"/>
      <c r="XBB346" s="35"/>
      <c r="XBC346" s="35"/>
      <c r="XBD346" s="35"/>
      <c r="XBE346" s="35"/>
      <c r="XBF346" s="35"/>
      <c r="XBG346" s="35"/>
      <c r="XBH346" s="35"/>
      <c r="XBI346" s="35"/>
      <c r="XBJ346" s="35"/>
      <c r="XBK346" s="35"/>
      <c r="XBL346" s="35"/>
      <c r="XBM346" s="35"/>
      <c r="XBN346" s="35"/>
      <c r="XBO346" s="35"/>
      <c r="XBP346" s="35"/>
      <c r="XBQ346" s="35"/>
      <c r="XBR346" s="35"/>
      <c r="XBS346" s="35"/>
      <c r="XBT346" s="35"/>
      <c r="XBU346" s="35"/>
      <c r="XBV346" s="35"/>
      <c r="XBW346" s="35"/>
      <c r="XBX346" s="35"/>
      <c r="XBY346" s="35"/>
      <c r="XBZ346" s="35"/>
      <c r="XCA346" s="35"/>
      <c r="XCB346" s="35"/>
      <c r="XCC346" s="35"/>
      <c r="XCD346" s="35"/>
      <c r="XCE346" s="35"/>
      <c r="XCF346" s="35"/>
      <c r="XCG346" s="35"/>
      <c r="XCH346" s="35"/>
      <c r="XCI346" s="35"/>
      <c r="XCJ346" s="35"/>
      <c r="XCK346" s="35"/>
      <c r="XCL346" s="35"/>
      <c r="XCM346" s="35"/>
      <c r="XCN346" s="35"/>
      <c r="XCO346" s="35"/>
      <c r="XCP346" s="35"/>
      <c r="XCQ346" s="35"/>
      <c r="XCR346" s="35"/>
      <c r="XCS346" s="35"/>
      <c r="XCT346" s="35"/>
      <c r="XCU346" s="35"/>
      <c r="XCV346" s="35"/>
      <c r="XCW346" s="35"/>
      <c r="XCX346" s="35"/>
      <c r="XCY346" s="35"/>
      <c r="XCZ346" s="35"/>
      <c r="XDA346" s="35"/>
      <c r="XDB346" s="35"/>
      <c r="XDC346" s="35"/>
      <c r="XDD346" s="35"/>
      <c r="XDE346" s="35"/>
      <c r="XDF346" s="35"/>
      <c r="XDG346" s="35"/>
      <c r="XDH346" s="35"/>
      <c r="XDI346" s="35"/>
      <c r="XDJ346" s="35"/>
      <c r="XDK346" s="35"/>
      <c r="XDL346" s="35"/>
      <c r="XDM346" s="35"/>
      <c r="XDN346" s="35"/>
      <c r="XDO346" s="35"/>
      <c r="XDP346" s="35"/>
      <c r="XDQ346" s="35"/>
      <c r="XDR346" s="35"/>
      <c r="XDS346" s="35"/>
      <c r="XDT346" s="35"/>
      <c r="XDU346" s="35"/>
      <c r="XDV346" s="35"/>
      <c r="XDW346" s="35"/>
      <c r="XDX346" s="35"/>
      <c r="XDY346" s="35"/>
      <c r="XDZ346" s="35"/>
      <c r="XEA346" s="35"/>
      <c r="XEB346" s="35"/>
      <c r="XEC346" s="35"/>
      <c r="XED346" s="35"/>
      <c r="XEE346" s="35"/>
      <c r="XEF346" s="35"/>
      <c r="XEG346" s="35"/>
      <c r="XEH346" s="35"/>
      <c r="XEI346" s="35"/>
      <c r="XEJ346" s="35"/>
      <c r="XEK346" s="35"/>
      <c r="XEL346" s="35"/>
      <c r="XEM346" s="35"/>
      <c r="XEN346" s="35"/>
      <c r="XEO346" s="35"/>
      <c r="XEP346" s="35"/>
      <c r="XEQ346" s="35"/>
      <c r="XER346" s="35"/>
      <c r="XES346" s="35"/>
      <c r="XET346" s="35"/>
      <c r="XEU346" s="35"/>
      <c r="XEV346" s="35"/>
      <c r="XEW346" s="35"/>
      <c r="XEX346" s="35"/>
      <c r="XEY346" s="35"/>
      <c r="XEZ346" s="35"/>
      <c r="XFA346" s="35"/>
    </row>
    <row r="347" spans="1:16381" s="35" customFormat="1" ht="48" customHeight="1">
      <c r="A347" s="53"/>
      <c r="B347" s="28" t="s">
        <v>3</v>
      </c>
      <c r="C347" s="52" t="s">
        <v>159</v>
      </c>
      <c r="D347" s="52" t="s">
        <v>160</v>
      </c>
      <c r="E347" s="52" t="s">
        <v>161</v>
      </c>
      <c r="F347" s="52" t="s">
        <v>133</v>
      </c>
      <c r="G347" s="52" t="s">
        <v>871</v>
      </c>
      <c r="H347" s="47">
        <v>4312605</v>
      </c>
      <c r="I347" s="52" t="s">
        <v>687</v>
      </c>
      <c r="J347" s="29" t="s">
        <v>76</v>
      </c>
      <c r="K347" s="71" t="s">
        <v>870</v>
      </c>
      <c r="L347" s="72" t="s">
        <v>275</v>
      </c>
      <c r="M347" s="52" t="str">
        <f t="shared" ref="M347" si="45">G347</f>
        <v>Amparar la adición al contrato No. 1474 de 2025, cuyo objeto es: Prestar el Servicios de mantenimiento y reparación de maquinaria y otro equipo DATACENTER</v>
      </c>
      <c r="N347" s="31">
        <v>1</v>
      </c>
      <c r="O347" s="31">
        <v>1</v>
      </c>
      <c r="P347" s="73">
        <v>12</v>
      </c>
      <c r="Q347" s="74" t="s">
        <v>79</v>
      </c>
      <c r="R347" s="74" t="s">
        <v>80</v>
      </c>
      <c r="S347" s="52" t="s">
        <v>1</v>
      </c>
      <c r="T347" s="75">
        <f t="shared" ref="T347" si="46">H347</f>
        <v>4312605</v>
      </c>
      <c r="U347" s="76">
        <f t="shared" ref="U347:U353" si="47">T347</f>
        <v>4312605</v>
      </c>
      <c r="V347" s="31" t="s">
        <v>76</v>
      </c>
      <c r="W347" s="31" t="s">
        <v>81</v>
      </c>
      <c r="X347" s="77" t="s">
        <v>82</v>
      </c>
      <c r="Y347" s="32" t="s">
        <v>83</v>
      </c>
      <c r="Z347" s="33" t="s">
        <v>3</v>
      </c>
      <c r="AA347" s="30" t="s">
        <v>84</v>
      </c>
      <c r="AB347" s="78" t="s">
        <v>85</v>
      </c>
      <c r="AC347" s="31" t="s">
        <v>76</v>
      </c>
      <c r="AD347" s="31" t="s">
        <v>86</v>
      </c>
      <c r="AE347" s="79" t="s">
        <v>87</v>
      </c>
      <c r="AF347" s="79" t="s">
        <v>88</v>
      </c>
      <c r="AG347" s="79" t="s">
        <v>89</v>
      </c>
      <c r="AH347" s="79" t="s">
        <v>90</v>
      </c>
      <c r="AI347" s="79" t="s">
        <v>90</v>
      </c>
      <c r="AJ347" s="79" t="s">
        <v>90</v>
      </c>
      <c r="AK347" s="80"/>
      <c r="AL347" s="80"/>
      <c r="AM347" s="80"/>
    </row>
    <row r="348" spans="1:16381" s="35" customFormat="1" ht="48" customHeight="1">
      <c r="A348" s="53"/>
      <c r="B348" s="28" t="s">
        <v>3</v>
      </c>
      <c r="C348" s="52" t="s">
        <v>159</v>
      </c>
      <c r="D348" s="52" t="s">
        <v>160</v>
      </c>
      <c r="E348" s="52" t="s">
        <v>73</v>
      </c>
      <c r="F348" s="52" t="s">
        <v>592</v>
      </c>
      <c r="G348" s="52" t="s">
        <v>871</v>
      </c>
      <c r="H348" s="47">
        <v>12091188</v>
      </c>
      <c r="I348" s="52" t="s">
        <v>687</v>
      </c>
      <c r="J348" s="29" t="s">
        <v>429</v>
      </c>
      <c r="K348" s="71" t="s">
        <v>870</v>
      </c>
      <c r="L348" s="72" t="s">
        <v>275</v>
      </c>
      <c r="M348" s="52" t="str">
        <f t="shared" ref="M348:M350" si="48">G348</f>
        <v>Amparar la adición al contrato No. 1474 de 2025, cuyo objeto es: Prestar el Servicios de mantenimiento y reparación de maquinaria y otro equipo DATACENTER</v>
      </c>
      <c r="N348" s="31">
        <v>1</v>
      </c>
      <c r="O348" s="31">
        <v>1</v>
      </c>
      <c r="P348" s="73">
        <v>12</v>
      </c>
      <c r="Q348" s="74" t="s">
        <v>79</v>
      </c>
      <c r="R348" s="74" t="s">
        <v>80</v>
      </c>
      <c r="S348" s="52" t="s">
        <v>1</v>
      </c>
      <c r="T348" s="75">
        <f t="shared" ref="T348:T351" si="49">H348</f>
        <v>12091188</v>
      </c>
      <c r="U348" s="76">
        <f t="shared" si="47"/>
        <v>12091188</v>
      </c>
      <c r="V348" s="31" t="s">
        <v>76</v>
      </c>
      <c r="W348" s="31" t="s">
        <v>81</v>
      </c>
      <c r="X348" s="77" t="s">
        <v>82</v>
      </c>
      <c r="Y348" s="32" t="s">
        <v>83</v>
      </c>
      <c r="Z348" s="33" t="s">
        <v>3</v>
      </c>
      <c r="AA348" s="30" t="s">
        <v>84</v>
      </c>
      <c r="AB348" s="78" t="s">
        <v>85</v>
      </c>
      <c r="AC348" s="31" t="s">
        <v>76</v>
      </c>
      <c r="AD348" s="31" t="s">
        <v>86</v>
      </c>
      <c r="AE348" s="79" t="s">
        <v>87</v>
      </c>
      <c r="AF348" s="79" t="s">
        <v>88</v>
      </c>
      <c r="AG348" s="79" t="s">
        <v>89</v>
      </c>
      <c r="AH348" s="79" t="s">
        <v>90</v>
      </c>
      <c r="AI348" s="79" t="s">
        <v>90</v>
      </c>
      <c r="AJ348" s="79" t="s">
        <v>90</v>
      </c>
      <c r="AK348" s="80"/>
      <c r="AL348" s="80"/>
      <c r="AM348" s="80"/>
    </row>
    <row r="349" spans="1:16381" s="35" customFormat="1" ht="48" customHeight="1">
      <c r="A349" s="53"/>
      <c r="B349" s="28" t="s">
        <v>3</v>
      </c>
      <c r="C349" s="52" t="s">
        <v>159</v>
      </c>
      <c r="D349" s="52" t="s">
        <v>160</v>
      </c>
      <c r="E349" s="52" t="s">
        <v>26</v>
      </c>
      <c r="F349" s="52" t="s">
        <v>18</v>
      </c>
      <c r="G349" s="52" t="s">
        <v>871</v>
      </c>
      <c r="H349" s="47">
        <f>4507903-739416</f>
        <v>3768487</v>
      </c>
      <c r="I349" s="52" t="s">
        <v>687</v>
      </c>
      <c r="J349" s="29" t="s">
        <v>76</v>
      </c>
      <c r="K349" s="71" t="s">
        <v>870</v>
      </c>
      <c r="L349" s="72" t="s">
        <v>275</v>
      </c>
      <c r="M349" s="52" t="str">
        <f t="shared" ref="M349" si="50">G349</f>
        <v>Amparar la adición al contrato No. 1474 de 2025, cuyo objeto es: Prestar el Servicios de mantenimiento y reparación de maquinaria y otro equipo DATACENTER</v>
      </c>
      <c r="N349" s="31">
        <v>1</v>
      </c>
      <c r="O349" s="31">
        <v>1</v>
      </c>
      <c r="P349" s="73">
        <v>12</v>
      </c>
      <c r="Q349" s="74" t="s">
        <v>79</v>
      </c>
      <c r="R349" s="74" t="s">
        <v>80</v>
      </c>
      <c r="S349" s="52" t="s">
        <v>1</v>
      </c>
      <c r="T349" s="75">
        <f t="shared" ref="T349" si="51">H349</f>
        <v>3768487</v>
      </c>
      <c r="U349" s="76">
        <f t="shared" si="47"/>
        <v>3768487</v>
      </c>
      <c r="V349" s="31" t="s">
        <v>76</v>
      </c>
      <c r="W349" s="31" t="s">
        <v>81</v>
      </c>
      <c r="X349" s="77" t="s">
        <v>82</v>
      </c>
      <c r="Y349" s="32" t="s">
        <v>83</v>
      </c>
      <c r="Z349" s="33" t="s">
        <v>3</v>
      </c>
      <c r="AA349" s="30" t="s">
        <v>84</v>
      </c>
      <c r="AB349" s="78" t="s">
        <v>85</v>
      </c>
      <c r="AC349" s="31" t="s">
        <v>76</v>
      </c>
      <c r="AD349" s="31" t="s">
        <v>86</v>
      </c>
      <c r="AE349" s="79" t="s">
        <v>87</v>
      </c>
      <c r="AF349" s="79" t="s">
        <v>88</v>
      </c>
      <c r="AG349" s="79" t="s">
        <v>89</v>
      </c>
      <c r="AH349" s="79" t="s">
        <v>90</v>
      </c>
      <c r="AI349" s="79" t="s">
        <v>90</v>
      </c>
      <c r="AJ349" s="79" t="s">
        <v>90</v>
      </c>
      <c r="AK349" s="80"/>
      <c r="AL349" s="80"/>
      <c r="AM349" s="80"/>
    </row>
    <row r="350" spans="1:16381" s="35" customFormat="1" ht="48" customHeight="1">
      <c r="A350" s="53"/>
      <c r="B350" s="28" t="s">
        <v>3</v>
      </c>
      <c r="C350" s="52" t="s">
        <v>159</v>
      </c>
      <c r="D350" s="52" t="s">
        <v>160</v>
      </c>
      <c r="E350" s="52" t="s">
        <v>129</v>
      </c>
      <c r="F350" s="52" t="s">
        <v>729</v>
      </c>
      <c r="G350" s="52" t="s">
        <v>871</v>
      </c>
      <c r="H350" s="47">
        <v>739416</v>
      </c>
      <c r="I350" s="52" t="s">
        <v>687</v>
      </c>
      <c r="J350" s="29" t="s">
        <v>76</v>
      </c>
      <c r="K350" s="71" t="s">
        <v>870</v>
      </c>
      <c r="L350" s="72" t="s">
        <v>275</v>
      </c>
      <c r="M350" s="52" t="str">
        <f t="shared" si="48"/>
        <v>Amparar la adición al contrato No. 1474 de 2025, cuyo objeto es: Prestar el Servicios de mantenimiento y reparación de maquinaria y otro equipo DATACENTER</v>
      </c>
      <c r="N350" s="31">
        <v>1</v>
      </c>
      <c r="O350" s="31">
        <v>1</v>
      </c>
      <c r="P350" s="73">
        <v>12</v>
      </c>
      <c r="Q350" s="74" t="s">
        <v>79</v>
      </c>
      <c r="R350" s="74" t="s">
        <v>80</v>
      </c>
      <c r="S350" s="52" t="s">
        <v>1</v>
      </c>
      <c r="T350" s="75">
        <f t="shared" si="49"/>
        <v>739416</v>
      </c>
      <c r="U350" s="76">
        <f t="shared" si="47"/>
        <v>739416</v>
      </c>
      <c r="V350" s="31" t="s">
        <v>76</v>
      </c>
      <c r="W350" s="31" t="s">
        <v>81</v>
      </c>
      <c r="X350" s="77" t="s">
        <v>82</v>
      </c>
      <c r="Y350" s="32" t="s">
        <v>83</v>
      </c>
      <c r="Z350" s="33" t="s">
        <v>3</v>
      </c>
      <c r="AA350" s="30" t="s">
        <v>84</v>
      </c>
      <c r="AB350" s="78" t="s">
        <v>85</v>
      </c>
      <c r="AC350" s="31" t="s">
        <v>76</v>
      </c>
      <c r="AD350" s="31" t="s">
        <v>86</v>
      </c>
      <c r="AE350" s="79" t="s">
        <v>87</v>
      </c>
      <c r="AF350" s="79" t="s">
        <v>88</v>
      </c>
      <c r="AG350" s="79" t="s">
        <v>89</v>
      </c>
      <c r="AH350" s="79" t="s">
        <v>90</v>
      </c>
      <c r="AI350" s="79" t="s">
        <v>90</v>
      </c>
      <c r="AJ350" s="79" t="s">
        <v>90</v>
      </c>
      <c r="AK350" s="80"/>
      <c r="AL350" s="80"/>
      <c r="AM350" s="80"/>
    </row>
    <row r="351" spans="1:16381" s="35" customFormat="1" ht="48" customHeight="1">
      <c r="A351" s="53"/>
      <c r="B351" s="28" t="s">
        <v>3</v>
      </c>
      <c r="C351" s="52" t="s">
        <v>142</v>
      </c>
      <c r="D351" s="52" t="s">
        <v>72</v>
      </c>
      <c r="E351" s="52" t="s">
        <v>93</v>
      </c>
      <c r="F351" s="52" t="s">
        <v>94</v>
      </c>
      <c r="G351" s="52" t="s">
        <v>872</v>
      </c>
      <c r="H351" s="47">
        <v>6000000</v>
      </c>
      <c r="I351" s="52" t="s">
        <v>429</v>
      </c>
      <c r="J351" s="29" t="s">
        <v>76</v>
      </c>
      <c r="K351" s="71" t="s">
        <v>173</v>
      </c>
      <c r="L351" s="72">
        <v>52141500</v>
      </c>
      <c r="M351" s="52" t="str">
        <f>G351</f>
        <v>Amparar los gastos relacionados con la compra de hornos microondas para las instalaciones de Valmaría, con el propósito de garantizar el bienestar de los estudiantes de la UPN.</v>
      </c>
      <c r="N351" s="31">
        <v>1</v>
      </c>
      <c r="O351" s="31">
        <v>1</v>
      </c>
      <c r="P351" s="73">
        <v>12</v>
      </c>
      <c r="Q351" s="74" t="s">
        <v>79</v>
      </c>
      <c r="R351" s="74" t="s">
        <v>80</v>
      </c>
      <c r="S351" s="81" t="s">
        <v>5</v>
      </c>
      <c r="T351" s="75">
        <f t="shared" si="49"/>
        <v>6000000</v>
      </c>
      <c r="U351" s="76">
        <f t="shared" si="47"/>
        <v>6000000</v>
      </c>
      <c r="V351" s="31" t="s">
        <v>76</v>
      </c>
      <c r="W351" s="31" t="s">
        <v>81</v>
      </c>
      <c r="X351" s="77" t="s">
        <v>82</v>
      </c>
      <c r="Y351" s="32" t="s">
        <v>83</v>
      </c>
      <c r="Z351" s="33" t="s">
        <v>3</v>
      </c>
      <c r="AA351" s="30" t="s">
        <v>84</v>
      </c>
      <c r="AB351" s="78" t="s">
        <v>85</v>
      </c>
      <c r="AC351" s="31" t="s">
        <v>76</v>
      </c>
      <c r="AD351" s="31" t="s">
        <v>86</v>
      </c>
      <c r="AE351" s="79" t="s">
        <v>87</v>
      </c>
      <c r="AF351" s="79" t="s">
        <v>88</v>
      </c>
      <c r="AG351" s="79" t="s">
        <v>89</v>
      </c>
      <c r="AH351" s="79" t="s">
        <v>90</v>
      </c>
      <c r="AI351" s="79" t="s">
        <v>90</v>
      </c>
      <c r="AJ351" s="79" t="s">
        <v>90</v>
      </c>
      <c r="AK351" s="80"/>
      <c r="AL351" s="80"/>
      <c r="AM351" s="80"/>
    </row>
    <row r="352" spans="1:16381" ht="36" customHeight="1">
      <c r="A352" s="53"/>
      <c r="B352" s="28" t="s">
        <v>3</v>
      </c>
      <c r="C352" s="139" t="s">
        <v>209</v>
      </c>
      <c r="D352" s="139" t="s">
        <v>210</v>
      </c>
      <c r="E352" s="139" t="s">
        <v>7</v>
      </c>
      <c r="F352" s="139" t="s">
        <v>8</v>
      </c>
      <c r="G352" s="139" t="s">
        <v>873</v>
      </c>
      <c r="H352" s="47">
        <v>5000000</v>
      </c>
      <c r="I352" s="139" t="s">
        <v>76</v>
      </c>
      <c r="J352" s="29" t="s">
        <v>429</v>
      </c>
      <c r="K352" s="71" t="s">
        <v>173</v>
      </c>
      <c r="L352" s="140" t="s">
        <v>78</v>
      </c>
      <c r="M352" s="139" t="str">
        <f>G352</f>
        <v>Amparar el pago de los gastos de alquiler de espacios físicos para el adecuado y correcto desarrollo de las Ceremonias de grados extemporáneos 2025-2 de la Universidad Pedagógica Nacional.</v>
      </c>
      <c r="N352" s="31">
        <v>1</v>
      </c>
      <c r="O352" s="31">
        <v>1</v>
      </c>
      <c r="P352" s="73">
        <v>11</v>
      </c>
      <c r="Q352" s="74" t="s">
        <v>79</v>
      </c>
      <c r="R352" s="74" t="s">
        <v>80</v>
      </c>
      <c r="S352" s="139" t="s">
        <v>5</v>
      </c>
      <c r="T352" s="142">
        <f t="shared" ref="T352:T353" si="52">H352</f>
        <v>5000000</v>
      </c>
      <c r="U352" s="141">
        <f t="shared" si="47"/>
        <v>5000000</v>
      </c>
      <c r="V352" s="31" t="s">
        <v>76</v>
      </c>
      <c r="W352" s="31" t="s">
        <v>81</v>
      </c>
      <c r="X352" s="77" t="s">
        <v>82</v>
      </c>
      <c r="Y352" s="32" t="s">
        <v>83</v>
      </c>
      <c r="Z352" s="33" t="s">
        <v>27</v>
      </c>
      <c r="AA352" s="30" t="s">
        <v>84</v>
      </c>
      <c r="AB352" s="78" t="s">
        <v>85</v>
      </c>
      <c r="AC352" s="31" t="s">
        <v>76</v>
      </c>
      <c r="AD352" s="31" t="s">
        <v>86</v>
      </c>
      <c r="AE352" s="79" t="s">
        <v>87</v>
      </c>
      <c r="AF352" s="79" t="s">
        <v>88</v>
      </c>
      <c r="AG352" s="79" t="s">
        <v>89</v>
      </c>
      <c r="AH352" s="79" t="s">
        <v>90</v>
      </c>
      <c r="AI352" s="79" t="s">
        <v>90</v>
      </c>
      <c r="AJ352" s="79" t="s">
        <v>90</v>
      </c>
      <c r="AK352" s="35"/>
      <c r="AL352" s="35"/>
      <c r="AM352" s="35"/>
      <c r="AN352" s="35"/>
      <c r="AO352" s="35"/>
      <c r="AP352" s="35"/>
      <c r="AQ352" s="35"/>
      <c r="AR352" s="35"/>
      <c r="AS352" s="35"/>
      <c r="AT352" s="35"/>
      <c r="AU352" s="35"/>
      <c r="AV352" s="35"/>
      <c r="AW352" s="35"/>
      <c r="AX352" s="35"/>
      <c r="AY352" s="35"/>
      <c r="AZ352" s="35"/>
      <c r="BA352" s="35"/>
      <c r="BB352" s="35"/>
      <c r="BC352" s="35"/>
      <c r="BD352" s="35"/>
      <c r="BE352" s="35"/>
      <c r="BF352" s="35"/>
      <c r="BG352" s="35"/>
      <c r="BH352" s="35"/>
      <c r="BI352" s="35"/>
      <c r="BJ352" s="35"/>
      <c r="BK352" s="35"/>
      <c r="BL352" s="35"/>
      <c r="BM352" s="35"/>
      <c r="BN352" s="35"/>
      <c r="BO352" s="35"/>
      <c r="BP352" s="35"/>
      <c r="BQ352" s="35"/>
      <c r="BR352" s="35"/>
      <c r="BS352" s="35"/>
      <c r="BT352" s="35"/>
      <c r="BU352" s="35"/>
      <c r="BV352" s="35"/>
      <c r="BW352" s="35"/>
      <c r="BX352" s="35"/>
      <c r="BY352" s="35"/>
      <c r="BZ352" s="35"/>
      <c r="CA352" s="35"/>
      <c r="CB352" s="35"/>
      <c r="CC352" s="35"/>
      <c r="CD352" s="35"/>
      <c r="CE352" s="35"/>
      <c r="CF352" s="35"/>
      <c r="CG352" s="35"/>
      <c r="CH352" s="35"/>
      <c r="CI352" s="35"/>
      <c r="CJ352" s="35"/>
      <c r="CK352" s="35"/>
      <c r="CL352" s="35"/>
      <c r="CM352" s="35"/>
      <c r="CN352" s="35"/>
      <c r="CO352" s="35"/>
      <c r="CP352" s="35"/>
      <c r="CQ352" s="35"/>
      <c r="CR352" s="35"/>
      <c r="CS352" s="35"/>
      <c r="CT352" s="35"/>
      <c r="CU352" s="35"/>
      <c r="CV352" s="35"/>
      <c r="CW352" s="35"/>
      <c r="CX352" s="35"/>
      <c r="CY352" s="35"/>
      <c r="CZ352" s="35"/>
      <c r="DA352" s="35"/>
      <c r="DB352" s="35"/>
      <c r="DC352" s="35"/>
      <c r="DD352" s="35"/>
      <c r="DE352" s="35"/>
      <c r="DF352" s="35"/>
      <c r="DG352" s="35"/>
      <c r="DH352" s="35"/>
      <c r="DI352" s="35"/>
      <c r="DJ352" s="35"/>
      <c r="DK352" s="35"/>
      <c r="DL352" s="35"/>
      <c r="DM352" s="35"/>
      <c r="DN352" s="35"/>
      <c r="DO352" s="35"/>
      <c r="DP352" s="35"/>
      <c r="DQ352" s="35"/>
      <c r="DR352" s="35"/>
      <c r="DS352" s="35"/>
      <c r="DT352" s="35"/>
      <c r="DU352" s="35"/>
      <c r="DV352" s="35"/>
      <c r="DW352" s="35"/>
      <c r="DX352" s="35"/>
      <c r="DY352" s="35"/>
      <c r="DZ352" s="35"/>
      <c r="EA352" s="35"/>
      <c r="EB352" s="35"/>
      <c r="EC352" s="35"/>
      <c r="ED352" s="35"/>
      <c r="EE352" s="35"/>
      <c r="EF352" s="35"/>
      <c r="EG352" s="35"/>
      <c r="EH352" s="35"/>
      <c r="EI352" s="35"/>
      <c r="EJ352" s="35"/>
      <c r="EK352" s="35"/>
      <c r="EL352" s="35"/>
      <c r="EM352" s="35"/>
      <c r="EN352" s="35"/>
      <c r="EO352" s="35"/>
      <c r="EP352" s="35"/>
      <c r="EQ352" s="35"/>
      <c r="ER352" s="35"/>
      <c r="ES352" s="35"/>
      <c r="ET352" s="35"/>
      <c r="EU352" s="35"/>
      <c r="EV352" s="35"/>
      <c r="EW352" s="35"/>
      <c r="EX352" s="35"/>
      <c r="EY352" s="35"/>
      <c r="EZ352" s="35"/>
      <c r="FA352" s="35"/>
      <c r="FB352" s="35"/>
      <c r="FC352" s="35"/>
      <c r="FD352" s="35"/>
      <c r="FE352" s="35"/>
      <c r="FF352" s="35"/>
      <c r="FG352" s="35"/>
      <c r="FH352" s="35"/>
      <c r="FI352" s="35"/>
      <c r="FJ352" s="35"/>
      <c r="FK352" s="35"/>
      <c r="FL352" s="35"/>
      <c r="FM352" s="35"/>
      <c r="FN352" s="35"/>
      <c r="FO352" s="35"/>
      <c r="FP352" s="35"/>
      <c r="FQ352" s="35"/>
      <c r="FR352" s="35"/>
      <c r="FS352" s="35"/>
      <c r="FT352" s="35"/>
      <c r="FU352" s="35"/>
      <c r="FV352" s="35"/>
      <c r="FW352" s="35"/>
      <c r="FX352" s="35"/>
      <c r="FY352" s="35"/>
      <c r="FZ352" s="35"/>
      <c r="GA352" s="35"/>
      <c r="GB352" s="35"/>
      <c r="GC352" s="35"/>
      <c r="GD352" s="35"/>
      <c r="GE352" s="35"/>
      <c r="GF352" s="35"/>
      <c r="GG352" s="35"/>
      <c r="GH352" s="35"/>
      <c r="GI352" s="35"/>
      <c r="GJ352" s="35"/>
      <c r="GK352" s="35"/>
      <c r="GL352" s="35"/>
      <c r="GM352" s="35"/>
      <c r="GN352" s="35"/>
      <c r="GO352" s="35"/>
      <c r="GP352" s="35"/>
      <c r="GQ352" s="35"/>
      <c r="GR352" s="35"/>
      <c r="GS352" s="35"/>
      <c r="GT352" s="35"/>
      <c r="GU352" s="35"/>
      <c r="GV352" s="35"/>
      <c r="GW352" s="35"/>
      <c r="GX352" s="35"/>
      <c r="GY352" s="35"/>
      <c r="GZ352" s="35"/>
      <c r="HA352" s="35"/>
      <c r="HB352" s="35"/>
      <c r="HC352" s="35"/>
      <c r="HD352" s="35"/>
      <c r="HE352" s="35"/>
      <c r="HF352" s="35"/>
      <c r="HG352" s="35"/>
      <c r="HH352" s="35"/>
      <c r="HI352" s="35"/>
      <c r="HJ352" s="35"/>
      <c r="HK352" s="35"/>
      <c r="HL352" s="35"/>
      <c r="HM352" s="35"/>
      <c r="HN352" s="35"/>
      <c r="HO352" s="35"/>
      <c r="HP352" s="35"/>
      <c r="HQ352" s="35"/>
      <c r="HR352" s="35"/>
      <c r="HS352" s="35"/>
      <c r="HT352" s="35"/>
      <c r="HU352" s="35"/>
      <c r="HV352" s="35"/>
      <c r="HW352" s="35"/>
      <c r="HX352" s="35"/>
      <c r="HY352" s="35"/>
      <c r="HZ352" s="35"/>
      <c r="IA352" s="35"/>
      <c r="IB352" s="35"/>
      <c r="IC352" s="35"/>
      <c r="ID352" s="35"/>
      <c r="IE352" s="35"/>
      <c r="IF352" s="35"/>
      <c r="IG352" s="35"/>
      <c r="IH352" s="35"/>
      <c r="II352" s="35"/>
      <c r="IJ352" s="35"/>
      <c r="IK352" s="35"/>
      <c r="IL352" s="35"/>
      <c r="IM352" s="35"/>
      <c r="IN352" s="35"/>
      <c r="IO352" s="35"/>
      <c r="IP352" s="35"/>
      <c r="IQ352" s="35"/>
      <c r="IR352" s="35"/>
      <c r="IS352" s="35"/>
      <c r="IT352" s="35"/>
      <c r="IU352" s="35"/>
      <c r="IV352" s="35"/>
      <c r="IW352" s="35"/>
      <c r="IX352" s="35"/>
      <c r="IY352" s="35"/>
      <c r="IZ352" s="35"/>
      <c r="JA352" s="35"/>
      <c r="JB352" s="35"/>
      <c r="JC352" s="35"/>
      <c r="JD352" s="35"/>
      <c r="JE352" s="35"/>
      <c r="JF352" s="35"/>
      <c r="JG352" s="35"/>
      <c r="JH352" s="35"/>
      <c r="JI352" s="35"/>
      <c r="JJ352" s="35"/>
      <c r="JK352" s="35"/>
      <c r="JL352" s="35"/>
      <c r="JM352" s="35"/>
      <c r="JN352" s="35"/>
      <c r="JO352" s="35"/>
      <c r="JP352" s="35"/>
      <c r="JQ352" s="35"/>
      <c r="JR352" s="35"/>
      <c r="JS352" s="35"/>
      <c r="JT352" s="35"/>
      <c r="JU352" s="35"/>
      <c r="JV352" s="35"/>
      <c r="JW352" s="35"/>
      <c r="JX352" s="35"/>
      <c r="JY352" s="35"/>
      <c r="JZ352" s="35"/>
      <c r="KA352" s="35"/>
      <c r="KB352" s="35"/>
      <c r="KC352" s="35"/>
      <c r="KD352" s="35"/>
      <c r="KE352" s="35"/>
      <c r="KF352" s="35"/>
      <c r="KG352" s="35"/>
      <c r="KH352" s="35"/>
      <c r="KI352" s="35"/>
      <c r="KJ352" s="35"/>
      <c r="KK352" s="35"/>
      <c r="KL352" s="35"/>
      <c r="KM352" s="35"/>
      <c r="KN352" s="35"/>
      <c r="KO352" s="35"/>
      <c r="KP352" s="35"/>
      <c r="KQ352" s="35"/>
      <c r="KR352" s="35"/>
      <c r="KS352" s="35"/>
      <c r="KT352" s="35"/>
      <c r="KU352" s="35"/>
      <c r="KV352" s="35"/>
      <c r="KW352" s="35"/>
      <c r="KX352" s="35"/>
      <c r="KY352" s="35"/>
      <c r="KZ352" s="35"/>
      <c r="LA352" s="35"/>
      <c r="LB352" s="35"/>
      <c r="LC352" s="35"/>
      <c r="LD352" s="35"/>
      <c r="LE352" s="35"/>
      <c r="LF352" s="35"/>
      <c r="LG352" s="35"/>
      <c r="LH352" s="35"/>
      <c r="LI352" s="35"/>
      <c r="LJ352" s="35"/>
      <c r="LK352" s="35"/>
      <c r="LL352" s="35"/>
      <c r="LM352" s="35"/>
      <c r="LN352" s="35"/>
      <c r="LO352" s="35"/>
      <c r="LP352" s="35"/>
      <c r="LQ352" s="35"/>
      <c r="LR352" s="35"/>
      <c r="LS352" s="35"/>
      <c r="LT352" s="35"/>
      <c r="LU352" s="35"/>
      <c r="LV352" s="35"/>
      <c r="LW352" s="35"/>
      <c r="LX352" s="35"/>
      <c r="LY352" s="35"/>
      <c r="LZ352" s="35"/>
      <c r="MA352" s="35"/>
      <c r="MB352" s="35"/>
      <c r="MC352" s="35"/>
      <c r="MD352" s="35"/>
      <c r="ME352" s="35"/>
      <c r="MF352" s="35"/>
      <c r="MG352" s="35"/>
      <c r="MH352" s="35"/>
      <c r="MI352" s="35"/>
      <c r="MJ352" s="35"/>
      <c r="MK352" s="35"/>
      <c r="ML352" s="35"/>
      <c r="MM352" s="35"/>
      <c r="MN352" s="35"/>
      <c r="MO352" s="35"/>
      <c r="MP352" s="35"/>
      <c r="MQ352" s="35"/>
      <c r="MR352" s="35"/>
      <c r="MS352" s="35"/>
      <c r="MT352" s="35"/>
      <c r="MU352" s="35"/>
      <c r="MV352" s="35"/>
      <c r="MW352" s="35"/>
      <c r="MX352" s="35"/>
      <c r="MY352" s="35"/>
      <c r="MZ352" s="35"/>
      <c r="NA352" s="35"/>
      <c r="NB352" s="35"/>
      <c r="NC352" s="35"/>
      <c r="ND352" s="35"/>
      <c r="NE352" s="35"/>
      <c r="NF352" s="35"/>
      <c r="NG352" s="35"/>
      <c r="NH352" s="35"/>
      <c r="NI352" s="35"/>
      <c r="NJ352" s="35"/>
      <c r="NK352" s="35"/>
      <c r="NL352" s="35"/>
      <c r="NM352" s="35"/>
      <c r="NN352" s="35"/>
      <c r="NO352" s="35"/>
      <c r="NP352" s="35"/>
      <c r="NQ352" s="35"/>
      <c r="NR352" s="35"/>
      <c r="NS352" s="35"/>
      <c r="NT352" s="35"/>
      <c r="NU352" s="35"/>
      <c r="NV352" s="35"/>
      <c r="NW352" s="35"/>
      <c r="NX352" s="35"/>
      <c r="NY352" s="35"/>
      <c r="NZ352" s="35"/>
      <c r="OA352" s="35"/>
      <c r="OB352" s="35"/>
      <c r="OC352" s="35"/>
      <c r="OD352" s="35"/>
      <c r="OE352" s="35"/>
      <c r="OF352" s="35"/>
      <c r="OG352" s="35"/>
      <c r="OH352" s="35"/>
      <c r="OI352" s="35"/>
      <c r="OJ352" s="35"/>
      <c r="OK352" s="35"/>
      <c r="OL352" s="35"/>
      <c r="OM352" s="35"/>
      <c r="ON352" s="35"/>
      <c r="OO352" s="35"/>
      <c r="OP352" s="35"/>
      <c r="OQ352" s="35"/>
      <c r="OR352" s="35"/>
      <c r="OS352" s="35"/>
      <c r="OT352" s="35"/>
      <c r="OU352" s="35"/>
      <c r="OV352" s="35"/>
      <c r="OW352" s="35"/>
      <c r="OX352" s="35"/>
      <c r="OY352" s="35"/>
      <c r="OZ352" s="35"/>
      <c r="PA352" s="35"/>
      <c r="PB352" s="35"/>
      <c r="PC352" s="35"/>
      <c r="PD352" s="35"/>
      <c r="PE352" s="35"/>
      <c r="PF352" s="35"/>
      <c r="PG352" s="35"/>
      <c r="PH352" s="35"/>
      <c r="PI352" s="35"/>
      <c r="PJ352" s="35"/>
      <c r="PK352" s="35"/>
      <c r="PL352" s="35"/>
      <c r="PM352" s="35"/>
      <c r="PN352" s="35"/>
      <c r="PO352" s="35"/>
      <c r="PP352" s="35"/>
      <c r="PQ352" s="35"/>
      <c r="PR352" s="35"/>
      <c r="PS352" s="35"/>
      <c r="PT352" s="35"/>
      <c r="PU352" s="35"/>
      <c r="PV352" s="35"/>
      <c r="PW352" s="35"/>
      <c r="PX352" s="35"/>
      <c r="PY352" s="35"/>
      <c r="PZ352" s="35"/>
      <c r="QA352" s="35"/>
      <c r="QB352" s="35"/>
      <c r="QC352" s="35"/>
      <c r="QD352" s="35"/>
      <c r="QE352" s="35"/>
      <c r="QF352" s="35"/>
      <c r="QG352" s="35"/>
      <c r="QH352" s="35"/>
      <c r="QI352" s="35"/>
      <c r="QJ352" s="35"/>
      <c r="QK352" s="35"/>
      <c r="QL352" s="35"/>
      <c r="QM352" s="35"/>
      <c r="QN352" s="35"/>
      <c r="QO352" s="35"/>
      <c r="QP352" s="35"/>
      <c r="QQ352" s="35"/>
      <c r="QR352" s="35"/>
      <c r="QS352" s="35"/>
      <c r="QT352" s="35"/>
      <c r="QU352" s="35"/>
      <c r="QV352" s="35"/>
      <c r="QW352" s="35"/>
      <c r="QX352" s="35"/>
      <c r="QY352" s="35"/>
      <c r="QZ352" s="35"/>
      <c r="RA352" s="35"/>
      <c r="RB352" s="35"/>
      <c r="RC352" s="35"/>
      <c r="RD352" s="35"/>
      <c r="RE352" s="35"/>
      <c r="RF352" s="35"/>
      <c r="RG352" s="35"/>
      <c r="RH352" s="35"/>
      <c r="RI352" s="35"/>
      <c r="RJ352" s="35"/>
      <c r="RK352" s="35"/>
      <c r="RL352" s="35"/>
      <c r="RM352" s="35"/>
      <c r="RN352" s="35"/>
      <c r="RO352" s="35"/>
      <c r="RP352" s="35"/>
      <c r="RQ352" s="35"/>
      <c r="RR352" s="35"/>
      <c r="RS352" s="35"/>
      <c r="RT352" s="35"/>
      <c r="RU352" s="35"/>
      <c r="RV352" s="35"/>
      <c r="RW352" s="35"/>
      <c r="RX352" s="35"/>
      <c r="RY352" s="35"/>
      <c r="RZ352" s="35"/>
      <c r="SA352" s="35"/>
      <c r="SB352" s="35"/>
      <c r="SC352" s="35"/>
      <c r="SD352" s="35"/>
      <c r="SE352" s="35"/>
      <c r="SF352" s="35"/>
      <c r="SG352" s="35"/>
      <c r="SH352" s="35"/>
      <c r="SI352" s="35"/>
      <c r="SJ352" s="35"/>
      <c r="SK352" s="35"/>
      <c r="SL352" s="35"/>
      <c r="SM352" s="35"/>
      <c r="SN352" s="35"/>
      <c r="SO352" s="35"/>
      <c r="SP352" s="35"/>
      <c r="SQ352" s="35"/>
      <c r="SR352" s="35"/>
      <c r="SS352" s="35"/>
      <c r="ST352" s="35"/>
      <c r="SU352" s="35"/>
      <c r="SV352" s="35"/>
      <c r="SW352" s="35"/>
      <c r="SX352" s="35"/>
      <c r="SY352" s="35"/>
      <c r="SZ352" s="35"/>
      <c r="TA352" s="35"/>
      <c r="TB352" s="35"/>
      <c r="TC352" s="35"/>
      <c r="TD352" s="35"/>
      <c r="TE352" s="35"/>
      <c r="TF352" s="35"/>
      <c r="TG352" s="35"/>
      <c r="TH352" s="35"/>
      <c r="TI352" s="35"/>
      <c r="TJ352" s="35"/>
      <c r="TK352" s="35"/>
      <c r="TL352" s="35"/>
      <c r="TM352" s="35"/>
      <c r="TN352" s="35"/>
      <c r="TO352" s="35"/>
      <c r="TP352" s="35"/>
      <c r="TQ352" s="35"/>
      <c r="TR352" s="35"/>
      <c r="TS352" s="35"/>
      <c r="TT352" s="35"/>
      <c r="TU352" s="35"/>
      <c r="TV352" s="35"/>
      <c r="TW352" s="35"/>
      <c r="TX352" s="35"/>
      <c r="TY352" s="35"/>
      <c r="TZ352" s="35"/>
      <c r="UA352" s="35"/>
      <c r="UB352" s="35"/>
      <c r="UC352" s="35"/>
      <c r="UD352" s="35"/>
      <c r="UE352" s="35"/>
      <c r="UF352" s="35"/>
      <c r="UG352" s="35"/>
      <c r="UH352" s="35"/>
      <c r="UI352" s="35"/>
      <c r="UJ352" s="35"/>
      <c r="UK352" s="35"/>
      <c r="UL352" s="35"/>
      <c r="UM352" s="35"/>
      <c r="UN352" s="35"/>
      <c r="UO352" s="35"/>
      <c r="UP352" s="35"/>
      <c r="UQ352" s="35"/>
      <c r="UR352" s="35"/>
      <c r="US352" s="35"/>
      <c r="UT352" s="35"/>
      <c r="UU352" s="35"/>
      <c r="UV352" s="35"/>
      <c r="UW352" s="35"/>
      <c r="UX352" s="35"/>
      <c r="UY352" s="35"/>
      <c r="UZ352" s="35"/>
      <c r="VA352" s="35"/>
      <c r="VB352" s="35"/>
      <c r="VC352" s="35"/>
      <c r="VD352" s="35"/>
      <c r="VE352" s="35"/>
      <c r="VF352" s="35"/>
      <c r="VG352" s="35"/>
      <c r="VH352" s="35"/>
      <c r="VI352" s="35"/>
      <c r="VJ352" s="35"/>
      <c r="VK352" s="35"/>
      <c r="VL352" s="35"/>
      <c r="VM352" s="35"/>
      <c r="VN352" s="35"/>
      <c r="VO352" s="35"/>
      <c r="VP352" s="35"/>
      <c r="VQ352" s="35"/>
      <c r="VR352" s="35"/>
      <c r="VS352" s="35"/>
      <c r="VT352" s="35"/>
      <c r="VU352" s="35"/>
      <c r="VV352" s="35"/>
      <c r="VW352" s="35"/>
      <c r="VX352" s="35"/>
      <c r="VY352" s="35"/>
      <c r="VZ352" s="35"/>
      <c r="WA352" s="35"/>
      <c r="WB352" s="35"/>
      <c r="WC352" s="35"/>
      <c r="WD352" s="35"/>
      <c r="WE352" s="35"/>
      <c r="WF352" s="35"/>
      <c r="WG352" s="35"/>
      <c r="WH352" s="35"/>
      <c r="WI352" s="35"/>
      <c r="WJ352" s="35"/>
      <c r="WK352" s="35"/>
      <c r="WL352" s="35"/>
      <c r="WM352" s="35"/>
      <c r="WN352" s="35"/>
      <c r="WO352" s="35"/>
      <c r="WP352" s="35"/>
      <c r="WQ352" s="35"/>
      <c r="WR352" s="35"/>
      <c r="WS352" s="35"/>
      <c r="WT352" s="35"/>
      <c r="WU352" s="35"/>
      <c r="WV352" s="35"/>
      <c r="WW352" s="35"/>
      <c r="WX352" s="35"/>
      <c r="WY352" s="35"/>
      <c r="WZ352" s="35"/>
      <c r="XA352" s="35"/>
      <c r="XB352" s="35"/>
      <c r="XC352" s="35"/>
      <c r="XD352" s="35"/>
      <c r="XE352" s="35"/>
      <c r="XF352" s="35"/>
      <c r="XG352" s="35"/>
      <c r="XH352" s="35"/>
      <c r="XI352" s="35"/>
      <c r="XJ352" s="35"/>
      <c r="XK352" s="35"/>
      <c r="XL352" s="35"/>
      <c r="XM352" s="35"/>
      <c r="XN352" s="35"/>
      <c r="XO352" s="35"/>
      <c r="XP352" s="35"/>
      <c r="XQ352" s="35"/>
      <c r="XR352" s="35"/>
      <c r="XS352" s="35"/>
      <c r="XT352" s="35"/>
      <c r="XU352" s="35"/>
      <c r="XV352" s="35"/>
      <c r="XW352" s="35"/>
      <c r="XX352" s="35"/>
      <c r="XY352" s="35"/>
      <c r="XZ352" s="35"/>
      <c r="YA352" s="35"/>
      <c r="YB352" s="35"/>
      <c r="YC352" s="35"/>
      <c r="YD352" s="35"/>
      <c r="YE352" s="35"/>
      <c r="YF352" s="35"/>
      <c r="YG352" s="35"/>
      <c r="YH352" s="35"/>
      <c r="YI352" s="35"/>
      <c r="YJ352" s="35"/>
      <c r="YK352" s="35"/>
      <c r="YL352" s="35"/>
      <c r="YM352" s="35"/>
      <c r="YN352" s="35"/>
      <c r="YO352" s="35"/>
      <c r="YP352" s="35"/>
      <c r="YQ352" s="35"/>
      <c r="YR352" s="35"/>
      <c r="YS352" s="35"/>
      <c r="YT352" s="35"/>
      <c r="YU352" s="35"/>
      <c r="YV352" s="35"/>
      <c r="YW352" s="35"/>
      <c r="YX352" s="35"/>
      <c r="YY352" s="35"/>
      <c r="YZ352" s="35"/>
      <c r="ZA352" s="35"/>
      <c r="ZB352" s="35"/>
      <c r="ZC352" s="35"/>
      <c r="ZD352" s="35"/>
      <c r="ZE352" s="35"/>
      <c r="ZF352" s="35"/>
      <c r="ZG352" s="35"/>
      <c r="ZH352" s="35"/>
      <c r="ZI352" s="35"/>
      <c r="ZJ352" s="35"/>
      <c r="ZK352" s="35"/>
      <c r="ZL352" s="35"/>
      <c r="ZM352" s="35"/>
      <c r="ZN352" s="35"/>
      <c r="ZO352" s="35"/>
      <c r="ZP352" s="35"/>
      <c r="ZQ352" s="35"/>
      <c r="ZR352" s="35"/>
      <c r="ZS352" s="35"/>
      <c r="ZT352" s="35"/>
      <c r="ZU352" s="35"/>
      <c r="ZV352" s="35"/>
      <c r="ZW352" s="35"/>
      <c r="ZX352" s="35"/>
      <c r="ZY352" s="35"/>
      <c r="ZZ352" s="35"/>
      <c r="AAA352" s="35"/>
      <c r="AAB352" s="35"/>
      <c r="AAC352" s="35"/>
      <c r="AAD352" s="35"/>
      <c r="AAE352" s="35"/>
      <c r="AAF352" s="35"/>
      <c r="AAG352" s="35"/>
      <c r="AAH352" s="35"/>
      <c r="AAI352" s="35"/>
      <c r="AAJ352" s="35"/>
      <c r="AAK352" s="35"/>
      <c r="AAL352" s="35"/>
      <c r="AAM352" s="35"/>
      <c r="AAN352" s="35"/>
      <c r="AAO352" s="35"/>
      <c r="AAP352" s="35"/>
      <c r="AAQ352" s="35"/>
      <c r="AAR352" s="35"/>
      <c r="AAS352" s="35"/>
      <c r="AAT352" s="35"/>
      <c r="AAU352" s="35"/>
      <c r="AAV352" s="35"/>
      <c r="AAW352" s="35"/>
      <c r="AAX352" s="35"/>
      <c r="AAY352" s="35"/>
      <c r="AAZ352" s="35"/>
      <c r="ABA352" s="35"/>
      <c r="ABB352" s="35"/>
      <c r="ABC352" s="35"/>
      <c r="ABD352" s="35"/>
      <c r="ABE352" s="35"/>
      <c r="ABF352" s="35"/>
      <c r="ABG352" s="35"/>
      <c r="ABH352" s="35"/>
      <c r="ABI352" s="35"/>
      <c r="ABJ352" s="35"/>
      <c r="ABK352" s="35"/>
      <c r="ABL352" s="35"/>
      <c r="ABM352" s="35"/>
      <c r="ABN352" s="35"/>
      <c r="ABO352" s="35"/>
      <c r="ABP352" s="35"/>
      <c r="ABQ352" s="35"/>
      <c r="ABR352" s="35"/>
      <c r="ABS352" s="35"/>
      <c r="ABT352" s="35"/>
      <c r="ABU352" s="35"/>
      <c r="ABV352" s="35"/>
      <c r="ABW352" s="35"/>
      <c r="ABX352" s="35"/>
      <c r="ABY352" s="35"/>
      <c r="ABZ352" s="35"/>
      <c r="ACA352" s="35"/>
      <c r="ACB352" s="35"/>
      <c r="ACC352" s="35"/>
      <c r="ACD352" s="35"/>
      <c r="ACE352" s="35"/>
      <c r="ACF352" s="35"/>
      <c r="ACG352" s="35"/>
      <c r="ACH352" s="35"/>
      <c r="ACI352" s="35"/>
      <c r="ACJ352" s="35"/>
      <c r="ACK352" s="35"/>
      <c r="ACL352" s="35"/>
      <c r="ACM352" s="35"/>
      <c r="ACN352" s="35"/>
      <c r="ACO352" s="35"/>
      <c r="ACP352" s="35"/>
      <c r="ACQ352" s="35"/>
      <c r="ACR352" s="35"/>
      <c r="ACS352" s="35"/>
      <c r="ACT352" s="35"/>
      <c r="ACU352" s="35"/>
      <c r="ACV352" s="35"/>
      <c r="ACW352" s="35"/>
      <c r="ACX352" s="35"/>
      <c r="ACY352" s="35"/>
      <c r="ACZ352" s="35"/>
      <c r="ADA352" s="35"/>
      <c r="ADB352" s="35"/>
      <c r="ADC352" s="35"/>
      <c r="ADD352" s="35"/>
      <c r="ADE352" s="35"/>
      <c r="ADF352" s="35"/>
      <c r="ADG352" s="35"/>
      <c r="ADH352" s="35"/>
      <c r="ADI352" s="35"/>
      <c r="ADJ352" s="35"/>
      <c r="ADK352" s="35"/>
      <c r="ADL352" s="35"/>
      <c r="ADM352" s="35"/>
      <c r="ADN352" s="35"/>
      <c r="ADO352" s="35"/>
      <c r="ADP352" s="35"/>
      <c r="ADQ352" s="35"/>
      <c r="ADR352" s="35"/>
      <c r="ADS352" s="35"/>
      <c r="ADT352" s="35"/>
      <c r="ADU352" s="35"/>
      <c r="ADV352" s="35"/>
      <c r="ADW352" s="35"/>
      <c r="ADX352" s="35"/>
      <c r="ADY352" s="35"/>
      <c r="ADZ352" s="35"/>
      <c r="AEA352" s="35"/>
      <c r="AEB352" s="35"/>
      <c r="AEC352" s="35"/>
      <c r="AED352" s="35"/>
      <c r="AEE352" s="35"/>
      <c r="AEF352" s="35"/>
      <c r="AEG352" s="35"/>
      <c r="AEH352" s="35"/>
      <c r="AEI352" s="35"/>
      <c r="AEJ352" s="35"/>
      <c r="AEK352" s="35"/>
      <c r="AEL352" s="35"/>
      <c r="AEM352" s="35"/>
      <c r="AEN352" s="35"/>
      <c r="AEO352" s="35"/>
      <c r="AEP352" s="35"/>
      <c r="AEQ352" s="35"/>
      <c r="AER352" s="35"/>
      <c r="AES352" s="35"/>
      <c r="AET352" s="35"/>
      <c r="AEU352" s="35"/>
      <c r="AEV352" s="35"/>
      <c r="AEW352" s="35"/>
      <c r="AEX352" s="35"/>
      <c r="AEY352" s="35"/>
      <c r="AEZ352" s="35"/>
      <c r="AFA352" s="35"/>
      <c r="AFB352" s="35"/>
      <c r="AFC352" s="35"/>
      <c r="AFD352" s="35"/>
      <c r="AFE352" s="35"/>
      <c r="AFF352" s="35"/>
      <c r="AFG352" s="35"/>
      <c r="AFH352" s="35"/>
      <c r="AFI352" s="35"/>
      <c r="AFJ352" s="35"/>
      <c r="AFK352" s="35"/>
      <c r="AFL352" s="35"/>
      <c r="AFM352" s="35"/>
      <c r="AFN352" s="35"/>
      <c r="AFO352" s="35"/>
      <c r="AFP352" s="35"/>
      <c r="AFQ352" s="35"/>
      <c r="AFR352" s="35"/>
      <c r="AFS352" s="35"/>
      <c r="AFT352" s="35"/>
      <c r="AFU352" s="35"/>
      <c r="AFV352" s="35"/>
      <c r="AFW352" s="35"/>
      <c r="AFX352" s="35"/>
      <c r="AFY352" s="35"/>
      <c r="AFZ352" s="35"/>
      <c r="AGA352" s="35"/>
      <c r="AGB352" s="35"/>
      <c r="AGC352" s="35"/>
      <c r="AGD352" s="35"/>
      <c r="AGE352" s="35"/>
      <c r="AGF352" s="35"/>
      <c r="AGG352" s="35"/>
      <c r="AGH352" s="35"/>
      <c r="AGI352" s="35"/>
      <c r="AGJ352" s="35"/>
      <c r="AGK352" s="35"/>
      <c r="AGL352" s="35"/>
      <c r="AGM352" s="35"/>
      <c r="AGN352" s="35"/>
      <c r="AGO352" s="35"/>
      <c r="AGP352" s="35"/>
      <c r="AGQ352" s="35"/>
      <c r="AGR352" s="35"/>
      <c r="AGS352" s="35"/>
      <c r="AGT352" s="35"/>
      <c r="AGU352" s="35"/>
      <c r="AGV352" s="35"/>
      <c r="AGW352" s="35"/>
      <c r="AGX352" s="35"/>
      <c r="AGY352" s="35"/>
      <c r="AGZ352" s="35"/>
      <c r="AHA352" s="35"/>
      <c r="AHB352" s="35"/>
      <c r="AHC352" s="35"/>
      <c r="AHD352" s="35"/>
      <c r="AHE352" s="35"/>
      <c r="AHF352" s="35"/>
      <c r="AHG352" s="35"/>
      <c r="AHH352" s="35"/>
      <c r="AHI352" s="35"/>
      <c r="AHJ352" s="35"/>
      <c r="AHK352" s="35"/>
      <c r="AHL352" s="35"/>
      <c r="AHM352" s="35"/>
      <c r="AHN352" s="35"/>
      <c r="AHO352" s="35"/>
      <c r="AHP352" s="35"/>
      <c r="AHQ352" s="35"/>
      <c r="AHR352" s="35"/>
      <c r="AHS352" s="35"/>
      <c r="AHT352" s="35"/>
      <c r="AHU352" s="35"/>
      <c r="AHV352" s="35"/>
      <c r="AHW352" s="35"/>
      <c r="AHX352" s="35"/>
      <c r="AHY352" s="35"/>
      <c r="AHZ352" s="35"/>
      <c r="AIA352" s="35"/>
      <c r="AIB352" s="35"/>
      <c r="AIC352" s="35"/>
      <c r="AID352" s="35"/>
      <c r="AIE352" s="35"/>
      <c r="AIF352" s="35"/>
      <c r="AIG352" s="35"/>
      <c r="AIH352" s="35"/>
      <c r="AII352" s="35"/>
      <c r="AIJ352" s="35"/>
      <c r="AIK352" s="35"/>
      <c r="AIL352" s="35"/>
      <c r="AIM352" s="35"/>
      <c r="AIN352" s="35"/>
      <c r="AIO352" s="35"/>
      <c r="AIP352" s="35"/>
      <c r="AIQ352" s="35"/>
      <c r="AIR352" s="35"/>
      <c r="AIS352" s="35"/>
      <c r="AIT352" s="35"/>
      <c r="AIU352" s="35"/>
      <c r="AIV352" s="35"/>
      <c r="AIW352" s="35"/>
      <c r="AIX352" s="35"/>
      <c r="AIY352" s="35"/>
      <c r="AIZ352" s="35"/>
      <c r="AJA352" s="35"/>
      <c r="AJB352" s="35"/>
      <c r="AJC352" s="35"/>
      <c r="AJD352" s="35"/>
      <c r="AJE352" s="35"/>
      <c r="AJF352" s="35"/>
      <c r="AJG352" s="35"/>
      <c r="AJH352" s="35"/>
      <c r="AJI352" s="35"/>
      <c r="AJJ352" s="35"/>
      <c r="AJK352" s="35"/>
      <c r="AJL352" s="35"/>
      <c r="AJM352" s="35"/>
      <c r="AJN352" s="35"/>
      <c r="AJO352" s="35"/>
      <c r="AJP352" s="35"/>
      <c r="AJQ352" s="35"/>
      <c r="AJR352" s="35"/>
      <c r="AJS352" s="35"/>
      <c r="AJT352" s="35"/>
      <c r="AJU352" s="35"/>
      <c r="AJV352" s="35"/>
      <c r="AJW352" s="35"/>
      <c r="AJX352" s="35"/>
      <c r="AJY352" s="35"/>
      <c r="AJZ352" s="35"/>
      <c r="AKA352" s="35"/>
      <c r="AKB352" s="35"/>
      <c r="AKC352" s="35"/>
      <c r="AKD352" s="35"/>
      <c r="AKE352" s="35"/>
      <c r="AKF352" s="35"/>
      <c r="AKG352" s="35"/>
      <c r="AKH352" s="35"/>
      <c r="AKI352" s="35"/>
      <c r="AKJ352" s="35"/>
      <c r="AKK352" s="35"/>
      <c r="AKL352" s="35"/>
      <c r="AKM352" s="35"/>
      <c r="AKN352" s="35"/>
      <c r="AKO352" s="35"/>
      <c r="AKP352" s="35"/>
      <c r="AKQ352" s="35"/>
      <c r="AKR352" s="35"/>
      <c r="AKS352" s="35"/>
      <c r="AKT352" s="35"/>
      <c r="AKU352" s="35"/>
      <c r="AKV352" s="35"/>
      <c r="AKW352" s="35"/>
      <c r="AKX352" s="35"/>
      <c r="AKY352" s="35"/>
      <c r="AKZ352" s="35"/>
      <c r="ALA352" s="35"/>
      <c r="ALB352" s="35"/>
      <c r="ALC352" s="35"/>
      <c r="ALD352" s="35"/>
      <c r="ALE352" s="35"/>
      <c r="ALF352" s="35"/>
      <c r="ALG352" s="35"/>
      <c r="ALH352" s="35"/>
      <c r="ALI352" s="35"/>
      <c r="ALJ352" s="35"/>
      <c r="ALK352" s="35"/>
      <c r="ALL352" s="35"/>
      <c r="ALM352" s="35"/>
      <c r="ALN352" s="35"/>
      <c r="ALO352" s="35"/>
      <c r="ALP352" s="35"/>
      <c r="ALQ352" s="35"/>
      <c r="ALR352" s="35"/>
      <c r="ALS352" s="35"/>
      <c r="ALT352" s="35"/>
      <c r="ALU352" s="35"/>
      <c r="ALV352" s="35"/>
      <c r="ALW352" s="35"/>
      <c r="ALX352" s="35"/>
      <c r="ALY352" s="35"/>
      <c r="ALZ352" s="35"/>
      <c r="AMA352" s="35"/>
      <c r="AMB352" s="35"/>
      <c r="AMC352" s="35"/>
      <c r="AMD352" s="35"/>
      <c r="AME352" s="35"/>
      <c r="AMF352" s="35"/>
      <c r="AMG352" s="35"/>
      <c r="AMH352" s="35"/>
      <c r="AMI352" s="35"/>
      <c r="AMJ352" s="35"/>
      <c r="AMK352" s="35"/>
      <c r="AML352" s="35"/>
      <c r="AMM352" s="35"/>
      <c r="AMN352" s="35"/>
      <c r="AMO352" s="35"/>
      <c r="AMP352" s="35"/>
      <c r="AMQ352" s="35"/>
      <c r="AMR352" s="35"/>
      <c r="AMS352" s="35"/>
      <c r="AMT352" s="35"/>
      <c r="AMU352" s="35"/>
      <c r="AMV352" s="35"/>
      <c r="AMW352" s="35"/>
      <c r="AMX352" s="35"/>
      <c r="AMY352" s="35"/>
      <c r="AMZ352" s="35"/>
      <c r="ANA352" s="35"/>
      <c r="ANB352" s="35"/>
      <c r="ANC352" s="35"/>
      <c r="AND352" s="35"/>
      <c r="ANE352" s="35"/>
      <c r="ANF352" s="35"/>
      <c r="ANG352" s="35"/>
      <c r="ANH352" s="35"/>
      <c r="ANI352" s="35"/>
      <c r="ANJ352" s="35"/>
      <c r="ANK352" s="35"/>
      <c r="ANL352" s="35"/>
      <c r="ANM352" s="35"/>
      <c r="ANN352" s="35"/>
      <c r="ANO352" s="35"/>
      <c r="ANP352" s="35"/>
      <c r="ANQ352" s="35"/>
      <c r="ANR352" s="35"/>
      <c r="ANS352" s="35"/>
      <c r="ANT352" s="35"/>
      <c r="ANU352" s="35"/>
      <c r="ANV352" s="35"/>
      <c r="ANW352" s="35"/>
      <c r="ANX352" s="35"/>
      <c r="ANY352" s="35"/>
      <c r="ANZ352" s="35"/>
      <c r="AOA352" s="35"/>
      <c r="AOB352" s="35"/>
      <c r="AOC352" s="35"/>
      <c r="AOD352" s="35"/>
      <c r="AOE352" s="35"/>
      <c r="AOF352" s="35"/>
      <c r="AOG352" s="35"/>
      <c r="AOH352" s="35"/>
      <c r="AOI352" s="35"/>
      <c r="AOJ352" s="35"/>
      <c r="AOK352" s="35"/>
      <c r="AOL352" s="35"/>
      <c r="AOM352" s="35"/>
      <c r="AON352" s="35"/>
      <c r="AOO352" s="35"/>
      <c r="AOP352" s="35"/>
      <c r="AOQ352" s="35"/>
      <c r="AOR352" s="35"/>
      <c r="AOS352" s="35"/>
      <c r="AOT352" s="35"/>
      <c r="AOU352" s="35"/>
      <c r="AOV352" s="35"/>
      <c r="AOW352" s="35"/>
      <c r="AOX352" s="35"/>
      <c r="AOY352" s="35"/>
      <c r="AOZ352" s="35"/>
      <c r="APA352" s="35"/>
      <c r="APB352" s="35"/>
      <c r="APC352" s="35"/>
      <c r="APD352" s="35"/>
      <c r="APE352" s="35"/>
      <c r="APF352" s="35"/>
      <c r="APG352" s="35"/>
      <c r="APH352" s="35"/>
      <c r="API352" s="35"/>
      <c r="APJ352" s="35"/>
      <c r="APK352" s="35"/>
      <c r="APL352" s="35"/>
      <c r="APM352" s="35"/>
      <c r="APN352" s="35"/>
      <c r="APO352" s="35"/>
      <c r="APP352" s="35"/>
      <c r="APQ352" s="35"/>
      <c r="APR352" s="35"/>
      <c r="APS352" s="35"/>
      <c r="APT352" s="35"/>
      <c r="APU352" s="35"/>
      <c r="APV352" s="35"/>
      <c r="APW352" s="35"/>
      <c r="APX352" s="35"/>
      <c r="APY352" s="35"/>
      <c r="APZ352" s="35"/>
      <c r="AQA352" s="35"/>
      <c r="AQB352" s="35"/>
      <c r="AQC352" s="35"/>
      <c r="AQD352" s="35"/>
      <c r="AQE352" s="35"/>
      <c r="AQF352" s="35"/>
      <c r="AQG352" s="35"/>
      <c r="AQH352" s="35"/>
      <c r="AQI352" s="35"/>
      <c r="AQJ352" s="35"/>
      <c r="AQK352" s="35"/>
      <c r="AQL352" s="35"/>
      <c r="AQM352" s="35"/>
      <c r="AQN352" s="35"/>
      <c r="AQO352" s="35"/>
      <c r="AQP352" s="35"/>
      <c r="AQQ352" s="35"/>
      <c r="AQR352" s="35"/>
      <c r="AQS352" s="35"/>
      <c r="AQT352" s="35"/>
      <c r="AQU352" s="35"/>
      <c r="AQV352" s="35"/>
      <c r="AQW352" s="35"/>
      <c r="AQX352" s="35"/>
      <c r="AQY352" s="35"/>
      <c r="AQZ352" s="35"/>
      <c r="ARA352" s="35"/>
      <c r="ARB352" s="35"/>
      <c r="ARC352" s="35"/>
      <c r="ARD352" s="35"/>
      <c r="ARE352" s="35"/>
      <c r="ARF352" s="35"/>
      <c r="ARG352" s="35"/>
      <c r="ARH352" s="35"/>
      <c r="ARI352" s="35"/>
      <c r="ARJ352" s="35"/>
      <c r="ARK352" s="35"/>
      <c r="ARL352" s="35"/>
      <c r="ARM352" s="35"/>
      <c r="ARN352" s="35"/>
      <c r="ARO352" s="35"/>
      <c r="ARP352" s="35"/>
      <c r="ARQ352" s="35"/>
      <c r="ARR352" s="35"/>
      <c r="ARS352" s="35"/>
      <c r="ART352" s="35"/>
      <c r="ARU352" s="35"/>
      <c r="ARV352" s="35"/>
      <c r="ARW352" s="35"/>
      <c r="ARX352" s="35"/>
      <c r="ARY352" s="35"/>
      <c r="ARZ352" s="35"/>
      <c r="ASA352" s="35"/>
      <c r="ASB352" s="35"/>
      <c r="ASC352" s="35"/>
      <c r="ASD352" s="35"/>
      <c r="ASE352" s="35"/>
      <c r="ASF352" s="35"/>
      <c r="ASG352" s="35"/>
      <c r="ASH352" s="35"/>
      <c r="ASI352" s="35"/>
      <c r="ASJ352" s="35"/>
      <c r="ASK352" s="35"/>
      <c r="ASL352" s="35"/>
      <c r="ASM352" s="35"/>
      <c r="ASN352" s="35"/>
      <c r="ASO352" s="35"/>
      <c r="ASP352" s="35"/>
      <c r="ASQ352" s="35"/>
      <c r="ASR352" s="35"/>
      <c r="ASS352" s="35"/>
      <c r="AST352" s="35"/>
      <c r="ASU352" s="35"/>
      <c r="ASV352" s="35"/>
      <c r="ASW352" s="35"/>
      <c r="ASX352" s="35"/>
      <c r="ASY352" s="35"/>
      <c r="ASZ352" s="35"/>
      <c r="ATA352" s="35"/>
      <c r="ATB352" s="35"/>
      <c r="ATC352" s="35"/>
      <c r="ATD352" s="35"/>
      <c r="ATE352" s="35"/>
      <c r="ATF352" s="35"/>
      <c r="ATG352" s="35"/>
      <c r="ATH352" s="35"/>
      <c r="ATI352" s="35"/>
      <c r="ATJ352" s="35"/>
      <c r="ATK352" s="35"/>
      <c r="ATL352" s="35"/>
      <c r="ATM352" s="35"/>
      <c r="ATN352" s="35"/>
      <c r="ATO352" s="35"/>
      <c r="ATP352" s="35"/>
      <c r="ATQ352" s="35"/>
      <c r="ATR352" s="35"/>
      <c r="ATS352" s="35"/>
      <c r="ATT352" s="35"/>
      <c r="ATU352" s="35"/>
      <c r="ATV352" s="35"/>
      <c r="ATW352" s="35"/>
      <c r="ATX352" s="35"/>
      <c r="ATY352" s="35"/>
      <c r="ATZ352" s="35"/>
      <c r="AUA352" s="35"/>
      <c r="AUB352" s="35"/>
      <c r="AUC352" s="35"/>
      <c r="AUD352" s="35"/>
      <c r="AUE352" s="35"/>
      <c r="AUF352" s="35"/>
      <c r="AUG352" s="35"/>
      <c r="AUH352" s="35"/>
      <c r="AUI352" s="35"/>
      <c r="AUJ352" s="35"/>
      <c r="AUK352" s="35"/>
      <c r="AUL352" s="35"/>
      <c r="AUM352" s="35"/>
      <c r="AUN352" s="35"/>
      <c r="AUO352" s="35"/>
      <c r="AUP352" s="35"/>
      <c r="AUQ352" s="35"/>
      <c r="AUR352" s="35"/>
      <c r="AUS352" s="35"/>
      <c r="AUT352" s="35"/>
      <c r="AUU352" s="35"/>
      <c r="AUV352" s="35"/>
      <c r="AUW352" s="35"/>
      <c r="AUX352" s="35"/>
      <c r="AUY352" s="35"/>
      <c r="AUZ352" s="35"/>
      <c r="AVA352" s="35"/>
      <c r="AVB352" s="35"/>
      <c r="AVC352" s="35"/>
      <c r="AVD352" s="35"/>
      <c r="AVE352" s="35"/>
      <c r="AVF352" s="35"/>
      <c r="AVG352" s="35"/>
      <c r="AVH352" s="35"/>
      <c r="AVI352" s="35"/>
      <c r="AVJ352" s="35"/>
      <c r="AVK352" s="35"/>
      <c r="AVL352" s="35"/>
      <c r="AVM352" s="35"/>
      <c r="AVN352" s="35"/>
      <c r="AVO352" s="35"/>
      <c r="AVP352" s="35"/>
      <c r="AVQ352" s="35"/>
      <c r="AVR352" s="35"/>
      <c r="AVS352" s="35"/>
      <c r="AVT352" s="35"/>
      <c r="AVU352" s="35"/>
      <c r="AVV352" s="35"/>
      <c r="AVW352" s="35"/>
      <c r="AVX352" s="35"/>
      <c r="AVY352" s="35"/>
      <c r="AVZ352" s="35"/>
      <c r="AWA352" s="35"/>
      <c r="AWB352" s="35"/>
      <c r="AWC352" s="35"/>
      <c r="AWD352" s="35"/>
      <c r="AWE352" s="35"/>
      <c r="AWF352" s="35"/>
      <c r="AWG352" s="35"/>
      <c r="AWH352" s="35"/>
      <c r="AWI352" s="35"/>
      <c r="AWJ352" s="35"/>
      <c r="AWK352" s="35"/>
      <c r="AWL352" s="35"/>
      <c r="AWM352" s="35"/>
      <c r="AWN352" s="35"/>
      <c r="AWO352" s="35"/>
      <c r="AWP352" s="35"/>
      <c r="AWQ352" s="35"/>
      <c r="AWR352" s="35"/>
      <c r="AWS352" s="35"/>
      <c r="AWT352" s="35"/>
      <c r="AWU352" s="35"/>
      <c r="AWV352" s="35"/>
      <c r="AWW352" s="35"/>
      <c r="AWX352" s="35"/>
      <c r="AWY352" s="35"/>
      <c r="AWZ352" s="35"/>
      <c r="AXA352" s="35"/>
      <c r="AXB352" s="35"/>
      <c r="AXC352" s="35"/>
      <c r="AXD352" s="35"/>
      <c r="AXE352" s="35"/>
      <c r="AXF352" s="35"/>
      <c r="AXG352" s="35"/>
      <c r="AXH352" s="35"/>
      <c r="AXI352" s="35"/>
      <c r="AXJ352" s="35"/>
      <c r="AXK352" s="35"/>
      <c r="AXL352" s="35"/>
      <c r="AXM352" s="35"/>
      <c r="AXN352" s="35"/>
      <c r="AXO352" s="35"/>
      <c r="AXP352" s="35"/>
      <c r="AXQ352" s="35"/>
      <c r="AXR352" s="35"/>
      <c r="AXS352" s="35"/>
      <c r="AXT352" s="35"/>
      <c r="AXU352" s="35"/>
      <c r="AXV352" s="35"/>
      <c r="AXW352" s="35"/>
      <c r="AXX352" s="35"/>
      <c r="AXY352" s="35"/>
      <c r="AXZ352" s="35"/>
      <c r="AYA352" s="35"/>
      <c r="AYB352" s="35"/>
      <c r="AYC352" s="35"/>
      <c r="AYD352" s="35"/>
      <c r="AYE352" s="35"/>
      <c r="AYF352" s="35"/>
      <c r="AYG352" s="35"/>
      <c r="AYH352" s="35"/>
      <c r="AYI352" s="35"/>
      <c r="AYJ352" s="35"/>
      <c r="AYK352" s="35"/>
      <c r="AYL352" s="35"/>
      <c r="AYM352" s="35"/>
      <c r="AYN352" s="35"/>
      <c r="AYO352" s="35"/>
      <c r="AYP352" s="35"/>
      <c r="AYQ352" s="35"/>
      <c r="AYR352" s="35"/>
      <c r="AYS352" s="35"/>
      <c r="AYT352" s="35"/>
      <c r="AYU352" s="35"/>
      <c r="AYV352" s="35"/>
      <c r="AYW352" s="35"/>
      <c r="AYX352" s="35"/>
      <c r="AYY352" s="35"/>
      <c r="AYZ352" s="35"/>
      <c r="AZA352" s="35"/>
      <c r="AZB352" s="35"/>
      <c r="AZC352" s="35"/>
      <c r="AZD352" s="35"/>
      <c r="AZE352" s="35"/>
      <c r="AZF352" s="35"/>
      <c r="AZG352" s="35"/>
      <c r="AZH352" s="35"/>
      <c r="AZI352" s="35"/>
      <c r="AZJ352" s="35"/>
      <c r="AZK352" s="35"/>
      <c r="AZL352" s="35"/>
      <c r="AZM352" s="35"/>
      <c r="AZN352" s="35"/>
      <c r="AZO352" s="35"/>
      <c r="AZP352" s="35"/>
      <c r="AZQ352" s="35"/>
      <c r="AZR352" s="35"/>
      <c r="AZS352" s="35"/>
      <c r="AZT352" s="35"/>
      <c r="AZU352" s="35"/>
      <c r="AZV352" s="35"/>
      <c r="AZW352" s="35"/>
      <c r="AZX352" s="35"/>
      <c r="AZY352" s="35"/>
      <c r="AZZ352" s="35"/>
      <c r="BAA352" s="35"/>
      <c r="BAB352" s="35"/>
      <c r="BAC352" s="35"/>
      <c r="BAD352" s="35"/>
      <c r="BAE352" s="35"/>
      <c r="BAF352" s="35"/>
      <c r="BAG352" s="35"/>
      <c r="BAH352" s="35"/>
      <c r="BAI352" s="35"/>
      <c r="BAJ352" s="35"/>
      <c r="BAK352" s="35"/>
      <c r="BAL352" s="35"/>
      <c r="BAM352" s="35"/>
      <c r="BAN352" s="35"/>
      <c r="BAO352" s="35"/>
      <c r="BAP352" s="35"/>
      <c r="BAQ352" s="35"/>
      <c r="BAR352" s="35"/>
      <c r="BAS352" s="35"/>
      <c r="BAT352" s="35"/>
      <c r="BAU352" s="35"/>
      <c r="BAV352" s="35"/>
      <c r="BAW352" s="35"/>
      <c r="BAX352" s="35"/>
      <c r="BAY352" s="35"/>
      <c r="BAZ352" s="35"/>
      <c r="BBA352" s="35"/>
      <c r="BBB352" s="35"/>
      <c r="BBC352" s="35"/>
      <c r="BBD352" s="35"/>
      <c r="BBE352" s="35"/>
      <c r="BBF352" s="35"/>
      <c r="BBG352" s="35"/>
      <c r="BBH352" s="35"/>
      <c r="BBI352" s="35"/>
      <c r="BBJ352" s="35"/>
      <c r="BBK352" s="35"/>
      <c r="BBL352" s="35"/>
      <c r="BBM352" s="35"/>
      <c r="BBN352" s="35"/>
      <c r="BBO352" s="35"/>
      <c r="BBP352" s="35"/>
      <c r="BBQ352" s="35"/>
      <c r="BBR352" s="35"/>
      <c r="BBS352" s="35"/>
      <c r="BBT352" s="35"/>
      <c r="BBU352" s="35"/>
      <c r="BBV352" s="35"/>
      <c r="BBW352" s="35"/>
      <c r="BBX352" s="35"/>
      <c r="BBY352" s="35"/>
      <c r="BBZ352" s="35"/>
      <c r="BCA352" s="35"/>
      <c r="BCB352" s="35"/>
      <c r="BCC352" s="35"/>
      <c r="BCD352" s="35"/>
      <c r="BCE352" s="35"/>
      <c r="BCF352" s="35"/>
      <c r="BCG352" s="35"/>
      <c r="BCH352" s="35"/>
      <c r="BCI352" s="35"/>
      <c r="BCJ352" s="35"/>
      <c r="BCK352" s="35"/>
      <c r="BCL352" s="35"/>
      <c r="BCM352" s="35"/>
      <c r="BCN352" s="35"/>
      <c r="BCO352" s="35"/>
      <c r="BCP352" s="35"/>
      <c r="BCQ352" s="35"/>
      <c r="BCR352" s="35"/>
      <c r="BCS352" s="35"/>
      <c r="BCT352" s="35"/>
      <c r="BCU352" s="35"/>
      <c r="BCV352" s="35"/>
      <c r="BCW352" s="35"/>
      <c r="BCX352" s="35"/>
      <c r="BCY352" s="35"/>
      <c r="BCZ352" s="35"/>
      <c r="BDA352" s="35"/>
      <c r="BDB352" s="35"/>
      <c r="BDC352" s="35"/>
      <c r="BDD352" s="35"/>
      <c r="BDE352" s="35"/>
      <c r="BDF352" s="35"/>
      <c r="BDG352" s="35"/>
      <c r="BDH352" s="35"/>
      <c r="BDI352" s="35"/>
      <c r="BDJ352" s="35"/>
      <c r="BDK352" s="35"/>
      <c r="BDL352" s="35"/>
      <c r="BDM352" s="35"/>
      <c r="BDN352" s="35"/>
      <c r="BDO352" s="35"/>
      <c r="BDP352" s="35"/>
      <c r="BDQ352" s="35"/>
      <c r="BDR352" s="35"/>
      <c r="BDS352" s="35"/>
      <c r="BDT352" s="35"/>
      <c r="BDU352" s="35"/>
      <c r="BDV352" s="35"/>
      <c r="BDW352" s="35"/>
      <c r="BDX352" s="35"/>
      <c r="BDY352" s="35"/>
      <c r="BDZ352" s="35"/>
      <c r="BEA352" s="35"/>
      <c r="BEB352" s="35"/>
      <c r="BEC352" s="35"/>
      <c r="BED352" s="35"/>
      <c r="BEE352" s="35"/>
      <c r="BEF352" s="35"/>
      <c r="BEG352" s="35"/>
      <c r="BEH352" s="35"/>
      <c r="BEI352" s="35"/>
      <c r="BEJ352" s="35"/>
      <c r="BEK352" s="35"/>
      <c r="BEL352" s="35"/>
      <c r="BEM352" s="35"/>
      <c r="BEN352" s="35"/>
      <c r="BEO352" s="35"/>
      <c r="BEP352" s="35"/>
      <c r="BEQ352" s="35"/>
      <c r="BER352" s="35"/>
      <c r="BES352" s="35"/>
      <c r="BET352" s="35"/>
      <c r="BEU352" s="35"/>
      <c r="BEV352" s="35"/>
      <c r="BEW352" s="35"/>
      <c r="BEX352" s="35"/>
      <c r="BEY352" s="35"/>
      <c r="BEZ352" s="35"/>
      <c r="BFA352" s="35"/>
      <c r="BFB352" s="35"/>
      <c r="BFC352" s="35"/>
      <c r="BFD352" s="35"/>
      <c r="BFE352" s="35"/>
      <c r="BFF352" s="35"/>
      <c r="BFG352" s="35"/>
      <c r="BFH352" s="35"/>
      <c r="BFI352" s="35"/>
      <c r="BFJ352" s="35"/>
      <c r="BFK352" s="35"/>
      <c r="BFL352" s="35"/>
      <c r="BFM352" s="35"/>
      <c r="BFN352" s="35"/>
      <c r="BFO352" s="35"/>
      <c r="BFP352" s="35"/>
      <c r="BFQ352" s="35"/>
      <c r="BFR352" s="35"/>
      <c r="BFS352" s="35"/>
      <c r="BFT352" s="35"/>
      <c r="BFU352" s="35"/>
      <c r="BFV352" s="35"/>
      <c r="BFW352" s="35"/>
      <c r="BFX352" s="35"/>
      <c r="BFY352" s="35"/>
      <c r="BFZ352" s="35"/>
      <c r="BGA352" s="35"/>
      <c r="BGB352" s="35"/>
      <c r="BGC352" s="35"/>
      <c r="BGD352" s="35"/>
      <c r="BGE352" s="35"/>
      <c r="BGF352" s="35"/>
      <c r="BGG352" s="35"/>
      <c r="BGH352" s="35"/>
      <c r="BGI352" s="35"/>
      <c r="BGJ352" s="35"/>
      <c r="BGK352" s="35"/>
      <c r="BGL352" s="35"/>
      <c r="BGM352" s="35"/>
      <c r="BGN352" s="35"/>
      <c r="BGO352" s="35"/>
      <c r="BGP352" s="35"/>
      <c r="BGQ352" s="35"/>
      <c r="BGR352" s="35"/>
      <c r="BGS352" s="35"/>
      <c r="BGT352" s="35"/>
      <c r="BGU352" s="35"/>
      <c r="BGV352" s="35"/>
      <c r="BGW352" s="35"/>
      <c r="BGX352" s="35"/>
      <c r="BGY352" s="35"/>
      <c r="BGZ352" s="35"/>
      <c r="BHA352" s="35"/>
      <c r="BHB352" s="35"/>
      <c r="BHC352" s="35"/>
      <c r="BHD352" s="35"/>
      <c r="BHE352" s="35"/>
      <c r="BHF352" s="35"/>
      <c r="BHG352" s="35"/>
      <c r="BHH352" s="35"/>
      <c r="BHI352" s="35"/>
      <c r="BHJ352" s="35"/>
      <c r="BHK352" s="35"/>
      <c r="BHL352" s="35"/>
      <c r="BHM352" s="35"/>
      <c r="BHN352" s="35"/>
      <c r="BHO352" s="35"/>
      <c r="BHP352" s="35"/>
      <c r="BHQ352" s="35"/>
      <c r="BHR352" s="35"/>
      <c r="BHS352" s="35"/>
      <c r="BHT352" s="35"/>
      <c r="BHU352" s="35"/>
      <c r="BHV352" s="35"/>
      <c r="BHW352" s="35"/>
      <c r="BHX352" s="35"/>
      <c r="BHY352" s="35"/>
      <c r="BHZ352" s="35"/>
      <c r="BIA352" s="35"/>
      <c r="BIB352" s="35"/>
      <c r="BIC352" s="35"/>
      <c r="BID352" s="35"/>
      <c r="BIE352" s="35"/>
      <c r="BIF352" s="35"/>
      <c r="BIG352" s="35"/>
      <c r="BIH352" s="35"/>
      <c r="BII352" s="35"/>
      <c r="BIJ352" s="35"/>
      <c r="BIK352" s="35"/>
      <c r="BIL352" s="35"/>
      <c r="BIM352" s="35"/>
      <c r="BIN352" s="35"/>
      <c r="BIO352" s="35"/>
      <c r="BIP352" s="35"/>
      <c r="BIQ352" s="35"/>
      <c r="BIR352" s="35"/>
      <c r="BIS352" s="35"/>
      <c r="BIT352" s="35"/>
      <c r="BIU352" s="35"/>
      <c r="BIV352" s="35"/>
      <c r="BIW352" s="35"/>
      <c r="BIX352" s="35"/>
      <c r="BIY352" s="35"/>
      <c r="BIZ352" s="35"/>
      <c r="BJA352" s="35"/>
      <c r="BJB352" s="35"/>
      <c r="BJC352" s="35"/>
      <c r="BJD352" s="35"/>
      <c r="BJE352" s="35"/>
      <c r="BJF352" s="35"/>
      <c r="BJG352" s="35"/>
      <c r="BJH352" s="35"/>
      <c r="BJI352" s="35"/>
      <c r="BJJ352" s="35"/>
      <c r="BJK352" s="35"/>
      <c r="BJL352" s="35"/>
      <c r="BJM352" s="35"/>
      <c r="BJN352" s="35"/>
      <c r="BJO352" s="35"/>
      <c r="BJP352" s="35"/>
      <c r="BJQ352" s="35"/>
      <c r="BJR352" s="35"/>
      <c r="BJS352" s="35"/>
      <c r="BJT352" s="35"/>
      <c r="BJU352" s="35"/>
      <c r="BJV352" s="35"/>
      <c r="BJW352" s="35"/>
      <c r="BJX352" s="35"/>
      <c r="BJY352" s="35"/>
      <c r="BJZ352" s="35"/>
      <c r="BKA352" s="35"/>
      <c r="BKB352" s="35"/>
      <c r="BKC352" s="35"/>
      <c r="BKD352" s="35"/>
      <c r="BKE352" s="35"/>
      <c r="BKF352" s="35"/>
      <c r="BKG352" s="35"/>
      <c r="BKH352" s="35"/>
      <c r="BKI352" s="35"/>
      <c r="BKJ352" s="35"/>
      <c r="BKK352" s="35"/>
      <c r="BKL352" s="35"/>
      <c r="BKM352" s="35"/>
      <c r="BKN352" s="35"/>
      <c r="BKO352" s="35"/>
      <c r="BKP352" s="35"/>
      <c r="BKQ352" s="35"/>
      <c r="BKR352" s="35"/>
      <c r="BKS352" s="35"/>
      <c r="BKT352" s="35"/>
      <c r="BKU352" s="35"/>
      <c r="BKV352" s="35"/>
      <c r="BKW352" s="35"/>
      <c r="BKX352" s="35"/>
      <c r="BKY352" s="35"/>
      <c r="BKZ352" s="35"/>
      <c r="BLA352" s="35"/>
      <c r="BLB352" s="35"/>
      <c r="BLC352" s="35"/>
      <c r="BLD352" s="35"/>
      <c r="BLE352" s="35"/>
      <c r="BLF352" s="35"/>
      <c r="BLG352" s="35"/>
      <c r="BLH352" s="35"/>
      <c r="BLI352" s="35"/>
      <c r="BLJ352" s="35"/>
      <c r="BLK352" s="35"/>
      <c r="BLL352" s="35"/>
      <c r="BLM352" s="35"/>
      <c r="BLN352" s="35"/>
      <c r="BLO352" s="35"/>
      <c r="BLP352" s="35"/>
      <c r="BLQ352" s="35"/>
      <c r="BLR352" s="35"/>
      <c r="BLS352" s="35"/>
      <c r="BLT352" s="35"/>
      <c r="BLU352" s="35"/>
      <c r="BLV352" s="35"/>
      <c r="BLW352" s="35"/>
      <c r="BLX352" s="35"/>
      <c r="BLY352" s="35"/>
      <c r="BLZ352" s="35"/>
      <c r="BMA352" s="35"/>
      <c r="BMB352" s="35"/>
      <c r="BMC352" s="35"/>
      <c r="BMD352" s="35"/>
      <c r="BME352" s="35"/>
      <c r="BMF352" s="35"/>
      <c r="BMG352" s="35"/>
      <c r="BMH352" s="35"/>
      <c r="BMI352" s="35"/>
      <c r="BMJ352" s="35"/>
      <c r="BMK352" s="35"/>
      <c r="BML352" s="35"/>
      <c r="BMM352" s="35"/>
      <c r="BMN352" s="35"/>
      <c r="BMO352" s="35"/>
      <c r="BMP352" s="35"/>
      <c r="BMQ352" s="35"/>
      <c r="BMR352" s="35"/>
      <c r="BMS352" s="35"/>
      <c r="BMT352" s="35"/>
      <c r="BMU352" s="35"/>
      <c r="BMV352" s="35"/>
      <c r="BMW352" s="35"/>
      <c r="BMX352" s="35"/>
      <c r="BMY352" s="35"/>
      <c r="BMZ352" s="35"/>
      <c r="BNA352" s="35"/>
      <c r="BNB352" s="35"/>
      <c r="BNC352" s="35"/>
      <c r="BND352" s="35"/>
      <c r="BNE352" s="35"/>
      <c r="BNF352" s="35"/>
      <c r="BNG352" s="35"/>
      <c r="BNH352" s="35"/>
      <c r="BNI352" s="35"/>
      <c r="BNJ352" s="35"/>
      <c r="BNK352" s="35"/>
      <c r="BNL352" s="35"/>
      <c r="BNM352" s="35"/>
      <c r="BNN352" s="35"/>
      <c r="BNO352" s="35"/>
      <c r="BNP352" s="35"/>
      <c r="BNQ352" s="35"/>
      <c r="BNR352" s="35"/>
      <c r="BNS352" s="35"/>
      <c r="BNT352" s="35"/>
      <c r="BNU352" s="35"/>
      <c r="BNV352" s="35"/>
      <c r="BNW352" s="35"/>
      <c r="BNX352" s="35"/>
      <c r="BNY352" s="35"/>
      <c r="BNZ352" s="35"/>
      <c r="BOA352" s="35"/>
      <c r="BOB352" s="35"/>
      <c r="BOC352" s="35"/>
      <c r="BOD352" s="35"/>
      <c r="BOE352" s="35"/>
      <c r="BOF352" s="35"/>
      <c r="BOG352" s="35"/>
      <c r="BOH352" s="35"/>
      <c r="BOI352" s="35"/>
      <c r="BOJ352" s="35"/>
      <c r="BOK352" s="35"/>
      <c r="BOL352" s="35"/>
      <c r="BOM352" s="35"/>
      <c r="BON352" s="35"/>
      <c r="BOO352" s="35"/>
      <c r="BOP352" s="35"/>
      <c r="BOQ352" s="35"/>
      <c r="BOR352" s="35"/>
      <c r="BOS352" s="35"/>
      <c r="BOT352" s="35"/>
      <c r="BOU352" s="35"/>
      <c r="BOV352" s="35"/>
      <c r="BOW352" s="35"/>
      <c r="BOX352" s="35"/>
      <c r="BOY352" s="35"/>
      <c r="BOZ352" s="35"/>
      <c r="BPA352" s="35"/>
      <c r="BPB352" s="35"/>
      <c r="BPC352" s="35"/>
      <c r="BPD352" s="35"/>
      <c r="BPE352" s="35"/>
      <c r="BPF352" s="35"/>
      <c r="BPG352" s="35"/>
      <c r="BPH352" s="35"/>
      <c r="BPI352" s="35"/>
      <c r="BPJ352" s="35"/>
      <c r="BPK352" s="35"/>
      <c r="BPL352" s="35"/>
      <c r="BPM352" s="35"/>
      <c r="BPN352" s="35"/>
      <c r="BPO352" s="35"/>
      <c r="BPP352" s="35"/>
      <c r="BPQ352" s="35"/>
      <c r="BPR352" s="35"/>
      <c r="BPS352" s="35"/>
      <c r="BPT352" s="35"/>
      <c r="BPU352" s="35"/>
      <c r="BPV352" s="35"/>
      <c r="BPW352" s="35"/>
      <c r="BPX352" s="35"/>
      <c r="BPY352" s="35"/>
      <c r="BPZ352" s="35"/>
      <c r="BQA352" s="35"/>
      <c r="BQB352" s="35"/>
      <c r="BQC352" s="35"/>
      <c r="BQD352" s="35"/>
      <c r="BQE352" s="35"/>
      <c r="BQF352" s="35"/>
      <c r="BQG352" s="35"/>
      <c r="BQH352" s="35"/>
      <c r="BQI352" s="35"/>
      <c r="BQJ352" s="35"/>
      <c r="BQK352" s="35"/>
      <c r="BQL352" s="35"/>
      <c r="BQM352" s="35"/>
      <c r="BQN352" s="35"/>
      <c r="BQO352" s="35"/>
      <c r="BQP352" s="35"/>
      <c r="BQQ352" s="35"/>
      <c r="BQR352" s="35"/>
      <c r="BQS352" s="35"/>
      <c r="BQT352" s="35"/>
      <c r="BQU352" s="35"/>
      <c r="BQV352" s="35"/>
      <c r="BQW352" s="35"/>
      <c r="BQX352" s="35"/>
      <c r="BQY352" s="35"/>
      <c r="BQZ352" s="35"/>
      <c r="BRA352" s="35"/>
      <c r="BRB352" s="35"/>
      <c r="BRC352" s="35"/>
      <c r="BRD352" s="35"/>
      <c r="BRE352" s="35"/>
      <c r="BRF352" s="35"/>
      <c r="BRG352" s="35"/>
      <c r="BRH352" s="35"/>
      <c r="BRI352" s="35"/>
      <c r="BRJ352" s="35"/>
      <c r="BRK352" s="35"/>
      <c r="BRL352" s="35"/>
      <c r="BRM352" s="35"/>
      <c r="BRN352" s="35"/>
      <c r="BRO352" s="35"/>
      <c r="BRP352" s="35"/>
      <c r="BRQ352" s="35"/>
      <c r="BRR352" s="35"/>
      <c r="BRS352" s="35"/>
      <c r="BRT352" s="35"/>
      <c r="BRU352" s="35"/>
      <c r="BRV352" s="35"/>
      <c r="BRW352" s="35"/>
      <c r="BRX352" s="35"/>
      <c r="BRY352" s="35"/>
      <c r="BRZ352" s="35"/>
      <c r="BSA352" s="35"/>
      <c r="BSB352" s="35"/>
      <c r="BSC352" s="35"/>
      <c r="BSD352" s="35"/>
      <c r="BSE352" s="35"/>
      <c r="BSF352" s="35"/>
      <c r="BSG352" s="35"/>
      <c r="BSH352" s="35"/>
      <c r="BSI352" s="35"/>
      <c r="BSJ352" s="35"/>
      <c r="BSK352" s="35"/>
      <c r="BSL352" s="35"/>
      <c r="BSM352" s="35"/>
      <c r="BSN352" s="35"/>
      <c r="BSO352" s="35"/>
      <c r="BSP352" s="35"/>
      <c r="BSQ352" s="35"/>
      <c r="BSR352" s="35"/>
      <c r="BSS352" s="35"/>
      <c r="BST352" s="35"/>
      <c r="BSU352" s="35"/>
      <c r="BSV352" s="35"/>
      <c r="BSW352" s="35"/>
      <c r="BSX352" s="35"/>
      <c r="BSY352" s="35"/>
      <c r="BSZ352" s="35"/>
      <c r="BTA352" s="35"/>
      <c r="BTB352" s="35"/>
      <c r="BTC352" s="35"/>
      <c r="BTD352" s="35"/>
      <c r="BTE352" s="35"/>
      <c r="BTF352" s="35"/>
      <c r="BTG352" s="35"/>
      <c r="BTH352" s="35"/>
      <c r="BTI352" s="35"/>
      <c r="BTJ352" s="35"/>
      <c r="BTK352" s="35"/>
      <c r="BTL352" s="35"/>
      <c r="BTM352" s="35"/>
      <c r="BTN352" s="35"/>
      <c r="BTO352" s="35"/>
      <c r="BTP352" s="35"/>
      <c r="BTQ352" s="35"/>
      <c r="BTR352" s="35"/>
      <c r="BTS352" s="35"/>
      <c r="BTT352" s="35"/>
      <c r="BTU352" s="35"/>
      <c r="BTV352" s="35"/>
      <c r="BTW352" s="35"/>
      <c r="BTX352" s="35"/>
      <c r="BTY352" s="35"/>
      <c r="BTZ352" s="35"/>
      <c r="BUA352" s="35"/>
      <c r="BUB352" s="35"/>
      <c r="BUC352" s="35"/>
      <c r="BUD352" s="35"/>
      <c r="BUE352" s="35"/>
      <c r="BUF352" s="35"/>
      <c r="BUG352" s="35"/>
      <c r="BUH352" s="35"/>
      <c r="BUI352" s="35"/>
      <c r="BUJ352" s="35"/>
      <c r="BUK352" s="35"/>
      <c r="BUL352" s="35"/>
      <c r="BUM352" s="35"/>
      <c r="BUN352" s="35"/>
      <c r="BUO352" s="35"/>
      <c r="BUP352" s="35"/>
      <c r="BUQ352" s="35"/>
      <c r="BUR352" s="35"/>
      <c r="BUS352" s="35"/>
      <c r="BUT352" s="35"/>
      <c r="BUU352" s="35"/>
      <c r="BUV352" s="35"/>
      <c r="BUW352" s="35"/>
      <c r="BUX352" s="35"/>
      <c r="BUY352" s="35"/>
      <c r="BUZ352" s="35"/>
      <c r="BVA352" s="35"/>
      <c r="BVB352" s="35"/>
      <c r="BVC352" s="35"/>
      <c r="BVD352" s="35"/>
      <c r="BVE352" s="35"/>
      <c r="BVF352" s="35"/>
      <c r="BVG352" s="35"/>
      <c r="BVH352" s="35"/>
      <c r="BVI352" s="35"/>
      <c r="BVJ352" s="35"/>
      <c r="BVK352" s="35"/>
      <c r="BVL352" s="35"/>
      <c r="BVM352" s="35"/>
      <c r="BVN352" s="35"/>
      <c r="BVO352" s="35"/>
      <c r="BVP352" s="35"/>
      <c r="BVQ352" s="35"/>
      <c r="BVR352" s="35"/>
      <c r="BVS352" s="35"/>
      <c r="BVT352" s="35"/>
      <c r="BVU352" s="35"/>
      <c r="BVV352" s="35"/>
      <c r="BVW352" s="35"/>
      <c r="BVX352" s="35"/>
      <c r="BVY352" s="35"/>
      <c r="BVZ352" s="35"/>
      <c r="BWA352" s="35"/>
      <c r="BWB352" s="35"/>
      <c r="BWC352" s="35"/>
      <c r="BWD352" s="35"/>
      <c r="BWE352" s="35"/>
      <c r="BWF352" s="35"/>
      <c r="BWG352" s="35"/>
      <c r="BWH352" s="35"/>
      <c r="BWI352" s="35"/>
      <c r="BWJ352" s="35"/>
      <c r="BWK352" s="35"/>
      <c r="BWL352" s="35"/>
      <c r="BWM352" s="35"/>
      <c r="BWN352" s="35"/>
      <c r="BWO352" s="35"/>
      <c r="BWP352" s="35"/>
      <c r="BWQ352" s="35"/>
      <c r="BWR352" s="35"/>
      <c r="BWS352" s="35"/>
      <c r="BWT352" s="35"/>
      <c r="BWU352" s="35"/>
      <c r="BWV352" s="35"/>
      <c r="BWW352" s="35"/>
      <c r="BWX352" s="35"/>
      <c r="BWY352" s="35"/>
      <c r="BWZ352" s="35"/>
      <c r="BXA352" s="35"/>
      <c r="BXB352" s="35"/>
      <c r="BXC352" s="35"/>
      <c r="BXD352" s="35"/>
      <c r="BXE352" s="35"/>
      <c r="BXF352" s="35"/>
      <c r="BXG352" s="35"/>
      <c r="BXH352" s="35"/>
      <c r="BXI352" s="35"/>
      <c r="BXJ352" s="35"/>
      <c r="BXK352" s="35"/>
      <c r="BXL352" s="35"/>
      <c r="BXM352" s="35"/>
      <c r="BXN352" s="35"/>
      <c r="BXO352" s="35"/>
      <c r="BXP352" s="35"/>
      <c r="BXQ352" s="35"/>
      <c r="BXR352" s="35"/>
      <c r="BXS352" s="35"/>
      <c r="BXT352" s="35"/>
      <c r="BXU352" s="35"/>
      <c r="BXV352" s="35"/>
      <c r="BXW352" s="35"/>
      <c r="BXX352" s="35"/>
      <c r="BXY352" s="35"/>
      <c r="BXZ352" s="35"/>
      <c r="BYA352" s="35"/>
      <c r="BYB352" s="35"/>
      <c r="BYC352" s="35"/>
      <c r="BYD352" s="35"/>
      <c r="BYE352" s="35"/>
      <c r="BYF352" s="35"/>
      <c r="BYG352" s="35"/>
      <c r="BYH352" s="35"/>
      <c r="BYI352" s="35"/>
      <c r="BYJ352" s="35"/>
      <c r="BYK352" s="35"/>
      <c r="BYL352" s="35"/>
      <c r="BYM352" s="35"/>
      <c r="BYN352" s="35"/>
      <c r="BYO352" s="35"/>
      <c r="BYP352" s="35"/>
      <c r="BYQ352" s="35"/>
      <c r="BYR352" s="35"/>
      <c r="BYS352" s="35"/>
      <c r="BYT352" s="35"/>
      <c r="BYU352" s="35"/>
      <c r="BYV352" s="35"/>
      <c r="BYW352" s="35"/>
      <c r="BYX352" s="35"/>
      <c r="BYY352" s="35"/>
      <c r="BYZ352" s="35"/>
      <c r="BZA352" s="35"/>
      <c r="BZB352" s="35"/>
      <c r="BZC352" s="35"/>
      <c r="BZD352" s="35"/>
      <c r="BZE352" s="35"/>
      <c r="BZF352" s="35"/>
      <c r="BZG352" s="35"/>
      <c r="BZH352" s="35"/>
      <c r="BZI352" s="35"/>
      <c r="BZJ352" s="35"/>
      <c r="BZK352" s="35"/>
      <c r="BZL352" s="35"/>
      <c r="BZM352" s="35"/>
      <c r="BZN352" s="35"/>
      <c r="BZO352" s="35"/>
      <c r="BZP352" s="35"/>
      <c r="BZQ352" s="35"/>
      <c r="BZR352" s="35"/>
      <c r="BZS352" s="35"/>
      <c r="BZT352" s="35"/>
      <c r="BZU352" s="35"/>
      <c r="BZV352" s="35"/>
      <c r="BZW352" s="35"/>
      <c r="BZX352" s="35"/>
      <c r="BZY352" s="35"/>
      <c r="BZZ352" s="35"/>
      <c r="CAA352" s="35"/>
      <c r="CAB352" s="35"/>
      <c r="CAC352" s="35"/>
      <c r="CAD352" s="35"/>
      <c r="CAE352" s="35"/>
      <c r="CAF352" s="35"/>
      <c r="CAG352" s="35"/>
      <c r="CAH352" s="35"/>
      <c r="CAI352" s="35"/>
      <c r="CAJ352" s="35"/>
      <c r="CAK352" s="35"/>
      <c r="CAL352" s="35"/>
      <c r="CAM352" s="35"/>
      <c r="CAN352" s="35"/>
      <c r="CAO352" s="35"/>
      <c r="CAP352" s="35"/>
      <c r="CAQ352" s="35"/>
      <c r="CAR352" s="35"/>
      <c r="CAS352" s="35"/>
      <c r="CAT352" s="35"/>
      <c r="CAU352" s="35"/>
      <c r="CAV352" s="35"/>
      <c r="CAW352" s="35"/>
      <c r="CAX352" s="35"/>
      <c r="CAY352" s="35"/>
      <c r="CAZ352" s="35"/>
      <c r="CBA352" s="35"/>
      <c r="CBB352" s="35"/>
      <c r="CBC352" s="35"/>
      <c r="CBD352" s="35"/>
      <c r="CBE352" s="35"/>
      <c r="CBF352" s="35"/>
      <c r="CBG352" s="35"/>
      <c r="CBH352" s="35"/>
      <c r="CBI352" s="35"/>
      <c r="CBJ352" s="35"/>
      <c r="CBK352" s="35"/>
      <c r="CBL352" s="35"/>
      <c r="CBM352" s="35"/>
      <c r="CBN352" s="35"/>
      <c r="CBO352" s="35"/>
      <c r="CBP352" s="35"/>
      <c r="CBQ352" s="35"/>
      <c r="CBR352" s="35"/>
      <c r="CBS352" s="35"/>
      <c r="CBT352" s="35"/>
      <c r="CBU352" s="35"/>
      <c r="CBV352" s="35"/>
      <c r="CBW352" s="35"/>
      <c r="CBX352" s="35"/>
      <c r="CBY352" s="35"/>
      <c r="CBZ352" s="35"/>
      <c r="CCA352" s="35"/>
      <c r="CCB352" s="35"/>
      <c r="CCC352" s="35"/>
      <c r="CCD352" s="35"/>
      <c r="CCE352" s="35"/>
      <c r="CCF352" s="35"/>
      <c r="CCG352" s="35"/>
      <c r="CCH352" s="35"/>
      <c r="CCI352" s="35"/>
      <c r="CCJ352" s="35"/>
      <c r="CCK352" s="35"/>
      <c r="CCL352" s="35"/>
      <c r="CCM352" s="35"/>
      <c r="CCN352" s="35"/>
      <c r="CCO352" s="35"/>
      <c r="CCP352" s="35"/>
      <c r="CCQ352" s="35"/>
      <c r="CCR352" s="35"/>
      <c r="CCS352" s="35"/>
      <c r="CCT352" s="35"/>
      <c r="CCU352" s="35"/>
      <c r="CCV352" s="35"/>
      <c r="CCW352" s="35"/>
      <c r="CCX352" s="35"/>
      <c r="CCY352" s="35"/>
      <c r="CCZ352" s="35"/>
      <c r="CDA352" s="35"/>
      <c r="CDB352" s="35"/>
      <c r="CDC352" s="35"/>
      <c r="CDD352" s="35"/>
      <c r="CDE352" s="35"/>
      <c r="CDF352" s="35"/>
      <c r="CDG352" s="35"/>
      <c r="CDH352" s="35"/>
      <c r="CDI352" s="35"/>
      <c r="CDJ352" s="35"/>
      <c r="CDK352" s="35"/>
      <c r="CDL352" s="35"/>
      <c r="CDM352" s="35"/>
      <c r="CDN352" s="35"/>
      <c r="CDO352" s="35"/>
      <c r="CDP352" s="35"/>
      <c r="CDQ352" s="35"/>
      <c r="CDR352" s="35"/>
      <c r="CDS352" s="35"/>
      <c r="CDT352" s="35"/>
      <c r="CDU352" s="35"/>
      <c r="CDV352" s="35"/>
      <c r="CDW352" s="35"/>
      <c r="CDX352" s="35"/>
      <c r="CDY352" s="35"/>
      <c r="CDZ352" s="35"/>
      <c r="CEA352" s="35"/>
      <c r="CEB352" s="35"/>
      <c r="CEC352" s="35"/>
      <c r="CED352" s="35"/>
      <c r="CEE352" s="35"/>
      <c r="CEF352" s="35"/>
      <c r="CEG352" s="35"/>
      <c r="CEH352" s="35"/>
      <c r="CEI352" s="35"/>
      <c r="CEJ352" s="35"/>
      <c r="CEK352" s="35"/>
      <c r="CEL352" s="35"/>
      <c r="CEM352" s="35"/>
      <c r="CEN352" s="35"/>
      <c r="CEO352" s="35"/>
      <c r="CEP352" s="35"/>
      <c r="CEQ352" s="35"/>
      <c r="CER352" s="35"/>
      <c r="CES352" s="35"/>
      <c r="CET352" s="35"/>
      <c r="CEU352" s="35"/>
      <c r="CEV352" s="35"/>
      <c r="CEW352" s="35"/>
      <c r="CEX352" s="35"/>
      <c r="CEY352" s="35"/>
      <c r="CEZ352" s="35"/>
      <c r="CFA352" s="35"/>
      <c r="CFB352" s="35"/>
      <c r="CFC352" s="35"/>
      <c r="CFD352" s="35"/>
      <c r="CFE352" s="35"/>
      <c r="CFF352" s="35"/>
      <c r="CFG352" s="35"/>
      <c r="CFH352" s="35"/>
      <c r="CFI352" s="35"/>
      <c r="CFJ352" s="35"/>
      <c r="CFK352" s="35"/>
      <c r="CFL352" s="35"/>
      <c r="CFM352" s="35"/>
      <c r="CFN352" s="35"/>
      <c r="CFO352" s="35"/>
      <c r="CFP352" s="35"/>
      <c r="CFQ352" s="35"/>
      <c r="CFR352" s="35"/>
      <c r="CFS352" s="35"/>
      <c r="CFT352" s="35"/>
      <c r="CFU352" s="35"/>
      <c r="CFV352" s="35"/>
      <c r="CFW352" s="35"/>
      <c r="CFX352" s="35"/>
      <c r="CFY352" s="35"/>
      <c r="CFZ352" s="35"/>
      <c r="CGA352" s="35"/>
      <c r="CGB352" s="35"/>
      <c r="CGC352" s="35"/>
      <c r="CGD352" s="35"/>
      <c r="CGE352" s="35"/>
      <c r="CGF352" s="35"/>
      <c r="CGG352" s="35"/>
      <c r="CGH352" s="35"/>
      <c r="CGI352" s="35"/>
      <c r="CGJ352" s="35"/>
      <c r="CGK352" s="35"/>
      <c r="CGL352" s="35"/>
      <c r="CGM352" s="35"/>
      <c r="CGN352" s="35"/>
      <c r="CGO352" s="35"/>
      <c r="CGP352" s="35"/>
      <c r="CGQ352" s="35"/>
      <c r="CGR352" s="35"/>
      <c r="CGS352" s="35"/>
      <c r="CGT352" s="35"/>
      <c r="CGU352" s="35"/>
      <c r="CGV352" s="35"/>
      <c r="CGW352" s="35"/>
      <c r="CGX352" s="35"/>
      <c r="CGY352" s="35"/>
      <c r="CGZ352" s="35"/>
      <c r="CHA352" s="35"/>
      <c r="CHB352" s="35"/>
      <c r="CHC352" s="35"/>
      <c r="CHD352" s="35"/>
      <c r="CHE352" s="35"/>
      <c r="CHF352" s="35"/>
      <c r="CHG352" s="35"/>
      <c r="CHH352" s="35"/>
      <c r="CHI352" s="35"/>
      <c r="CHJ352" s="35"/>
      <c r="CHK352" s="35"/>
      <c r="CHL352" s="35"/>
      <c r="CHM352" s="35"/>
      <c r="CHN352" s="35"/>
      <c r="CHO352" s="35"/>
      <c r="CHP352" s="35"/>
      <c r="CHQ352" s="35"/>
      <c r="CHR352" s="35"/>
      <c r="CHS352" s="35"/>
      <c r="CHT352" s="35"/>
      <c r="CHU352" s="35"/>
      <c r="CHV352" s="35"/>
      <c r="CHW352" s="35"/>
      <c r="CHX352" s="35"/>
      <c r="CHY352" s="35"/>
      <c r="CHZ352" s="35"/>
      <c r="CIA352" s="35"/>
      <c r="CIB352" s="35"/>
      <c r="CIC352" s="35"/>
      <c r="CID352" s="35"/>
      <c r="CIE352" s="35"/>
      <c r="CIF352" s="35"/>
      <c r="CIG352" s="35"/>
      <c r="CIH352" s="35"/>
      <c r="CII352" s="35"/>
      <c r="CIJ352" s="35"/>
      <c r="CIK352" s="35"/>
      <c r="CIL352" s="35"/>
      <c r="CIM352" s="35"/>
      <c r="CIN352" s="35"/>
      <c r="CIO352" s="35"/>
      <c r="CIP352" s="35"/>
      <c r="CIQ352" s="35"/>
      <c r="CIR352" s="35"/>
      <c r="CIS352" s="35"/>
      <c r="CIT352" s="35"/>
      <c r="CIU352" s="35"/>
      <c r="CIV352" s="35"/>
      <c r="CIW352" s="35"/>
      <c r="CIX352" s="35"/>
      <c r="CIY352" s="35"/>
      <c r="CIZ352" s="35"/>
      <c r="CJA352" s="35"/>
      <c r="CJB352" s="35"/>
      <c r="CJC352" s="35"/>
      <c r="CJD352" s="35"/>
      <c r="CJE352" s="35"/>
      <c r="CJF352" s="35"/>
      <c r="CJG352" s="35"/>
      <c r="CJH352" s="35"/>
      <c r="CJI352" s="35"/>
      <c r="CJJ352" s="35"/>
      <c r="CJK352" s="35"/>
      <c r="CJL352" s="35"/>
      <c r="CJM352" s="35"/>
      <c r="CJN352" s="35"/>
      <c r="CJO352" s="35"/>
      <c r="CJP352" s="35"/>
      <c r="CJQ352" s="35"/>
      <c r="CJR352" s="35"/>
      <c r="CJS352" s="35"/>
      <c r="CJT352" s="35"/>
      <c r="CJU352" s="35"/>
      <c r="CJV352" s="35"/>
      <c r="CJW352" s="35"/>
      <c r="CJX352" s="35"/>
      <c r="CJY352" s="35"/>
      <c r="CJZ352" s="35"/>
      <c r="CKA352" s="35"/>
      <c r="CKB352" s="35"/>
      <c r="CKC352" s="35"/>
      <c r="CKD352" s="35"/>
      <c r="CKE352" s="35"/>
      <c r="CKF352" s="35"/>
      <c r="CKG352" s="35"/>
      <c r="CKH352" s="35"/>
      <c r="CKI352" s="35"/>
      <c r="CKJ352" s="35"/>
      <c r="CKK352" s="35"/>
      <c r="CKL352" s="35"/>
      <c r="CKM352" s="35"/>
      <c r="CKN352" s="35"/>
      <c r="CKO352" s="35"/>
      <c r="CKP352" s="35"/>
      <c r="CKQ352" s="35"/>
      <c r="CKR352" s="35"/>
      <c r="CKS352" s="35"/>
      <c r="CKT352" s="35"/>
      <c r="CKU352" s="35"/>
      <c r="CKV352" s="35"/>
      <c r="CKW352" s="35"/>
      <c r="CKX352" s="35"/>
      <c r="CKY352" s="35"/>
      <c r="CKZ352" s="35"/>
      <c r="CLA352" s="35"/>
      <c r="CLB352" s="35"/>
      <c r="CLC352" s="35"/>
      <c r="CLD352" s="35"/>
      <c r="CLE352" s="35"/>
      <c r="CLF352" s="35"/>
      <c r="CLG352" s="35"/>
      <c r="CLH352" s="35"/>
      <c r="CLI352" s="35"/>
      <c r="CLJ352" s="35"/>
      <c r="CLK352" s="35"/>
      <c r="CLL352" s="35"/>
      <c r="CLM352" s="35"/>
      <c r="CLN352" s="35"/>
      <c r="CLO352" s="35"/>
      <c r="CLP352" s="35"/>
      <c r="CLQ352" s="35"/>
      <c r="CLR352" s="35"/>
      <c r="CLS352" s="35"/>
      <c r="CLT352" s="35"/>
      <c r="CLU352" s="35"/>
      <c r="CLV352" s="35"/>
      <c r="CLW352" s="35"/>
      <c r="CLX352" s="35"/>
      <c r="CLY352" s="35"/>
      <c r="CLZ352" s="35"/>
      <c r="CMA352" s="35"/>
      <c r="CMB352" s="35"/>
      <c r="CMC352" s="35"/>
      <c r="CMD352" s="35"/>
      <c r="CME352" s="35"/>
      <c r="CMF352" s="35"/>
      <c r="CMG352" s="35"/>
      <c r="CMH352" s="35"/>
      <c r="CMI352" s="35"/>
      <c r="CMJ352" s="35"/>
      <c r="CMK352" s="35"/>
      <c r="CML352" s="35"/>
      <c r="CMM352" s="35"/>
      <c r="CMN352" s="35"/>
      <c r="CMO352" s="35"/>
      <c r="CMP352" s="35"/>
      <c r="CMQ352" s="35"/>
      <c r="CMR352" s="35"/>
      <c r="CMS352" s="35"/>
      <c r="CMT352" s="35"/>
      <c r="CMU352" s="35"/>
      <c r="CMV352" s="35"/>
      <c r="CMW352" s="35"/>
      <c r="CMX352" s="35"/>
      <c r="CMY352" s="35"/>
      <c r="CMZ352" s="35"/>
      <c r="CNA352" s="35"/>
      <c r="CNB352" s="35"/>
      <c r="CNC352" s="35"/>
      <c r="CND352" s="35"/>
      <c r="CNE352" s="35"/>
      <c r="CNF352" s="35"/>
      <c r="CNG352" s="35"/>
      <c r="CNH352" s="35"/>
      <c r="CNI352" s="35"/>
      <c r="CNJ352" s="35"/>
      <c r="CNK352" s="35"/>
      <c r="CNL352" s="35"/>
      <c r="CNM352" s="35"/>
      <c r="CNN352" s="35"/>
      <c r="CNO352" s="35"/>
      <c r="CNP352" s="35"/>
      <c r="CNQ352" s="35"/>
      <c r="CNR352" s="35"/>
      <c r="CNS352" s="35"/>
      <c r="CNT352" s="35"/>
      <c r="CNU352" s="35"/>
      <c r="CNV352" s="35"/>
      <c r="CNW352" s="35"/>
      <c r="CNX352" s="35"/>
      <c r="CNY352" s="35"/>
      <c r="CNZ352" s="35"/>
      <c r="COA352" s="35"/>
      <c r="COB352" s="35"/>
      <c r="COC352" s="35"/>
      <c r="COD352" s="35"/>
      <c r="COE352" s="35"/>
      <c r="COF352" s="35"/>
      <c r="COG352" s="35"/>
      <c r="COH352" s="35"/>
      <c r="COI352" s="35"/>
      <c r="COJ352" s="35"/>
      <c r="COK352" s="35"/>
      <c r="COL352" s="35"/>
      <c r="COM352" s="35"/>
      <c r="CON352" s="35"/>
      <c r="COO352" s="35"/>
      <c r="COP352" s="35"/>
      <c r="COQ352" s="35"/>
      <c r="COR352" s="35"/>
      <c r="COS352" s="35"/>
      <c r="COT352" s="35"/>
      <c r="COU352" s="35"/>
      <c r="COV352" s="35"/>
      <c r="COW352" s="35"/>
      <c r="COX352" s="35"/>
      <c r="COY352" s="35"/>
      <c r="COZ352" s="35"/>
      <c r="CPA352" s="35"/>
      <c r="CPB352" s="35"/>
      <c r="CPC352" s="35"/>
      <c r="CPD352" s="35"/>
      <c r="CPE352" s="35"/>
      <c r="CPF352" s="35"/>
      <c r="CPG352" s="35"/>
      <c r="CPH352" s="35"/>
      <c r="CPI352" s="35"/>
      <c r="CPJ352" s="35"/>
      <c r="CPK352" s="35"/>
      <c r="CPL352" s="35"/>
      <c r="CPM352" s="35"/>
      <c r="CPN352" s="35"/>
      <c r="CPO352" s="35"/>
      <c r="CPP352" s="35"/>
      <c r="CPQ352" s="35"/>
      <c r="CPR352" s="35"/>
      <c r="CPS352" s="35"/>
      <c r="CPT352" s="35"/>
      <c r="CPU352" s="35"/>
      <c r="CPV352" s="35"/>
      <c r="CPW352" s="35"/>
      <c r="CPX352" s="35"/>
      <c r="CPY352" s="35"/>
      <c r="CPZ352" s="35"/>
      <c r="CQA352" s="35"/>
      <c r="CQB352" s="35"/>
      <c r="CQC352" s="35"/>
      <c r="CQD352" s="35"/>
      <c r="CQE352" s="35"/>
      <c r="CQF352" s="35"/>
      <c r="CQG352" s="35"/>
      <c r="CQH352" s="35"/>
      <c r="CQI352" s="35"/>
      <c r="CQJ352" s="35"/>
      <c r="CQK352" s="35"/>
      <c r="CQL352" s="35"/>
      <c r="CQM352" s="35"/>
      <c r="CQN352" s="35"/>
      <c r="CQO352" s="35"/>
      <c r="CQP352" s="35"/>
      <c r="CQQ352" s="35"/>
      <c r="CQR352" s="35"/>
      <c r="CQS352" s="35"/>
      <c r="CQT352" s="35"/>
      <c r="CQU352" s="35"/>
      <c r="CQV352" s="35"/>
      <c r="CQW352" s="35"/>
      <c r="CQX352" s="35"/>
      <c r="CQY352" s="35"/>
      <c r="CQZ352" s="35"/>
      <c r="CRA352" s="35"/>
      <c r="CRB352" s="35"/>
      <c r="CRC352" s="35"/>
      <c r="CRD352" s="35"/>
      <c r="CRE352" s="35"/>
      <c r="CRF352" s="35"/>
      <c r="CRG352" s="35"/>
      <c r="CRH352" s="35"/>
      <c r="CRI352" s="35"/>
      <c r="CRJ352" s="35"/>
      <c r="CRK352" s="35"/>
      <c r="CRL352" s="35"/>
      <c r="CRM352" s="35"/>
      <c r="CRN352" s="35"/>
      <c r="CRO352" s="35"/>
      <c r="CRP352" s="35"/>
      <c r="CRQ352" s="35"/>
      <c r="CRR352" s="35"/>
      <c r="CRS352" s="35"/>
      <c r="CRT352" s="35"/>
      <c r="CRU352" s="35"/>
      <c r="CRV352" s="35"/>
      <c r="CRW352" s="35"/>
      <c r="CRX352" s="35"/>
      <c r="CRY352" s="35"/>
      <c r="CRZ352" s="35"/>
      <c r="CSA352" s="35"/>
      <c r="CSB352" s="35"/>
      <c r="CSC352" s="35"/>
      <c r="CSD352" s="35"/>
      <c r="CSE352" s="35"/>
      <c r="CSF352" s="35"/>
      <c r="CSG352" s="35"/>
      <c r="CSH352" s="35"/>
      <c r="CSI352" s="35"/>
      <c r="CSJ352" s="35"/>
      <c r="CSK352" s="35"/>
      <c r="CSL352" s="35"/>
      <c r="CSM352" s="35"/>
      <c r="CSN352" s="35"/>
      <c r="CSO352" s="35"/>
      <c r="CSP352" s="35"/>
      <c r="CSQ352" s="35"/>
      <c r="CSR352" s="35"/>
      <c r="CSS352" s="35"/>
      <c r="CST352" s="35"/>
      <c r="CSU352" s="35"/>
      <c r="CSV352" s="35"/>
      <c r="CSW352" s="35"/>
      <c r="CSX352" s="35"/>
      <c r="CSY352" s="35"/>
      <c r="CSZ352" s="35"/>
      <c r="CTA352" s="35"/>
      <c r="CTB352" s="35"/>
      <c r="CTC352" s="35"/>
      <c r="CTD352" s="35"/>
      <c r="CTE352" s="35"/>
      <c r="CTF352" s="35"/>
      <c r="CTG352" s="35"/>
      <c r="CTH352" s="35"/>
      <c r="CTI352" s="35"/>
      <c r="CTJ352" s="35"/>
      <c r="CTK352" s="35"/>
      <c r="CTL352" s="35"/>
      <c r="CTM352" s="35"/>
      <c r="CTN352" s="35"/>
      <c r="CTO352" s="35"/>
      <c r="CTP352" s="35"/>
      <c r="CTQ352" s="35"/>
      <c r="CTR352" s="35"/>
      <c r="CTS352" s="35"/>
      <c r="CTT352" s="35"/>
      <c r="CTU352" s="35"/>
      <c r="CTV352" s="35"/>
      <c r="CTW352" s="35"/>
      <c r="CTX352" s="35"/>
      <c r="CTY352" s="35"/>
      <c r="CTZ352" s="35"/>
      <c r="CUA352" s="35"/>
      <c r="CUB352" s="35"/>
      <c r="CUC352" s="35"/>
      <c r="CUD352" s="35"/>
      <c r="CUE352" s="35"/>
      <c r="CUF352" s="35"/>
      <c r="CUG352" s="35"/>
      <c r="CUH352" s="35"/>
      <c r="CUI352" s="35"/>
      <c r="CUJ352" s="35"/>
      <c r="CUK352" s="35"/>
      <c r="CUL352" s="35"/>
      <c r="CUM352" s="35"/>
      <c r="CUN352" s="35"/>
      <c r="CUO352" s="35"/>
      <c r="CUP352" s="35"/>
      <c r="CUQ352" s="35"/>
      <c r="CUR352" s="35"/>
      <c r="CUS352" s="35"/>
      <c r="CUT352" s="35"/>
      <c r="CUU352" s="35"/>
      <c r="CUV352" s="35"/>
      <c r="CUW352" s="35"/>
      <c r="CUX352" s="35"/>
      <c r="CUY352" s="35"/>
      <c r="CUZ352" s="35"/>
      <c r="CVA352" s="35"/>
      <c r="CVB352" s="35"/>
      <c r="CVC352" s="35"/>
      <c r="CVD352" s="35"/>
      <c r="CVE352" s="35"/>
      <c r="CVF352" s="35"/>
      <c r="CVG352" s="35"/>
      <c r="CVH352" s="35"/>
      <c r="CVI352" s="35"/>
      <c r="CVJ352" s="35"/>
      <c r="CVK352" s="35"/>
      <c r="CVL352" s="35"/>
      <c r="CVM352" s="35"/>
      <c r="CVN352" s="35"/>
      <c r="CVO352" s="35"/>
      <c r="CVP352" s="35"/>
      <c r="CVQ352" s="35"/>
      <c r="CVR352" s="35"/>
      <c r="CVS352" s="35"/>
      <c r="CVT352" s="35"/>
      <c r="CVU352" s="35"/>
      <c r="CVV352" s="35"/>
      <c r="CVW352" s="35"/>
      <c r="CVX352" s="35"/>
      <c r="CVY352" s="35"/>
      <c r="CVZ352" s="35"/>
      <c r="CWA352" s="35"/>
      <c r="CWB352" s="35"/>
      <c r="CWC352" s="35"/>
      <c r="CWD352" s="35"/>
      <c r="CWE352" s="35"/>
      <c r="CWF352" s="35"/>
      <c r="CWG352" s="35"/>
      <c r="CWH352" s="35"/>
      <c r="CWI352" s="35"/>
      <c r="CWJ352" s="35"/>
      <c r="CWK352" s="35"/>
      <c r="CWL352" s="35"/>
      <c r="CWM352" s="35"/>
      <c r="CWN352" s="35"/>
      <c r="CWO352" s="35"/>
      <c r="CWP352" s="35"/>
      <c r="CWQ352" s="35"/>
      <c r="CWR352" s="35"/>
      <c r="CWS352" s="35"/>
      <c r="CWT352" s="35"/>
      <c r="CWU352" s="35"/>
      <c r="CWV352" s="35"/>
      <c r="CWW352" s="35"/>
      <c r="CWX352" s="35"/>
      <c r="CWY352" s="35"/>
      <c r="CWZ352" s="35"/>
      <c r="CXA352" s="35"/>
      <c r="CXB352" s="35"/>
      <c r="CXC352" s="35"/>
      <c r="CXD352" s="35"/>
      <c r="CXE352" s="35"/>
      <c r="CXF352" s="35"/>
      <c r="CXG352" s="35"/>
      <c r="CXH352" s="35"/>
      <c r="CXI352" s="35"/>
      <c r="CXJ352" s="35"/>
      <c r="CXK352" s="35"/>
      <c r="CXL352" s="35"/>
      <c r="CXM352" s="35"/>
      <c r="CXN352" s="35"/>
      <c r="CXO352" s="35"/>
      <c r="CXP352" s="35"/>
      <c r="CXQ352" s="35"/>
      <c r="CXR352" s="35"/>
      <c r="CXS352" s="35"/>
      <c r="CXT352" s="35"/>
      <c r="CXU352" s="35"/>
      <c r="CXV352" s="35"/>
      <c r="CXW352" s="35"/>
      <c r="CXX352" s="35"/>
      <c r="CXY352" s="35"/>
      <c r="CXZ352" s="35"/>
      <c r="CYA352" s="35"/>
      <c r="CYB352" s="35"/>
      <c r="CYC352" s="35"/>
      <c r="CYD352" s="35"/>
      <c r="CYE352" s="35"/>
      <c r="CYF352" s="35"/>
      <c r="CYG352" s="35"/>
      <c r="CYH352" s="35"/>
      <c r="CYI352" s="35"/>
      <c r="CYJ352" s="35"/>
      <c r="CYK352" s="35"/>
      <c r="CYL352" s="35"/>
      <c r="CYM352" s="35"/>
      <c r="CYN352" s="35"/>
      <c r="CYO352" s="35"/>
      <c r="CYP352" s="35"/>
      <c r="CYQ352" s="35"/>
      <c r="CYR352" s="35"/>
      <c r="CYS352" s="35"/>
      <c r="CYT352" s="35"/>
      <c r="CYU352" s="35"/>
      <c r="CYV352" s="35"/>
      <c r="CYW352" s="35"/>
      <c r="CYX352" s="35"/>
      <c r="CYY352" s="35"/>
      <c r="CYZ352" s="35"/>
      <c r="CZA352" s="35"/>
      <c r="CZB352" s="35"/>
      <c r="CZC352" s="35"/>
      <c r="CZD352" s="35"/>
      <c r="CZE352" s="35"/>
      <c r="CZF352" s="35"/>
      <c r="CZG352" s="35"/>
      <c r="CZH352" s="35"/>
      <c r="CZI352" s="35"/>
      <c r="CZJ352" s="35"/>
      <c r="CZK352" s="35"/>
      <c r="CZL352" s="35"/>
      <c r="CZM352" s="35"/>
      <c r="CZN352" s="35"/>
      <c r="CZO352" s="35"/>
      <c r="CZP352" s="35"/>
      <c r="CZQ352" s="35"/>
      <c r="CZR352" s="35"/>
      <c r="CZS352" s="35"/>
      <c r="CZT352" s="35"/>
      <c r="CZU352" s="35"/>
      <c r="CZV352" s="35"/>
      <c r="CZW352" s="35"/>
      <c r="CZX352" s="35"/>
      <c r="CZY352" s="35"/>
      <c r="CZZ352" s="35"/>
      <c r="DAA352" s="35"/>
      <c r="DAB352" s="35"/>
      <c r="DAC352" s="35"/>
      <c r="DAD352" s="35"/>
      <c r="DAE352" s="35"/>
      <c r="DAF352" s="35"/>
      <c r="DAG352" s="35"/>
      <c r="DAH352" s="35"/>
      <c r="DAI352" s="35"/>
      <c r="DAJ352" s="35"/>
      <c r="DAK352" s="35"/>
      <c r="DAL352" s="35"/>
      <c r="DAM352" s="35"/>
      <c r="DAN352" s="35"/>
      <c r="DAO352" s="35"/>
      <c r="DAP352" s="35"/>
      <c r="DAQ352" s="35"/>
      <c r="DAR352" s="35"/>
      <c r="DAS352" s="35"/>
      <c r="DAT352" s="35"/>
      <c r="DAU352" s="35"/>
      <c r="DAV352" s="35"/>
      <c r="DAW352" s="35"/>
      <c r="DAX352" s="35"/>
      <c r="DAY352" s="35"/>
      <c r="DAZ352" s="35"/>
      <c r="DBA352" s="35"/>
      <c r="DBB352" s="35"/>
      <c r="DBC352" s="35"/>
      <c r="DBD352" s="35"/>
      <c r="DBE352" s="35"/>
      <c r="DBF352" s="35"/>
      <c r="DBG352" s="35"/>
      <c r="DBH352" s="35"/>
      <c r="DBI352" s="35"/>
      <c r="DBJ352" s="35"/>
      <c r="DBK352" s="35"/>
      <c r="DBL352" s="35"/>
      <c r="DBM352" s="35"/>
      <c r="DBN352" s="35"/>
      <c r="DBO352" s="35"/>
      <c r="DBP352" s="35"/>
      <c r="DBQ352" s="35"/>
      <c r="DBR352" s="35"/>
      <c r="DBS352" s="35"/>
      <c r="DBT352" s="35"/>
      <c r="DBU352" s="35"/>
      <c r="DBV352" s="35"/>
      <c r="DBW352" s="35"/>
      <c r="DBX352" s="35"/>
      <c r="DBY352" s="35"/>
      <c r="DBZ352" s="35"/>
      <c r="DCA352" s="35"/>
      <c r="DCB352" s="35"/>
      <c r="DCC352" s="35"/>
      <c r="DCD352" s="35"/>
      <c r="DCE352" s="35"/>
      <c r="DCF352" s="35"/>
      <c r="DCG352" s="35"/>
      <c r="DCH352" s="35"/>
      <c r="DCI352" s="35"/>
      <c r="DCJ352" s="35"/>
      <c r="DCK352" s="35"/>
      <c r="DCL352" s="35"/>
      <c r="DCM352" s="35"/>
      <c r="DCN352" s="35"/>
      <c r="DCO352" s="35"/>
      <c r="DCP352" s="35"/>
      <c r="DCQ352" s="35"/>
      <c r="DCR352" s="35"/>
      <c r="DCS352" s="35"/>
      <c r="DCT352" s="35"/>
      <c r="DCU352" s="35"/>
      <c r="DCV352" s="35"/>
      <c r="DCW352" s="35"/>
      <c r="DCX352" s="35"/>
      <c r="DCY352" s="35"/>
      <c r="DCZ352" s="35"/>
      <c r="DDA352" s="35"/>
      <c r="DDB352" s="35"/>
      <c r="DDC352" s="35"/>
      <c r="DDD352" s="35"/>
      <c r="DDE352" s="35"/>
      <c r="DDF352" s="35"/>
      <c r="DDG352" s="35"/>
      <c r="DDH352" s="35"/>
      <c r="DDI352" s="35"/>
      <c r="DDJ352" s="35"/>
      <c r="DDK352" s="35"/>
      <c r="DDL352" s="35"/>
      <c r="DDM352" s="35"/>
      <c r="DDN352" s="35"/>
      <c r="DDO352" s="35"/>
      <c r="DDP352" s="35"/>
      <c r="DDQ352" s="35"/>
      <c r="DDR352" s="35"/>
      <c r="DDS352" s="35"/>
      <c r="DDT352" s="35"/>
      <c r="DDU352" s="35"/>
      <c r="DDV352" s="35"/>
      <c r="DDW352" s="35"/>
      <c r="DDX352" s="35"/>
      <c r="DDY352" s="35"/>
      <c r="DDZ352" s="35"/>
      <c r="DEA352" s="35"/>
      <c r="DEB352" s="35"/>
      <c r="DEC352" s="35"/>
      <c r="DED352" s="35"/>
      <c r="DEE352" s="35"/>
      <c r="DEF352" s="35"/>
      <c r="DEG352" s="35"/>
      <c r="DEH352" s="35"/>
      <c r="DEI352" s="35"/>
      <c r="DEJ352" s="35"/>
      <c r="DEK352" s="35"/>
      <c r="DEL352" s="35"/>
      <c r="DEM352" s="35"/>
      <c r="DEN352" s="35"/>
      <c r="DEO352" s="35"/>
      <c r="DEP352" s="35"/>
      <c r="DEQ352" s="35"/>
      <c r="DER352" s="35"/>
      <c r="DES352" s="35"/>
      <c r="DET352" s="35"/>
      <c r="DEU352" s="35"/>
      <c r="DEV352" s="35"/>
      <c r="DEW352" s="35"/>
      <c r="DEX352" s="35"/>
      <c r="DEY352" s="35"/>
      <c r="DEZ352" s="35"/>
      <c r="DFA352" s="35"/>
      <c r="DFB352" s="35"/>
      <c r="DFC352" s="35"/>
      <c r="DFD352" s="35"/>
      <c r="DFE352" s="35"/>
      <c r="DFF352" s="35"/>
      <c r="DFG352" s="35"/>
      <c r="DFH352" s="35"/>
      <c r="DFI352" s="35"/>
      <c r="DFJ352" s="35"/>
      <c r="DFK352" s="35"/>
      <c r="DFL352" s="35"/>
      <c r="DFM352" s="35"/>
      <c r="DFN352" s="35"/>
      <c r="DFO352" s="35"/>
      <c r="DFP352" s="35"/>
      <c r="DFQ352" s="35"/>
      <c r="DFR352" s="35"/>
      <c r="DFS352" s="35"/>
      <c r="DFT352" s="35"/>
      <c r="DFU352" s="35"/>
      <c r="DFV352" s="35"/>
      <c r="DFW352" s="35"/>
      <c r="DFX352" s="35"/>
      <c r="DFY352" s="35"/>
      <c r="DFZ352" s="35"/>
      <c r="DGA352" s="35"/>
      <c r="DGB352" s="35"/>
      <c r="DGC352" s="35"/>
      <c r="DGD352" s="35"/>
      <c r="DGE352" s="35"/>
      <c r="DGF352" s="35"/>
      <c r="DGG352" s="35"/>
      <c r="DGH352" s="35"/>
      <c r="DGI352" s="35"/>
      <c r="DGJ352" s="35"/>
      <c r="DGK352" s="35"/>
      <c r="DGL352" s="35"/>
      <c r="DGM352" s="35"/>
      <c r="DGN352" s="35"/>
      <c r="DGO352" s="35"/>
      <c r="DGP352" s="35"/>
      <c r="DGQ352" s="35"/>
      <c r="DGR352" s="35"/>
      <c r="DGS352" s="35"/>
      <c r="DGT352" s="35"/>
      <c r="DGU352" s="35"/>
      <c r="DGV352" s="35"/>
      <c r="DGW352" s="35"/>
      <c r="DGX352" s="35"/>
      <c r="DGY352" s="35"/>
      <c r="DGZ352" s="35"/>
      <c r="DHA352" s="35"/>
      <c r="DHB352" s="35"/>
      <c r="DHC352" s="35"/>
      <c r="DHD352" s="35"/>
      <c r="DHE352" s="35"/>
      <c r="DHF352" s="35"/>
      <c r="DHG352" s="35"/>
      <c r="DHH352" s="35"/>
      <c r="DHI352" s="35"/>
      <c r="DHJ352" s="35"/>
      <c r="DHK352" s="35"/>
      <c r="DHL352" s="35"/>
      <c r="DHM352" s="35"/>
      <c r="DHN352" s="35"/>
      <c r="DHO352" s="35"/>
      <c r="DHP352" s="35"/>
      <c r="DHQ352" s="35"/>
      <c r="DHR352" s="35"/>
      <c r="DHS352" s="35"/>
      <c r="DHT352" s="35"/>
      <c r="DHU352" s="35"/>
      <c r="DHV352" s="35"/>
      <c r="DHW352" s="35"/>
      <c r="DHX352" s="35"/>
      <c r="DHY352" s="35"/>
      <c r="DHZ352" s="35"/>
      <c r="DIA352" s="35"/>
      <c r="DIB352" s="35"/>
      <c r="DIC352" s="35"/>
      <c r="DID352" s="35"/>
      <c r="DIE352" s="35"/>
      <c r="DIF352" s="35"/>
      <c r="DIG352" s="35"/>
      <c r="DIH352" s="35"/>
      <c r="DII352" s="35"/>
      <c r="DIJ352" s="35"/>
      <c r="DIK352" s="35"/>
      <c r="DIL352" s="35"/>
      <c r="DIM352" s="35"/>
      <c r="DIN352" s="35"/>
      <c r="DIO352" s="35"/>
      <c r="DIP352" s="35"/>
      <c r="DIQ352" s="35"/>
      <c r="DIR352" s="35"/>
      <c r="DIS352" s="35"/>
      <c r="DIT352" s="35"/>
      <c r="DIU352" s="35"/>
      <c r="DIV352" s="35"/>
      <c r="DIW352" s="35"/>
      <c r="DIX352" s="35"/>
      <c r="DIY352" s="35"/>
      <c r="DIZ352" s="35"/>
      <c r="DJA352" s="35"/>
      <c r="DJB352" s="35"/>
      <c r="DJC352" s="35"/>
      <c r="DJD352" s="35"/>
      <c r="DJE352" s="35"/>
      <c r="DJF352" s="35"/>
      <c r="DJG352" s="35"/>
      <c r="DJH352" s="35"/>
      <c r="DJI352" s="35"/>
      <c r="DJJ352" s="35"/>
      <c r="DJK352" s="35"/>
      <c r="DJL352" s="35"/>
      <c r="DJM352" s="35"/>
      <c r="DJN352" s="35"/>
      <c r="DJO352" s="35"/>
      <c r="DJP352" s="35"/>
      <c r="DJQ352" s="35"/>
      <c r="DJR352" s="35"/>
      <c r="DJS352" s="35"/>
      <c r="DJT352" s="35"/>
      <c r="DJU352" s="35"/>
      <c r="DJV352" s="35"/>
      <c r="DJW352" s="35"/>
      <c r="DJX352" s="35"/>
      <c r="DJY352" s="35"/>
      <c r="DJZ352" s="35"/>
      <c r="DKA352" s="35"/>
      <c r="DKB352" s="35"/>
      <c r="DKC352" s="35"/>
      <c r="DKD352" s="35"/>
      <c r="DKE352" s="35"/>
      <c r="DKF352" s="35"/>
      <c r="DKG352" s="35"/>
      <c r="DKH352" s="35"/>
      <c r="DKI352" s="35"/>
      <c r="DKJ352" s="35"/>
      <c r="DKK352" s="35"/>
      <c r="DKL352" s="35"/>
      <c r="DKM352" s="35"/>
      <c r="DKN352" s="35"/>
      <c r="DKO352" s="35"/>
      <c r="DKP352" s="35"/>
      <c r="DKQ352" s="35"/>
      <c r="DKR352" s="35"/>
      <c r="DKS352" s="35"/>
      <c r="DKT352" s="35"/>
      <c r="DKU352" s="35"/>
      <c r="DKV352" s="35"/>
      <c r="DKW352" s="35"/>
      <c r="DKX352" s="35"/>
      <c r="DKY352" s="35"/>
      <c r="DKZ352" s="35"/>
      <c r="DLA352" s="35"/>
      <c r="DLB352" s="35"/>
      <c r="DLC352" s="35"/>
      <c r="DLD352" s="35"/>
      <c r="DLE352" s="35"/>
      <c r="DLF352" s="35"/>
      <c r="DLG352" s="35"/>
      <c r="DLH352" s="35"/>
      <c r="DLI352" s="35"/>
      <c r="DLJ352" s="35"/>
      <c r="DLK352" s="35"/>
      <c r="DLL352" s="35"/>
      <c r="DLM352" s="35"/>
      <c r="DLN352" s="35"/>
      <c r="DLO352" s="35"/>
      <c r="DLP352" s="35"/>
      <c r="DLQ352" s="35"/>
      <c r="DLR352" s="35"/>
      <c r="DLS352" s="35"/>
      <c r="DLT352" s="35"/>
      <c r="DLU352" s="35"/>
      <c r="DLV352" s="35"/>
      <c r="DLW352" s="35"/>
      <c r="DLX352" s="35"/>
      <c r="DLY352" s="35"/>
      <c r="DLZ352" s="35"/>
      <c r="DMA352" s="35"/>
      <c r="DMB352" s="35"/>
      <c r="DMC352" s="35"/>
      <c r="DMD352" s="35"/>
      <c r="DME352" s="35"/>
      <c r="DMF352" s="35"/>
      <c r="DMG352" s="35"/>
      <c r="DMH352" s="35"/>
      <c r="DMI352" s="35"/>
      <c r="DMJ352" s="35"/>
      <c r="DMK352" s="35"/>
      <c r="DML352" s="35"/>
      <c r="DMM352" s="35"/>
      <c r="DMN352" s="35"/>
      <c r="DMO352" s="35"/>
      <c r="DMP352" s="35"/>
      <c r="DMQ352" s="35"/>
      <c r="DMR352" s="35"/>
      <c r="DMS352" s="35"/>
      <c r="DMT352" s="35"/>
      <c r="DMU352" s="35"/>
      <c r="DMV352" s="35"/>
      <c r="DMW352" s="35"/>
      <c r="DMX352" s="35"/>
      <c r="DMY352" s="35"/>
      <c r="DMZ352" s="35"/>
      <c r="DNA352" s="35"/>
      <c r="DNB352" s="35"/>
      <c r="DNC352" s="35"/>
      <c r="DND352" s="35"/>
      <c r="DNE352" s="35"/>
      <c r="DNF352" s="35"/>
      <c r="DNG352" s="35"/>
      <c r="DNH352" s="35"/>
      <c r="DNI352" s="35"/>
      <c r="DNJ352" s="35"/>
      <c r="DNK352" s="35"/>
      <c r="DNL352" s="35"/>
      <c r="DNM352" s="35"/>
      <c r="DNN352" s="35"/>
      <c r="DNO352" s="35"/>
      <c r="DNP352" s="35"/>
      <c r="DNQ352" s="35"/>
      <c r="DNR352" s="35"/>
      <c r="DNS352" s="35"/>
      <c r="DNT352" s="35"/>
      <c r="DNU352" s="35"/>
      <c r="DNV352" s="35"/>
      <c r="DNW352" s="35"/>
      <c r="DNX352" s="35"/>
      <c r="DNY352" s="35"/>
      <c r="DNZ352" s="35"/>
      <c r="DOA352" s="35"/>
      <c r="DOB352" s="35"/>
      <c r="DOC352" s="35"/>
      <c r="DOD352" s="35"/>
      <c r="DOE352" s="35"/>
      <c r="DOF352" s="35"/>
      <c r="DOG352" s="35"/>
      <c r="DOH352" s="35"/>
      <c r="DOI352" s="35"/>
      <c r="DOJ352" s="35"/>
      <c r="DOK352" s="35"/>
      <c r="DOL352" s="35"/>
      <c r="DOM352" s="35"/>
      <c r="DON352" s="35"/>
      <c r="DOO352" s="35"/>
      <c r="DOP352" s="35"/>
      <c r="DOQ352" s="35"/>
      <c r="DOR352" s="35"/>
      <c r="DOS352" s="35"/>
      <c r="DOT352" s="35"/>
      <c r="DOU352" s="35"/>
      <c r="DOV352" s="35"/>
      <c r="DOW352" s="35"/>
      <c r="DOX352" s="35"/>
      <c r="DOY352" s="35"/>
      <c r="DOZ352" s="35"/>
      <c r="DPA352" s="35"/>
      <c r="DPB352" s="35"/>
      <c r="DPC352" s="35"/>
      <c r="DPD352" s="35"/>
      <c r="DPE352" s="35"/>
      <c r="DPF352" s="35"/>
      <c r="DPG352" s="35"/>
      <c r="DPH352" s="35"/>
      <c r="DPI352" s="35"/>
      <c r="DPJ352" s="35"/>
      <c r="DPK352" s="35"/>
      <c r="DPL352" s="35"/>
      <c r="DPM352" s="35"/>
      <c r="DPN352" s="35"/>
      <c r="DPO352" s="35"/>
      <c r="DPP352" s="35"/>
      <c r="DPQ352" s="35"/>
      <c r="DPR352" s="35"/>
      <c r="DPS352" s="35"/>
      <c r="DPT352" s="35"/>
      <c r="DPU352" s="35"/>
      <c r="DPV352" s="35"/>
      <c r="DPW352" s="35"/>
      <c r="DPX352" s="35"/>
      <c r="DPY352" s="35"/>
      <c r="DPZ352" s="35"/>
      <c r="DQA352" s="35"/>
      <c r="DQB352" s="35"/>
      <c r="DQC352" s="35"/>
      <c r="DQD352" s="35"/>
      <c r="DQE352" s="35"/>
      <c r="DQF352" s="35"/>
      <c r="DQG352" s="35"/>
      <c r="DQH352" s="35"/>
      <c r="DQI352" s="35"/>
      <c r="DQJ352" s="35"/>
      <c r="DQK352" s="35"/>
      <c r="DQL352" s="35"/>
      <c r="DQM352" s="35"/>
      <c r="DQN352" s="35"/>
      <c r="DQO352" s="35"/>
      <c r="DQP352" s="35"/>
      <c r="DQQ352" s="35"/>
      <c r="DQR352" s="35"/>
      <c r="DQS352" s="35"/>
      <c r="DQT352" s="35"/>
      <c r="DQU352" s="35"/>
      <c r="DQV352" s="35"/>
      <c r="DQW352" s="35"/>
      <c r="DQX352" s="35"/>
      <c r="DQY352" s="35"/>
      <c r="DQZ352" s="35"/>
      <c r="DRA352" s="35"/>
      <c r="DRB352" s="35"/>
      <c r="DRC352" s="35"/>
      <c r="DRD352" s="35"/>
      <c r="DRE352" s="35"/>
      <c r="DRF352" s="35"/>
      <c r="DRG352" s="35"/>
      <c r="DRH352" s="35"/>
      <c r="DRI352" s="35"/>
      <c r="DRJ352" s="35"/>
      <c r="DRK352" s="35"/>
      <c r="DRL352" s="35"/>
      <c r="DRM352" s="35"/>
      <c r="DRN352" s="35"/>
      <c r="DRO352" s="35"/>
      <c r="DRP352" s="35"/>
      <c r="DRQ352" s="35"/>
      <c r="DRR352" s="35"/>
      <c r="DRS352" s="35"/>
      <c r="DRT352" s="35"/>
      <c r="DRU352" s="35"/>
      <c r="DRV352" s="35"/>
      <c r="DRW352" s="35"/>
      <c r="DRX352" s="35"/>
      <c r="DRY352" s="35"/>
      <c r="DRZ352" s="35"/>
      <c r="DSA352" s="35"/>
      <c r="DSB352" s="35"/>
      <c r="DSC352" s="35"/>
      <c r="DSD352" s="35"/>
      <c r="DSE352" s="35"/>
      <c r="DSF352" s="35"/>
      <c r="DSG352" s="35"/>
      <c r="DSH352" s="35"/>
      <c r="DSI352" s="35"/>
      <c r="DSJ352" s="35"/>
      <c r="DSK352" s="35"/>
      <c r="DSL352" s="35"/>
      <c r="DSM352" s="35"/>
      <c r="DSN352" s="35"/>
      <c r="DSO352" s="35"/>
      <c r="DSP352" s="35"/>
      <c r="DSQ352" s="35"/>
      <c r="DSR352" s="35"/>
      <c r="DSS352" s="35"/>
      <c r="DST352" s="35"/>
      <c r="DSU352" s="35"/>
      <c r="DSV352" s="35"/>
      <c r="DSW352" s="35"/>
      <c r="DSX352" s="35"/>
      <c r="DSY352" s="35"/>
      <c r="DSZ352" s="35"/>
      <c r="DTA352" s="35"/>
      <c r="DTB352" s="35"/>
      <c r="DTC352" s="35"/>
      <c r="DTD352" s="35"/>
      <c r="DTE352" s="35"/>
      <c r="DTF352" s="35"/>
      <c r="DTG352" s="35"/>
      <c r="DTH352" s="35"/>
      <c r="DTI352" s="35"/>
      <c r="DTJ352" s="35"/>
      <c r="DTK352" s="35"/>
      <c r="DTL352" s="35"/>
      <c r="DTM352" s="35"/>
      <c r="DTN352" s="35"/>
      <c r="DTO352" s="35"/>
      <c r="DTP352" s="35"/>
      <c r="DTQ352" s="35"/>
      <c r="DTR352" s="35"/>
      <c r="DTS352" s="35"/>
      <c r="DTT352" s="35"/>
      <c r="DTU352" s="35"/>
      <c r="DTV352" s="35"/>
      <c r="DTW352" s="35"/>
      <c r="DTX352" s="35"/>
      <c r="DTY352" s="35"/>
      <c r="DTZ352" s="35"/>
      <c r="DUA352" s="35"/>
      <c r="DUB352" s="35"/>
      <c r="DUC352" s="35"/>
      <c r="DUD352" s="35"/>
      <c r="DUE352" s="35"/>
      <c r="DUF352" s="35"/>
      <c r="DUG352" s="35"/>
      <c r="DUH352" s="35"/>
      <c r="DUI352" s="35"/>
      <c r="DUJ352" s="35"/>
      <c r="DUK352" s="35"/>
      <c r="DUL352" s="35"/>
      <c r="DUM352" s="35"/>
      <c r="DUN352" s="35"/>
      <c r="DUO352" s="35"/>
      <c r="DUP352" s="35"/>
      <c r="DUQ352" s="35"/>
      <c r="DUR352" s="35"/>
      <c r="DUS352" s="35"/>
      <c r="DUT352" s="35"/>
      <c r="DUU352" s="35"/>
      <c r="DUV352" s="35"/>
      <c r="DUW352" s="35"/>
      <c r="DUX352" s="35"/>
      <c r="DUY352" s="35"/>
      <c r="DUZ352" s="35"/>
      <c r="DVA352" s="35"/>
      <c r="DVB352" s="35"/>
      <c r="DVC352" s="35"/>
      <c r="DVD352" s="35"/>
      <c r="DVE352" s="35"/>
      <c r="DVF352" s="35"/>
      <c r="DVG352" s="35"/>
      <c r="DVH352" s="35"/>
      <c r="DVI352" s="35"/>
      <c r="DVJ352" s="35"/>
      <c r="DVK352" s="35"/>
      <c r="DVL352" s="35"/>
      <c r="DVM352" s="35"/>
      <c r="DVN352" s="35"/>
      <c r="DVO352" s="35"/>
      <c r="DVP352" s="35"/>
      <c r="DVQ352" s="35"/>
      <c r="DVR352" s="35"/>
      <c r="DVS352" s="35"/>
      <c r="DVT352" s="35"/>
      <c r="DVU352" s="35"/>
      <c r="DVV352" s="35"/>
      <c r="DVW352" s="35"/>
      <c r="DVX352" s="35"/>
      <c r="DVY352" s="35"/>
      <c r="DVZ352" s="35"/>
      <c r="DWA352" s="35"/>
      <c r="DWB352" s="35"/>
      <c r="DWC352" s="35"/>
      <c r="DWD352" s="35"/>
      <c r="DWE352" s="35"/>
      <c r="DWF352" s="35"/>
      <c r="DWG352" s="35"/>
      <c r="DWH352" s="35"/>
      <c r="DWI352" s="35"/>
      <c r="DWJ352" s="35"/>
      <c r="DWK352" s="35"/>
      <c r="DWL352" s="35"/>
      <c r="DWM352" s="35"/>
      <c r="DWN352" s="35"/>
      <c r="DWO352" s="35"/>
      <c r="DWP352" s="35"/>
      <c r="DWQ352" s="35"/>
      <c r="DWR352" s="35"/>
      <c r="DWS352" s="35"/>
      <c r="DWT352" s="35"/>
      <c r="DWU352" s="35"/>
      <c r="DWV352" s="35"/>
      <c r="DWW352" s="35"/>
      <c r="DWX352" s="35"/>
      <c r="DWY352" s="35"/>
      <c r="DWZ352" s="35"/>
      <c r="DXA352" s="35"/>
      <c r="DXB352" s="35"/>
      <c r="DXC352" s="35"/>
      <c r="DXD352" s="35"/>
      <c r="DXE352" s="35"/>
      <c r="DXF352" s="35"/>
      <c r="DXG352" s="35"/>
      <c r="DXH352" s="35"/>
      <c r="DXI352" s="35"/>
      <c r="DXJ352" s="35"/>
      <c r="DXK352" s="35"/>
      <c r="DXL352" s="35"/>
      <c r="DXM352" s="35"/>
      <c r="DXN352" s="35"/>
      <c r="DXO352" s="35"/>
      <c r="DXP352" s="35"/>
      <c r="DXQ352" s="35"/>
      <c r="DXR352" s="35"/>
      <c r="DXS352" s="35"/>
      <c r="DXT352" s="35"/>
      <c r="DXU352" s="35"/>
      <c r="DXV352" s="35"/>
      <c r="DXW352" s="35"/>
      <c r="DXX352" s="35"/>
      <c r="DXY352" s="35"/>
      <c r="DXZ352" s="35"/>
      <c r="DYA352" s="35"/>
      <c r="DYB352" s="35"/>
      <c r="DYC352" s="35"/>
      <c r="DYD352" s="35"/>
      <c r="DYE352" s="35"/>
      <c r="DYF352" s="35"/>
      <c r="DYG352" s="35"/>
      <c r="DYH352" s="35"/>
      <c r="DYI352" s="35"/>
      <c r="DYJ352" s="35"/>
      <c r="DYK352" s="35"/>
      <c r="DYL352" s="35"/>
      <c r="DYM352" s="35"/>
      <c r="DYN352" s="35"/>
      <c r="DYO352" s="35"/>
      <c r="DYP352" s="35"/>
      <c r="DYQ352" s="35"/>
      <c r="DYR352" s="35"/>
      <c r="DYS352" s="35"/>
      <c r="DYT352" s="35"/>
      <c r="DYU352" s="35"/>
      <c r="DYV352" s="35"/>
      <c r="DYW352" s="35"/>
      <c r="DYX352" s="35"/>
      <c r="DYY352" s="35"/>
      <c r="DYZ352" s="35"/>
      <c r="DZA352" s="35"/>
      <c r="DZB352" s="35"/>
      <c r="DZC352" s="35"/>
      <c r="DZD352" s="35"/>
      <c r="DZE352" s="35"/>
      <c r="DZF352" s="35"/>
      <c r="DZG352" s="35"/>
      <c r="DZH352" s="35"/>
      <c r="DZI352" s="35"/>
      <c r="DZJ352" s="35"/>
      <c r="DZK352" s="35"/>
      <c r="DZL352" s="35"/>
      <c r="DZM352" s="35"/>
      <c r="DZN352" s="35"/>
      <c r="DZO352" s="35"/>
      <c r="DZP352" s="35"/>
      <c r="DZQ352" s="35"/>
      <c r="DZR352" s="35"/>
      <c r="DZS352" s="35"/>
      <c r="DZT352" s="35"/>
      <c r="DZU352" s="35"/>
      <c r="DZV352" s="35"/>
      <c r="DZW352" s="35"/>
      <c r="DZX352" s="35"/>
      <c r="DZY352" s="35"/>
      <c r="DZZ352" s="35"/>
      <c r="EAA352" s="35"/>
      <c r="EAB352" s="35"/>
      <c r="EAC352" s="35"/>
      <c r="EAD352" s="35"/>
      <c r="EAE352" s="35"/>
      <c r="EAF352" s="35"/>
      <c r="EAG352" s="35"/>
      <c r="EAH352" s="35"/>
      <c r="EAI352" s="35"/>
      <c r="EAJ352" s="35"/>
      <c r="EAK352" s="35"/>
      <c r="EAL352" s="35"/>
      <c r="EAM352" s="35"/>
      <c r="EAN352" s="35"/>
      <c r="EAO352" s="35"/>
      <c r="EAP352" s="35"/>
      <c r="EAQ352" s="35"/>
      <c r="EAR352" s="35"/>
      <c r="EAS352" s="35"/>
      <c r="EAT352" s="35"/>
      <c r="EAU352" s="35"/>
      <c r="EAV352" s="35"/>
      <c r="EAW352" s="35"/>
      <c r="EAX352" s="35"/>
      <c r="EAY352" s="35"/>
      <c r="EAZ352" s="35"/>
      <c r="EBA352" s="35"/>
      <c r="EBB352" s="35"/>
      <c r="EBC352" s="35"/>
      <c r="EBD352" s="35"/>
      <c r="EBE352" s="35"/>
      <c r="EBF352" s="35"/>
      <c r="EBG352" s="35"/>
      <c r="EBH352" s="35"/>
      <c r="EBI352" s="35"/>
      <c r="EBJ352" s="35"/>
      <c r="EBK352" s="35"/>
      <c r="EBL352" s="35"/>
      <c r="EBM352" s="35"/>
      <c r="EBN352" s="35"/>
      <c r="EBO352" s="35"/>
      <c r="EBP352" s="35"/>
      <c r="EBQ352" s="35"/>
      <c r="EBR352" s="35"/>
      <c r="EBS352" s="35"/>
      <c r="EBT352" s="35"/>
      <c r="EBU352" s="35"/>
      <c r="EBV352" s="35"/>
      <c r="EBW352" s="35"/>
      <c r="EBX352" s="35"/>
      <c r="EBY352" s="35"/>
      <c r="EBZ352" s="35"/>
      <c r="ECA352" s="35"/>
      <c r="ECB352" s="35"/>
      <c r="ECC352" s="35"/>
      <c r="ECD352" s="35"/>
      <c r="ECE352" s="35"/>
      <c r="ECF352" s="35"/>
      <c r="ECG352" s="35"/>
      <c r="ECH352" s="35"/>
      <c r="ECI352" s="35"/>
      <c r="ECJ352" s="35"/>
      <c r="ECK352" s="35"/>
      <c r="ECL352" s="35"/>
      <c r="ECM352" s="35"/>
      <c r="ECN352" s="35"/>
      <c r="ECO352" s="35"/>
      <c r="ECP352" s="35"/>
      <c r="ECQ352" s="35"/>
      <c r="ECR352" s="35"/>
      <c r="ECS352" s="35"/>
      <c r="ECT352" s="35"/>
      <c r="ECU352" s="35"/>
      <c r="ECV352" s="35"/>
      <c r="ECW352" s="35"/>
      <c r="ECX352" s="35"/>
      <c r="ECY352" s="35"/>
      <c r="ECZ352" s="35"/>
      <c r="EDA352" s="35"/>
      <c r="EDB352" s="35"/>
      <c r="EDC352" s="35"/>
      <c r="EDD352" s="35"/>
      <c r="EDE352" s="35"/>
      <c r="EDF352" s="35"/>
      <c r="EDG352" s="35"/>
      <c r="EDH352" s="35"/>
      <c r="EDI352" s="35"/>
      <c r="EDJ352" s="35"/>
      <c r="EDK352" s="35"/>
      <c r="EDL352" s="35"/>
      <c r="EDM352" s="35"/>
      <c r="EDN352" s="35"/>
      <c r="EDO352" s="35"/>
      <c r="EDP352" s="35"/>
      <c r="EDQ352" s="35"/>
      <c r="EDR352" s="35"/>
      <c r="EDS352" s="35"/>
      <c r="EDT352" s="35"/>
      <c r="EDU352" s="35"/>
      <c r="EDV352" s="35"/>
      <c r="EDW352" s="35"/>
      <c r="EDX352" s="35"/>
      <c r="EDY352" s="35"/>
      <c r="EDZ352" s="35"/>
      <c r="EEA352" s="35"/>
      <c r="EEB352" s="35"/>
      <c r="EEC352" s="35"/>
      <c r="EED352" s="35"/>
      <c r="EEE352" s="35"/>
      <c r="EEF352" s="35"/>
      <c r="EEG352" s="35"/>
      <c r="EEH352" s="35"/>
      <c r="EEI352" s="35"/>
      <c r="EEJ352" s="35"/>
      <c r="EEK352" s="35"/>
      <c r="EEL352" s="35"/>
      <c r="EEM352" s="35"/>
      <c r="EEN352" s="35"/>
      <c r="EEO352" s="35"/>
      <c r="EEP352" s="35"/>
      <c r="EEQ352" s="35"/>
      <c r="EER352" s="35"/>
      <c r="EES352" s="35"/>
      <c r="EET352" s="35"/>
      <c r="EEU352" s="35"/>
      <c r="EEV352" s="35"/>
      <c r="EEW352" s="35"/>
      <c r="EEX352" s="35"/>
      <c r="EEY352" s="35"/>
      <c r="EEZ352" s="35"/>
      <c r="EFA352" s="35"/>
      <c r="EFB352" s="35"/>
      <c r="EFC352" s="35"/>
      <c r="EFD352" s="35"/>
      <c r="EFE352" s="35"/>
      <c r="EFF352" s="35"/>
      <c r="EFG352" s="35"/>
      <c r="EFH352" s="35"/>
      <c r="EFI352" s="35"/>
      <c r="EFJ352" s="35"/>
      <c r="EFK352" s="35"/>
      <c r="EFL352" s="35"/>
      <c r="EFM352" s="35"/>
      <c r="EFN352" s="35"/>
      <c r="EFO352" s="35"/>
      <c r="EFP352" s="35"/>
      <c r="EFQ352" s="35"/>
      <c r="EFR352" s="35"/>
      <c r="EFS352" s="35"/>
      <c r="EFT352" s="35"/>
      <c r="EFU352" s="35"/>
      <c r="EFV352" s="35"/>
      <c r="EFW352" s="35"/>
      <c r="EFX352" s="35"/>
      <c r="EFY352" s="35"/>
      <c r="EFZ352" s="35"/>
      <c r="EGA352" s="35"/>
      <c r="EGB352" s="35"/>
      <c r="EGC352" s="35"/>
      <c r="EGD352" s="35"/>
      <c r="EGE352" s="35"/>
      <c r="EGF352" s="35"/>
      <c r="EGG352" s="35"/>
      <c r="EGH352" s="35"/>
      <c r="EGI352" s="35"/>
      <c r="EGJ352" s="35"/>
      <c r="EGK352" s="35"/>
      <c r="EGL352" s="35"/>
      <c r="EGM352" s="35"/>
      <c r="EGN352" s="35"/>
      <c r="EGO352" s="35"/>
      <c r="EGP352" s="35"/>
      <c r="EGQ352" s="35"/>
      <c r="EGR352" s="35"/>
      <c r="EGS352" s="35"/>
      <c r="EGT352" s="35"/>
      <c r="EGU352" s="35"/>
      <c r="EGV352" s="35"/>
      <c r="EGW352" s="35"/>
      <c r="EGX352" s="35"/>
      <c r="EGY352" s="35"/>
      <c r="EGZ352" s="35"/>
      <c r="EHA352" s="35"/>
      <c r="EHB352" s="35"/>
      <c r="EHC352" s="35"/>
      <c r="EHD352" s="35"/>
      <c r="EHE352" s="35"/>
      <c r="EHF352" s="35"/>
      <c r="EHG352" s="35"/>
      <c r="EHH352" s="35"/>
      <c r="EHI352" s="35"/>
      <c r="EHJ352" s="35"/>
      <c r="EHK352" s="35"/>
      <c r="EHL352" s="35"/>
      <c r="EHM352" s="35"/>
      <c r="EHN352" s="35"/>
      <c r="EHO352" s="35"/>
      <c r="EHP352" s="35"/>
      <c r="EHQ352" s="35"/>
      <c r="EHR352" s="35"/>
      <c r="EHS352" s="35"/>
      <c r="EHT352" s="35"/>
      <c r="EHU352" s="35"/>
      <c r="EHV352" s="35"/>
      <c r="EHW352" s="35"/>
      <c r="EHX352" s="35"/>
      <c r="EHY352" s="35"/>
      <c r="EHZ352" s="35"/>
      <c r="EIA352" s="35"/>
      <c r="EIB352" s="35"/>
      <c r="EIC352" s="35"/>
      <c r="EID352" s="35"/>
      <c r="EIE352" s="35"/>
      <c r="EIF352" s="35"/>
      <c r="EIG352" s="35"/>
      <c r="EIH352" s="35"/>
      <c r="EII352" s="35"/>
      <c r="EIJ352" s="35"/>
      <c r="EIK352" s="35"/>
      <c r="EIL352" s="35"/>
      <c r="EIM352" s="35"/>
      <c r="EIN352" s="35"/>
      <c r="EIO352" s="35"/>
      <c r="EIP352" s="35"/>
      <c r="EIQ352" s="35"/>
      <c r="EIR352" s="35"/>
      <c r="EIS352" s="35"/>
      <c r="EIT352" s="35"/>
      <c r="EIU352" s="35"/>
      <c r="EIV352" s="35"/>
      <c r="EIW352" s="35"/>
      <c r="EIX352" s="35"/>
      <c r="EIY352" s="35"/>
      <c r="EIZ352" s="35"/>
      <c r="EJA352" s="35"/>
      <c r="EJB352" s="35"/>
      <c r="EJC352" s="35"/>
      <c r="EJD352" s="35"/>
      <c r="EJE352" s="35"/>
      <c r="EJF352" s="35"/>
      <c r="EJG352" s="35"/>
      <c r="EJH352" s="35"/>
      <c r="EJI352" s="35"/>
      <c r="EJJ352" s="35"/>
      <c r="EJK352" s="35"/>
      <c r="EJL352" s="35"/>
      <c r="EJM352" s="35"/>
      <c r="EJN352" s="35"/>
      <c r="EJO352" s="35"/>
      <c r="EJP352" s="35"/>
      <c r="EJQ352" s="35"/>
      <c r="EJR352" s="35"/>
      <c r="EJS352" s="35"/>
      <c r="EJT352" s="35"/>
      <c r="EJU352" s="35"/>
      <c r="EJV352" s="35"/>
      <c r="EJW352" s="35"/>
      <c r="EJX352" s="35"/>
      <c r="EJY352" s="35"/>
      <c r="EJZ352" s="35"/>
      <c r="EKA352" s="35"/>
      <c r="EKB352" s="35"/>
      <c r="EKC352" s="35"/>
      <c r="EKD352" s="35"/>
      <c r="EKE352" s="35"/>
      <c r="EKF352" s="35"/>
      <c r="EKG352" s="35"/>
      <c r="EKH352" s="35"/>
      <c r="EKI352" s="35"/>
      <c r="EKJ352" s="35"/>
      <c r="EKK352" s="35"/>
      <c r="EKL352" s="35"/>
      <c r="EKM352" s="35"/>
      <c r="EKN352" s="35"/>
      <c r="EKO352" s="35"/>
      <c r="EKP352" s="35"/>
      <c r="EKQ352" s="35"/>
      <c r="EKR352" s="35"/>
      <c r="EKS352" s="35"/>
      <c r="EKT352" s="35"/>
      <c r="EKU352" s="35"/>
      <c r="EKV352" s="35"/>
      <c r="EKW352" s="35"/>
      <c r="EKX352" s="35"/>
      <c r="EKY352" s="35"/>
      <c r="EKZ352" s="35"/>
      <c r="ELA352" s="35"/>
      <c r="ELB352" s="35"/>
      <c r="ELC352" s="35"/>
      <c r="ELD352" s="35"/>
      <c r="ELE352" s="35"/>
      <c r="ELF352" s="35"/>
      <c r="ELG352" s="35"/>
      <c r="ELH352" s="35"/>
      <c r="ELI352" s="35"/>
      <c r="ELJ352" s="35"/>
      <c r="ELK352" s="35"/>
      <c r="ELL352" s="35"/>
      <c r="ELM352" s="35"/>
      <c r="ELN352" s="35"/>
      <c r="ELO352" s="35"/>
      <c r="ELP352" s="35"/>
      <c r="ELQ352" s="35"/>
      <c r="ELR352" s="35"/>
      <c r="ELS352" s="35"/>
      <c r="ELT352" s="35"/>
      <c r="ELU352" s="35"/>
      <c r="ELV352" s="35"/>
      <c r="ELW352" s="35"/>
      <c r="ELX352" s="35"/>
      <c r="ELY352" s="35"/>
      <c r="ELZ352" s="35"/>
      <c r="EMA352" s="35"/>
      <c r="EMB352" s="35"/>
      <c r="EMC352" s="35"/>
      <c r="EMD352" s="35"/>
      <c r="EME352" s="35"/>
      <c r="EMF352" s="35"/>
      <c r="EMG352" s="35"/>
      <c r="EMH352" s="35"/>
      <c r="EMI352" s="35"/>
      <c r="EMJ352" s="35"/>
      <c r="EMK352" s="35"/>
      <c r="EML352" s="35"/>
      <c r="EMM352" s="35"/>
      <c r="EMN352" s="35"/>
      <c r="EMO352" s="35"/>
      <c r="EMP352" s="35"/>
      <c r="EMQ352" s="35"/>
      <c r="EMR352" s="35"/>
      <c r="EMS352" s="35"/>
      <c r="EMT352" s="35"/>
      <c r="EMU352" s="35"/>
      <c r="EMV352" s="35"/>
      <c r="EMW352" s="35"/>
      <c r="EMX352" s="35"/>
      <c r="EMY352" s="35"/>
      <c r="EMZ352" s="35"/>
      <c r="ENA352" s="35"/>
      <c r="ENB352" s="35"/>
      <c r="ENC352" s="35"/>
      <c r="END352" s="35"/>
      <c r="ENE352" s="35"/>
      <c r="ENF352" s="35"/>
      <c r="ENG352" s="35"/>
      <c r="ENH352" s="35"/>
      <c r="ENI352" s="35"/>
      <c r="ENJ352" s="35"/>
      <c r="ENK352" s="35"/>
      <c r="ENL352" s="35"/>
      <c r="ENM352" s="35"/>
      <c r="ENN352" s="35"/>
      <c r="ENO352" s="35"/>
      <c r="ENP352" s="35"/>
      <c r="ENQ352" s="35"/>
      <c r="ENR352" s="35"/>
      <c r="ENS352" s="35"/>
      <c r="ENT352" s="35"/>
      <c r="ENU352" s="35"/>
      <c r="ENV352" s="35"/>
      <c r="ENW352" s="35"/>
      <c r="ENX352" s="35"/>
      <c r="ENY352" s="35"/>
      <c r="ENZ352" s="35"/>
      <c r="EOA352" s="35"/>
      <c r="EOB352" s="35"/>
      <c r="EOC352" s="35"/>
      <c r="EOD352" s="35"/>
      <c r="EOE352" s="35"/>
      <c r="EOF352" s="35"/>
      <c r="EOG352" s="35"/>
      <c r="EOH352" s="35"/>
      <c r="EOI352" s="35"/>
      <c r="EOJ352" s="35"/>
      <c r="EOK352" s="35"/>
      <c r="EOL352" s="35"/>
      <c r="EOM352" s="35"/>
      <c r="EON352" s="35"/>
      <c r="EOO352" s="35"/>
      <c r="EOP352" s="35"/>
      <c r="EOQ352" s="35"/>
      <c r="EOR352" s="35"/>
      <c r="EOS352" s="35"/>
      <c r="EOT352" s="35"/>
      <c r="EOU352" s="35"/>
      <c r="EOV352" s="35"/>
      <c r="EOW352" s="35"/>
      <c r="EOX352" s="35"/>
      <c r="EOY352" s="35"/>
      <c r="EOZ352" s="35"/>
      <c r="EPA352" s="35"/>
      <c r="EPB352" s="35"/>
      <c r="EPC352" s="35"/>
      <c r="EPD352" s="35"/>
      <c r="EPE352" s="35"/>
      <c r="EPF352" s="35"/>
      <c r="EPG352" s="35"/>
      <c r="EPH352" s="35"/>
      <c r="EPI352" s="35"/>
      <c r="EPJ352" s="35"/>
      <c r="EPK352" s="35"/>
      <c r="EPL352" s="35"/>
      <c r="EPM352" s="35"/>
      <c r="EPN352" s="35"/>
      <c r="EPO352" s="35"/>
      <c r="EPP352" s="35"/>
      <c r="EPQ352" s="35"/>
      <c r="EPR352" s="35"/>
      <c r="EPS352" s="35"/>
      <c r="EPT352" s="35"/>
      <c r="EPU352" s="35"/>
      <c r="EPV352" s="35"/>
      <c r="EPW352" s="35"/>
      <c r="EPX352" s="35"/>
      <c r="EPY352" s="35"/>
      <c r="EPZ352" s="35"/>
      <c r="EQA352" s="35"/>
      <c r="EQB352" s="35"/>
      <c r="EQC352" s="35"/>
      <c r="EQD352" s="35"/>
      <c r="EQE352" s="35"/>
      <c r="EQF352" s="35"/>
      <c r="EQG352" s="35"/>
      <c r="EQH352" s="35"/>
      <c r="EQI352" s="35"/>
      <c r="EQJ352" s="35"/>
      <c r="EQK352" s="35"/>
      <c r="EQL352" s="35"/>
      <c r="EQM352" s="35"/>
      <c r="EQN352" s="35"/>
      <c r="EQO352" s="35"/>
      <c r="EQP352" s="35"/>
      <c r="EQQ352" s="35"/>
      <c r="EQR352" s="35"/>
      <c r="EQS352" s="35"/>
      <c r="EQT352" s="35"/>
      <c r="EQU352" s="35"/>
      <c r="EQV352" s="35"/>
      <c r="EQW352" s="35"/>
      <c r="EQX352" s="35"/>
      <c r="EQY352" s="35"/>
      <c r="EQZ352" s="35"/>
      <c r="ERA352" s="35"/>
      <c r="ERB352" s="35"/>
      <c r="ERC352" s="35"/>
      <c r="ERD352" s="35"/>
      <c r="ERE352" s="35"/>
      <c r="ERF352" s="35"/>
      <c r="ERG352" s="35"/>
      <c r="ERH352" s="35"/>
      <c r="ERI352" s="35"/>
      <c r="ERJ352" s="35"/>
      <c r="ERK352" s="35"/>
      <c r="ERL352" s="35"/>
      <c r="ERM352" s="35"/>
      <c r="ERN352" s="35"/>
      <c r="ERO352" s="35"/>
      <c r="ERP352" s="35"/>
      <c r="ERQ352" s="35"/>
      <c r="ERR352" s="35"/>
      <c r="ERS352" s="35"/>
      <c r="ERT352" s="35"/>
      <c r="ERU352" s="35"/>
      <c r="ERV352" s="35"/>
      <c r="ERW352" s="35"/>
      <c r="ERX352" s="35"/>
      <c r="ERY352" s="35"/>
      <c r="ERZ352" s="35"/>
      <c r="ESA352" s="35"/>
      <c r="ESB352" s="35"/>
      <c r="ESC352" s="35"/>
      <c r="ESD352" s="35"/>
      <c r="ESE352" s="35"/>
      <c r="ESF352" s="35"/>
      <c r="ESG352" s="35"/>
      <c r="ESH352" s="35"/>
      <c r="ESI352" s="35"/>
      <c r="ESJ352" s="35"/>
      <c r="ESK352" s="35"/>
      <c r="ESL352" s="35"/>
      <c r="ESM352" s="35"/>
      <c r="ESN352" s="35"/>
      <c r="ESO352" s="35"/>
      <c r="ESP352" s="35"/>
      <c r="ESQ352" s="35"/>
      <c r="ESR352" s="35"/>
      <c r="ESS352" s="35"/>
      <c r="EST352" s="35"/>
      <c r="ESU352" s="35"/>
      <c r="ESV352" s="35"/>
      <c r="ESW352" s="35"/>
      <c r="ESX352" s="35"/>
      <c r="ESY352" s="35"/>
      <c r="ESZ352" s="35"/>
      <c r="ETA352" s="35"/>
      <c r="ETB352" s="35"/>
      <c r="ETC352" s="35"/>
      <c r="ETD352" s="35"/>
      <c r="ETE352" s="35"/>
      <c r="ETF352" s="35"/>
      <c r="ETG352" s="35"/>
      <c r="ETH352" s="35"/>
      <c r="ETI352" s="35"/>
      <c r="ETJ352" s="35"/>
      <c r="ETK352" s="35"/>
      <c r="ETL352" s="35"/>
      <c r="ETM352" s="35"/>
      <c r="ETN352" s="35"/>
      <c r="ETO352" s="35"/>
      <c r="ETP352" s="35"/>
      <c r="ETQ352" s="35"/>
      <c r="ETR352" s="35"/>
      <c r="ETS352" s="35"/>
      <c r="ETT352" s="35"/>
      <c r="ETU352" s="35"/>
      <c r="ETV352" s="35"/>
      <c r="ETW352" s="35"/>
      <c r="ETX352" s="35"/>
      <c r="ETY352" s="35"/>
      <c r="ETZ352" s="35"/>
      <c r="EUA352" s="35"/>
      <c r="EUB352" s="35"/>
      <c r="EUC352" s="35"/>
      <c r="EUD352" s="35"/>
      <c r="EUE352" s="35"/>
      <c r="EUF352" s="35"/>
      <c r="EUG352" s="35"/>
      <c r="EUH352" s="35"/>
      <c r="EUI352" s="35"/>
      <c r="EUJ352" s="35"/>
      <c r="EUK352" s="35"/>
      <c r="EUL352" s="35"/>
      <c r="EUM352" s="35"/>
      <c r="EUN352" s="35"/>
      <c r="EUO352" s="35"/>
      <c r="EUP352" s="35"/>
      <c r="EUQ352" s="35"/>
      <c r="EUR352" s="35"/>
      <c r="EUS352" s="35"/>
      <c r="EUT352" s="35"/>
      <c r="EUU352" s="35"/>
      <c r="EUV352" s="35"/>
      <c r="EUW352" s="35"/>
      <c r="EUX352" s="35"/>
      <c r="EUY352" s="35"/>
      <c r="EUZ352" s="35"/>
      <c r="EVA352" s="35"/>
      <c r="EVB352" s="35"/>
      <c r="EVC352" s="35"/>
      <c r="EVD352" s="35"/>
      <c r="EVE352" s="35"/>
      <c r="EVF352" s="35"/>
      <c r="EVG352" s="35"/>
      <c r="EVH352" s="35"/>
      <c r="EVI352" s="35"/>
      <c r="EVJ352" s="35"/>
      <c r="EVK352" s="35"/>
      <c r="EVL352" s="35"/>
      <c r="EVM352" s="35"/>
      <c r="EVN352" s="35"/>
      <c r="EVO352" s="35"/>
      <c r="EVP352" s="35"/>
      <c r="EVQ352" s="35"/>
      <c r="EVR352" s="35"/>
      <c r="EVS352" s="35"/>
      <c r="EVT352" s="35"/>
      <c r="EVU352" s="35"/>
      <c r="EVV352" s="35"/>
      <c r="EVW352" s="35"/>
      <c r="EVX352" s="35"/>
      <c r="EVY352" s="35"/>
      <c r="EVZ352" s="35"/>
      <c r="EWA352" s="35"/>
      <c r="EWB352" s="35"/>
      <c r="EWC352" s="35"/>
      <c r="EWD352" s="35"/>
      <c r="EWE352" s="35"/>
      <c r="EWF352" s="35"/>
      <c r="EWG352" s="35"/>
      <c r="EWH352" s="35"/>
      <c r="EWI352" s="35"/>
      <c r="EWJ352" s="35"/>
      <c r="EWK352" s="35"/>
      <c r="EWL352" s="35"/>
      <c r="EWM352" s="35"/>
      <c r="EWN352" s="35"/>
      <c r="EWO352" s="35"/>
      <c r="EWP352" s="35"/>
      <c r="EWQ352" s="35"/>
      <c r="EWR352" s="35"/>
      <c r="EWS352" s="35"/>
      <c r="EWT352" s="35"/>
      <c r="EWU352" s="35"/>
      <c r="EWV352" s="35"/>
      <c r="EWW352" s="35"/>
      <c r="EWX352" s="35"/>
      <c r="EWY352" s="35"/>
      <c r="EWZ352" s="35"/>
      <c r="EXA352" s="35"/>
      <c r="EXB352" s="35"/>
      <c r="EXC352" s="35"/>
      <c r="EXD352" s="35"/>
      <c r="EXE352" s="35"/>
      <c r="EXF352" s="35"/>
      <c r="EXG352" s="35"/>
      <c r="EXH352" s="35"/>
      <c r="EXI352" s="35"/>
      <c r="EXJ352" s="35"/>
      <c r="EXK352" s="35"/>
      <c r="EXL352" s="35"/>
      <c r="EXM352" s="35"/>
      <c r="EXN352" s="35"/>
      <c r="EXO352" s="35"/>
      <c r="EXP352" s="35"/>
      <c r="EXQ352" s="35"/>
      <c r="EXR352" s="35"/>
      <c r="EXS352" s="35"/>
      <c r="EXT352" s="35"/>
      <c r="EXU352" s="35"/>
      <c r="EXV352" s="35"/>
      <c r="EXW352" s="35"/>
      <c r="EXX352" s="35"/>
      <c r="EXY352" s="35"/>
      <c r="EXZ352" s="35"/>
      <c r="EYA352" s="35"/>
      <c r="EYB352" s="35"/>
      <c r="EYC352" s="35"/>
      <c r="EYD352" s="35"/>
      <c r="EYE352" s="35"/>
      <c r="EYF352" s="35"/>
      <c r="EYG352" s="35"/>
      <c r="EYH352" s="35"/>
      <c r="EYI352" s="35"/>
      <c r="EYJ352" s="35"/>
      <c r="EYK352" s="35"/>
      <c r="EYL352" s="35"/>
      <c r="EYM352" s="35"/>
      <c r="EYN352" s="35"/>
      <c r="EYO352" s="35"/>
      <c r="EYP352" s="35"/>
      <c r="EYQ352" s="35"/>
      <c r="EYR352" s="35"/>
      <c r="EYS352" s="35"/>
      <c r="EYT352" s="35"/>
      <c r="EYU352" s="35"/>
      <c r="EYV352" s="35"/>
      <c r="EYW352" s="35"/>
      <c r="EYX352" s="35"/>
      <c r="EYY352" s="35"/>
      <c r="EYZ352" s="35"/>
      <c r="EZA352" s="35"/>
      <c r="EZB352" s="35"/>
      <c r="EZC352" s="35"/>
      <c r="EZD352" s="35"/>
      <c r="EZE352" s="35"/>
      <c r="EZF352" s="35"/>
      <c r="EZG352" s="35"/>
      <c r="EZH352" s="35"/>
      <c r="EZI352" s="35"/>
      <c r="EZJ352" s="35"/>
      <c r="EZK352" s="35"/>
      <c r="EZL352" s="35"/>
      <c r="EZM352" s="35"/>
      <c r="EZN352" s="35"/>
      <c r="EZO352" s="35"/>
      <c r="EZP352" s="35"/>
      <c r="EZQ352" s="35"/>
      <c r="EZR352" s="35"/>
      <c r="EZS352" s="35"/>
      <c r="EZT352" s="35"/>
      <c r="EZU352" s="35"/>
      <c r="EZV352" s="35"/>
      <c r="EZW352" s="35"/>
      <c r="EZX352" s="35"/>
      <c r="EZY352" s="35"/>
      <c r="EZZ352" s="35"/>
      <c r="FAA352" s="35"/>
      <c r="FAB352" s="35"/>
      <c r="FAC352" s="35"/>
      <c r="FAD352" s="35"/>
      <c r="FAE352" s="35"/>
      <c r="FAF352" s="35"/>
      <c r="FAG352" s="35"/>
      <c r="FAH352" s="35"/>
      <c r="FAI352" s="35"/>
      <c r="FAJ352" s="35"/>
      <c r="FAK352" s="35"/>
      <c r="FAL352" s="35"/>
      <c r="FAM352" s="35"/>
      <c r="FAN352" s="35"/>
      <c r="FAO352" s="35"/>
      <c r="FAP352" s="35"/>
      <c r="FAQ352" s="35"/>
      <c r="FAR352" s="35"/>
      <c r="FAS352" s="35"/>
      <c r="FAT352" s="35"/>
      <c r="FAU352" s="35"/>
      <c r="FAV352" s="35"/>
      <c r="FAW352" s="35"/>
      <c r="FAX352" s="35"/>
      <c r="FAY352" s="35"/>
      <c r="FAZ352" s="35"/>
      <c r="FBA352" s="35"/>
      <c r="FBB352" s="35"/>
      <c r="FBC352" s="35"/>
      <c r="FBD352" s="35"/>
      <c r="FBE352" s="35"/>
      <c r="FBF352" s="35"/>
      <c r="FBG352" s="35"/>
      <c r="FBH352" s="35"/>
      <c r="FBI352" s="35"/>
      <c r="FBJ352" s="35"/>
      <c r="FBK352" s="35"/>
      <c r="FBL352" s="35"/>
      <c r="FBM352" s="35"/>
      <c r="FBN352" s="35"/>
      <c r="FBO352" s="35"/>
      <c r="FBP352" s="35"/>
      <c r="FBQ352" s="35"/>
      <c r="FBR352" s="35"/>
      <c r="FBS352" s="35"/>
      <c r="FBT352" s="35"/>
      <c r="FBU352" s="35"/>
      <c r="FBV352" s="35"/>
      <c r="FBW352" s="35"/>
      <c r="FBX352" s="35"/>
      <c r="FBY352" s="35"/>
      <c r="FBZ352" s="35"/>
      <c r="FCA352" s="35"/>
      <c r="FCB352" s="35"/>
      <c r="FCC352" s="35"/>
      <c r="FCD352" s="35"/>
      <c r="FCE352" s="35"/>
      <c r="FCF352" s="35"/>
      <c r="FCG352" s="35"/>
      <c r="FCH352" s="35"/>
      <c r="FCI352" s="35"/>
      <c r="FCJ352" s="35"/>
      <c r="FCK352" s="35"/>
      <c r="FCL352" s="35"/>
      <c r="FCM352" s="35"/>
      <c r="FCN352" s="35"/>
      <c r="FCO352" s="35"/>
      <c r="FCP352" s="35"/>
      <c r="FCQ352" s="35"/>
      <c r="FCR352" s="35"/>
      <c r="FCS352" s="35"/>
      <c r="FCT352" s="35"/>
      <c r="FCU352" s="35"/>
      <c r="FCV352" s="35"/>
      <c r="FCW352" s="35"/>
      <c r="FCX352" s="35"/>
      <c r="FCY352" s="35"/>
      <c r="FCZ352" s="35"/>
      <c r="FDA352" s="35"/>
      <c r="FDB352" s="35"/>
      <c r="FDC352" s="35"/>
      <c r="FDD352" s="35"/>
      <c r="FDE352" s="35"/>
      <c r="FDF352" s="35"/>
      <c r="FDG352" s="35"/>
      <c r="FDH352" s="35"/>
      <c r="FDI352" s="35"/>
      <c r="FDJ352" s="35"/>
      <c r="FDK352" s="35"/>
      <c r="FDL352" s="35"/>
      <c r="FDM352" s="35"/>
      <c r="FDN352" s="35"/>
      <c r="FDO352" s="35"/>
      <c r="FDP352" s="35"/>
      <c r="FDQ352" s="35"/>
      <c r="FDR352" s="35"/>
      <c r="FDS352" s="35"/>
      <c r="FDT352" s="35"/>
      <c r="FDU352" s="35"/>
      <c r="FDV352" s="35"/>
      <c r="FDW352" s="35"/>
      <c r="FDX352" s="35"/>
      <c r="FDY352" s="35"/>
      <c r="FDZ352" s="35"/>
      <c r="FEA352" s="35"/>
      <c r="FEB352" s="35"/>
      <c r="FEC352" s="35"/>
      <c r="FED352" s="35"/>
      <c r="FEE352" s="35"/>
      <c r="FEF352" s="35"/>
      <c r="FEG352" s="35"/>
      <c r="FEH352" s="35"/>
      <c r="FEI352" s="35"/>
      <c r="FEJ352" s="35"/>
      <c r="FEK352" s="35"/>
      <c r="FEL352" s="35"/>
      <c r="FEM352" s="35"/>
      <c r="FEN352" s="35"/>
      <c r="FEO352" s="35"/>
      <c r="FEP352" s="35"/>
      <c r="FEQ352" s="35"/>
      <c r="FER352" s="35"/>
      <c r="FES352" s="35"/>
      <c r="FET352" s="35"/>
      <c r="FEU352" s="35"/>
      <c r="FEV352" s="35"/>
      <c r="FEW352" s="35"/>
      <c r="FEX352" s="35"/>
      <c r="FEY352" s="35"/>
      <c r="FEZ352" s="35"/>
      <c r="FFA352" s="35"/>
      <c r="FFB352" s="35"/>
      <c r="FFC352" s="35"/>
      <c r="FFD352" s="35"/>
      <c r="FFE352" s="35"/>
      <c r="FFF352" s="35"/>
      <c r="FFG352" s="35"/>
      <c r="FFH352" s="35"/>
      <c r="FFI352" s="35"/>
      <c r="FFJ352" s="35"/>
      <c r="FFK352" s="35"/>
      <c r="FFL352" s="35"/>
      <c r="FFM352" s="35"/>
      <c r="FFN352" s="35"/>
      <c r="FFO352" s="35"/>
      <c r="FFP352" s="35"/>
      <c r="FFQ352" s="35"/>
      <c r="FFR352" s="35"/>
      <c r="FFS352" s="35"/>
      <c r="FFT352" s="35"/>
      <c r="FFU352" s="35"/>
      <c r="FFV352" s="35"/>
      <c r="FFW352" s="35"/>
      <c r="FFX352" s="35"/>
      <c r="FFY352" s="35"/>
      <c r="FFZ352" s="35"/>
      <c r="FGA352" s="35"/>
      <c r="FGB352" s="35"/>
      <c r="FGC352" s="35"/>
      <c r="FGD352" s="35"/>
      <c r="FGE352" s="35"/>
      <c r="FGF352" s="35"/>
      <c r="FGG352" s="35"/>
      <c r="FGH352" s="35"/>
      <c r="FGI352" s="35"/>
      <c r="FGJ352" s="35"/>
      <c r="FGK352" s="35"/>
      <c r="FGL352" s="35"/>
      <c r="FGM352" s="35"/>
      <c r="FGN352" s="35"/>
      <c r="FGO352" s="35"/>
      <c r="FGP352" s="35"/>
      <c r="FGQ352" s="35"/>
      <c r="FGR352" s="35"/>
      <c r="FGS352" s="35"/>
      <c r="FGT352" s="35"/>
      <c r="FGU352" s="35"/>
      <c r="FGV352" s="35"/>
      <c r="FGW352" s="35"/>
      <c r="FGX352" s="35"/>
      <c r="FGY352" s="35"/>
      <c r="FGZ352" s="35"/>
      <c r="FHA352" s="35"/>
      <c r="FHB352" s="35"/>
      <c r="FHC352" s="35"/>
      <c r="FHD352" s="35"/>
      <c r="FHE352" s="35"/>
      <c r="FHF352" s="35"/>
      <c r="FHG352" s="35"/>
      <c r="FHH352" s="35"/>
      <c r="FHI352" s="35"/>
      <c r="FHJ352" s="35"/>
      <c r="FHK352" s="35"/>
      <c r="FHL352" s="35"/>
      <c r="FHM352" s="35"/>
      <c r="FHN352" s="35"/>
      <c r="FHO352" s="35"/>
      <c r="FHP352" s="35"/>
      <c r="FHQ352" s="35"/>
      <c r="FHR352" s="35"/>
      <c r="FHS352" s="35"/>
      <c r="FHT352" s="35"/>
      <c r="FHU352" s="35"/>
      <c r="FHV352" s="35"/>
      <c r="FHW352" s="35"/>
      <c r="FHX352" s="35"/>
      <c r="FHY352" s="35"/>
      <c r="FHZ352" s="35"/>
      <c r="FIA352" s="35"/>
      <c r="FIB352" s="35"/>
      <c r="FIC352" s="35"/>
      <c r="FID352" s="35"/>
      <c r="FIE352" s="35"/>
      <c r="FIF352" s="35"/>
      <c r="FIG352" s="35"/>
      <c r="FIH352" s="35"/>
      <c r="FII352" s="35"/>
      <c r="FIJ352" s="35"/>
      <c r="FIK352" s="35"/>
      <c r="FIL352" s="35"/>
      <c r="FIM352" s="35"/>
      <c r="FIN352" s="35"/>
      <c r="FIO352" s="35"/>
      <c r="FIP352" s="35"/>
      <c r="FIQ352" s="35"/>
      <c r="FIR352" s="35"/>
      <c r="FIS352" s="35"/>
      <c r="FIT352" s="35"/>
      <c r="FIU352" s="35"/>
      <c r="FIV352" s="35"/>
      <c r="FIW352" s="35"/>
      <c r="FIX352" s="35"/>
      <c r="FIY352" s="35"/>
      <c r="FIZ352" s="35"/>
      <c r="FJA352" s="35"/>
      <c r="FJB352" s="35"/>
      <c r="FJC352" s="35"/>
      <c r="FJD352" s="35"/>
      <c r="FJE352" s="35"/>
      <c r="FJF352" s="35"/>
      <c r="FJG352" s="35"/>
      <c r="FJH352" s="35"/>
      <c r="FJI352" s="35"/>
      <c r="FJJ352" s="35"/>
      <c r="FJK352" s="35"/>
      <c r="FJL352" s="35"/>
      <c r="FJM352" s="35"/>
      <c r="FJN352" s="35"/>
      <c r="FJO352" s="35"/>
      <c r="FJP352" s="35"/>
      <c r="FJQ352" s="35"/>
      <c r="FJR352" s="35"/>
      <c r="FJS352" s="35"/>
      <c r="FJT352" s="35"/>
      <c r="FJU352" s="35"/>
      <c r="FJV352" s="35"/>
      <c r="FJW352" s="35"/>
      <c r="FJX352" s="35"/>
      <c r="FJY352" s="35"/>
      <c r="FJZ352" s="35"/>
      <c r="FKA352" s="35"/>
      <c r="FKB352" s="35"/>
      <c r="FKC352" s="35"/>
      <c r="FKD352" s="35"/>
      <c r="FKE352" s="35"/>
      <c r="FKF352" s="35"/>
      <c r="FKG352" s="35"/>
      <c r="FKH352" s="35"/>
      <c r="FKI352" s="35"/>
      <c r="FKJ352" s="35"/>
      <c r="FKK352" s="35"/>
      <c r="FKL352" s="35"/>
      <c r="FKM352" s="35"/>
      <c r="FKN352" s="35"/>
      <c r="FKO352" s="35"/>
      <c r="FKP352" s="35"/>
      <c r="FKQ352" s="35"/>
      <c r="FKR352" s="35"/>
      <c r="FKS352" s="35"/>
      <c r="FKT352" s="35"/>
      <c r="FKU352" s="35"/>
      <c r="FKV352" s="35"/>
      <c r="FKW352" s="35"/>
      <c r="FKX352" s="35"/>
      <c r="FKY352" s="35"/>
      <c r="FKZ352" s="35"/>
      <c r="FLA352" s="35"/>
      <c r="FLB352" s="35"/>
      <c r="FLC352" s="35"/>
      <c r="FLD352" s="35"/>
      <c r="FLE352" s="35"/>
      <c r="FLF352" s="35"/>
      <c r="FLG352" s="35"/>
      <c r="FLH352" s="35"/>
      <c r="FLI352" s="35"/>
      <c r="FLJ352" s="35"/>
      <c r="FLK352" s="35"/>
      <c r="FLL352" s="35"/>
      <c r="FLM352" s="35"/>
      <c r="FLN352" s="35"/>
      <c r="FLO352" s="35"/>
      <c r="FLP352" s="35"/>
      <c r="FLQ352" s="35"/>
      <c r="FLR352" s="35"/>
      <c r="FLS352" s="35"/>
      <c r="FLT352" s="35"/>
      <c r="FLU352" s="35"/>
      <c r="FLV352" s="35"/>
      <c r="FLW352" s="35"/>
      <c r="FLX352" s="35"/>
      <c r="FLY352" s="35"/>
      <c r="FLZ352" s="35"/>
      <c r="FMA352" s="35"/>
      <c r="FMB352" s="35"/>
      <c r="FMC352" s="35"/>
      <c r="FMD352" s="35"/>
      <c r="FME352" s="35"/>
      <c r="FMF352" s="35"/>
      <c r="FMG352" s="35"/>
      <c r="FMH352" s="35"/>
      <c r="FMI352" s="35"/>
      <c r="FMJ352" s="35"/>
      <c r="FMK352" s="35"/>
      <c r="FML352" s="35"/>
      <c r="FMM352" s="35"/>
      <c r="FMN352" s="35"/>
      <c r="FMO352" s="35"/>
      <c r="FMP352" s="35"/>
      <c r="FMQ352" s="35"/>
      <c r="FMR352" s="35"/>
      <c r="FMS352" s="35"/>
      <c r="FMT352" s="35"/>
      <c r="FMU352" s="35"/>
      <c r="FMV352" s="35"/>
      <c r="FMW352" s="35"/>
      <c r="FMX352" s="35"/>
      <c r="FMY352" s="35"/>
      <c r="FMZ352" s="35"/>
      <c r="FNA352" s="35"/>
      <c r="FNB352" s="35"/>
      <c r="FNC352" s="35"/>
      <c r="FND352" s="35"/>
      <c r="FNE352" s="35"/>
      <c r="FNF352" s="35"/>
      <c r="FNG352" s="35"/>
      <c r="FNH352" s="35"/>
      <c r="FNI352" s="35"/>
      <c r="FNJ352" s="35"/>
      <c r="FNK352" s="35"/>
      <c r="FNL352" s="35"/>
      <c r="FNM352" s="35"/>
      <c r="FNN352" s="35"/>
      <c r="FNO352" s="35"/>
      <c r="FNP352" s="35"/>
      <c r="FNQ352" s="35"/>
      <c r="FNR352" s="35"/>
      <c r="FNS352" s="35"/>
      <c r="FNT352" s="35"/>
      <c r="FNU352" s="35"/>
      <c r="FNV352" s="35"/>
      <c r="FNW352" s="35"/>
      <c r="FNX352" s="35"/>
      <c r="FNY352" s="35"/>
      <c r="FNZ352" s="35"/>
      <c r="FOA352" s="35"/>
      <c r="FOB352" s="35"/>
      <c r="FOC352" s="35"/>
      <c r="FOD352" s="35"/>
      <c r="FOE352" s="35"/>
      <c r="FOF352" s="35"/>
      <c r="FOG352" s="35"/>
      <c r="FOH352" s="35"/>
      <c r="FOI352" s="35"/>
      <c r="FOJ352" s="35"/>
      <c r="FOK352" s="35"/>
      <c r="FOL352" s="35"/>
      <c r="FOM352" s="35"/>
      <c r="FON352" s="35"/>
      <c r="FOO352" s="35"/>
      <c r="FOP352" s="35"/>
      <c r="FOQ352" s="35"/>
      <c r="FOR352" s="35"/>
      <c r="FOS352" s="35"/>
      <c r="FOT352" s="35"/>
      <c r="FOU352" s="35"/>
      <c r="FOV352" s="35"/>
      <c r="FOW352" s="35"/>
      <c r="FOX352" s="35"/>
      <c r="FOY352" s="35"/>
      <c r="FOZ352" s="35"/>
      <c r="FPA352" s="35"/>
      <c r="FPB352" s="35"/>
      <c r="FPC352" s="35"/>
      <c r="FPD352" s="35"/>
      <c r="FPE352" s="35"/>
      <c r="FPF352" s="35"/>
      <c r="FPG352" s="35"/>
      <c r="FPH352" s="35"/>
      <c r="FPI352" s="35"/>
      <c r="FPJ352" s="35"/>
      <c r="FPK352" s="35"/>
      <c r="FPL352" s="35"/>
      <c r="FPM352" s="35"/>
      <c r="FPN352" s="35"/>
      <c r="FPO352" s="35"/>
      <c r="FPP352" s="35"/>
      <c r="FPQ352" s="35"/>
      <c r="FPR352" s="35"/>
      <c r="FPS352" s="35"/>
      <c r="FPT352" s="35"/>
      <c r="FPU352" s="35"/>
      <c r="FPV352" s="35"/>
      <c r="FPW352" s="35"/>
      <c r="FPX352" s="35"/>
      <c r="FPY352" s="35"/>
      <c r="FPZ352" s="35"/>
      <c r="FQA352" s="35"/>
      <c r="FQB352" s="35"/>
      <c r="FQC352" s="35"/>
      <c r="FQD352" s="35"/>
      <c r="FQE352" s="35"/>
      <c r="FQF352" s="35"/>
      <c r="FQG352" s="35"/>
      <c r="FQH352" s="35"/>
      <c r="FQI352" s="35"/>
      <c r="FQJ352" s="35"/>
      <c r="FQK352" s="35"/>
      <c r="FQL352" s="35"/>
      <c r="FQM352" s="35"/>
      <c r="FQN352" s="35"/>
      <c r="FQO352" s="35"/>
      <c r="FQP352" s="35"/>
      <c r="FQQ352" s="35"/>
      <c r="FQR352" s="35"/>
      <c r="FQS352" s="35"/>
      <c r="FQT352" s="35"/>
      <c r="FQU352" s="35"/>
      <c r="FQV352" s="35"/>
      <c r="FQW352" s="35"/>
      <c r="FQX352" s="35"/>
      <c r="FQY352" s="35"/>
      <c r="FQZ352" s="35"/>
      <c r="FRA352" s="35"/>
      <c r="FRB352" s="35"/>
      <c r="FRC352" s="35"/>
      <c r="FRD352" s="35"/>
      <c r="FRE352" s="35"/>
      <c r="FRF352" s="35"/>
      <c r="FRG352" s="35"/>
      <c r="FRH352" s="35"/>
      <c r="FRI352" s="35"/>
      <c r="FRJ352" s="35"/>
      <c r="FRK352" s="35"/>
      <c r="FRL352" s="35"/>
      <c r="FRM352" s="35"/>
      <c r="FRN352" s="35"/>
      <c r="FRO352" s="35"/>
      <c r="FRP352" s="35"/>
      <c r="FRQ352" s="35"/>
      <c r="FRR352" s="35"/>
      <c r="FRS352" s="35"/>
      <c r="FRT352" s="35"/>
      <c r="FRU352" s="35"/>
      <c r="FRV352" s="35"/>
      <c r="FRW352" s="35"/>
      <c r="FRX352" s="35"/>
      <c r="FRY352" s="35"/>
      <c r="FRZ352" s="35"/>
      <c r="FSA352" s="35"/>
      <c r="FSB352" s="35"/>
      <c r="FSC352" s="35"/>
      <c r="FSD352" s="35"/>
      <c r="FSE352" s="35"/>
      <c r="FSF352" s="35"/>
      <c r="FSG352" s="35"/>
      <c r="FSH352" s="35"/>
      <c r="FSI352" s="35"/>
      <c r="FSJ352" s="35"/>
      <c r="FSK352" s="35"/>
      <c r="FSL352" s="35"/>
      <c r="FSM352" s="35"/>
      <c r="FSN352" s="35"/>
      <c r="FSO352" s="35"/>
      <c r="FSP352" s="35"/>
      <c r="FSQ352" s="35"/>
      <c r="FSR352" s="35"/>
      <c r="FSS352" s="35"/>
      <c r="FST352" s="35"/>
      <c r="FSU352" s="35"/>
      <c r="FSV352" s="35"/>
      <c r="FSW352" s="35"/>
      <c r="FSX352" s="35"/>
      <c r="FSY352" s="35"/>
      <c r="FSZ352" s="35"/>
      <c r="FTA352" s="35"/>
      <c r="FTB352" s="35"/>
      <c r="FTC352" s="35"/>
      <c r="FTD352" s="35"/>
      <c r="FTE352" s="35"/>
      <c r="FTF352" s="35"/>
      <c r="FTG352" s="35"/>
      <c r="FTH352" s="35"/>
      <c r="FTI352" s="35"/>
      <c r="FTJ352" s="35"/>
      <c r="FTK352" s="35"/>
      <c r="FTL352" s="35"/>
      <c r="FTM352" s="35"/>
      <c r="FTN352" s="35"/>
      <c r="FTO352" s="35"/>
      <c r="FTP352" s="35"/>
      <c r="FTQ352" s="35"/>
      <c r="FTR352" s="35"/>
      <c r="FTS352" s="35"/>
      <c r="FTT352" s="35"/>
      <c r="FTU352" s="35"/>
      <c r="FTV352" s="35"/>
      <c r="FTW352" s="35"/>
      <c r="FTX352" s="35"/>
      <c r="FTY352" s="35"/>
      <c r="FTZ352" s="35"/>
      <c r="FUA352" s="35"/>
      <c r="FUB352" s="35"/>
      <c r="FUC352" s="35"/>
      <c r="FUD352" s="35"/>
      <c r="FUE352" s="35"/>
      <c r="FUF352" s="35"/>
      <c r="FUG352" s="35"/>
      <c r="FUH352" s="35"/>
      <c r="FUI352" s="35"/>
      <c r="FUJ352" s="35"/>
      <c r="FUK352" s="35"/>
      <c r="FUL352" s="35"/>
      <c r="FUM352" s="35"/>
      <c r="FUN352" s="35"/>
      <c r="FUO352" s="35"/>
      <c r="FUP352" s="35"/>
      <c r="FUQ352" s="35"/>
      <c r="FUR352" s="35"/>
      <c r="FUS352" s="35"/>
      <c r="FUT352" s="35"/>
      <c r="FUU352" s="35"/>
      <c r="FUV352" s="35"/>
      <c r="FUW352" s="35"/>
      <c r="FUX352" s="35"/>
      <c r="FUY352" s="35"/>
      <c r="FUZ352" s="35"/>
      <c r="FVA352" s="35"/>
      <c r="FVB352" s="35"/>
      <c r="FVC352" s="35"/>
      <c r="FVD352" s="35"/>
      <c r="FVE352" s="35"/>
      <c r="FVF352" s="35"/>
      <c r="FVG352" s="35"/>
      <c r="FVH352" s="35"/>
      <c r="FVI352" s="35"/>
      <c r="FVJ352" s="35"/>
      <c r="FVK352" s="35"/>
      <c r="FVL352" s="35"/>
      <c r="FVM352" s="35"/>
      <c r="FVN352" s="35"/>
      <c r="FVO352" s="35"/>
      <c r="FVP352" s="35"/>
      <c r="FVQ352" s="35"/>
      <c r="FVR352" s="35"/>
      <c r="FVS352" s="35"/>
      <c r="FVT352" s="35"/>
      <c r="FVU352" s="35"/>
      <c r="FVV352" s="35"/>
      <c r="FVW352" s="35"/>
      <c r="FVX352" s="35"/>
      <c r="FVY352" s="35"/>
      <c r="FVZ352" s="35"/>
      <c r="FWA352" s="35"/>
      <c r="FWB352" s="35"/>
      <c r="FWC352" s="35"/>
      <c r="FWD352" s="35"/>
      <c r="FWE352" s="35"/>
      <c r="FWF352" s="35"/>
      <c r="FWG352" s="35"/>
      <c r="FWH352" s="35"/>
      <c r="FWI352" s="35"/>
      <c r="FWJ352" s="35"/>
      <c r="FWK352" s="35"/>
      <c r="FWL352" s="35"/>
      <c r="FWM352" s="35"/>
      <c r="FWN352" s="35"/>
      <c r="FWO352" s="35"/>
      <c r="FWP352" s="35"/>
      <c r="FWQ352" s="35"/>
      <c r="FWR352" s="35"/>
      <c r="FWS352" s="35"/>
      <c r="FWT352" s="35"/>
      <c r="FWU352" s="35"/>
      <c r="FWV352" s="35"/>
      <c r="FWW352" s="35"/>
      <c r="FWX352" s="35"/>
      <c r="FWY352" s="35"/>
      <c r="FWZ352" s="35"/>
      <c r="FXA352" s="35"/>
      <c r="FXB352" s="35"/>
      <c r="FXC352" s="35"/>
      <c r="FXD352" s="35"/>
      <c r="FXE352" s="35"/>
      <c r="FXF352" s="35"/>
      <c r="FXG352" s="35"/>
      <c r="FXH352" s="35"/>
      <c r="FXI352" s="35"/>
      <c r="FXJ352" s="35"/>
      <c r="FXK352" s="35"/>
      <c r="FXL352" s="35"/>
      <c r="FXM352" s="35"/>
      <c r="FXN352" s="35"/>
      <c r="FXO352" s="35"/>
      <c r="FXP352" s="35"/>
      <c r="FXQ352" s="35"/>
      <c r="FXR352" s="35"/>
      <c r="FXS352" s="35"/>
      <c r="FXT352" s="35"/>
      <c r="FXU352" s="35"/>
      <c r="FXV352" s="35"/>
      <c r="FXW352" s="35"/>
      <c r="FXX352" s="35"/>
      <c r="FXY352" s="35"/>
      <c r="FXZ352" s="35"/>
      <c r="FYA352" s="35"/>
      <c r="FYB352" s="35"/>
      <c r="FYC352" s="35"/>
      <c r="FYD352" s="35"/>
      <c r="FYE352" s="35"/>
      <c r="FYF352" s="35"/>
      <c r="FYG352" s="35"/>
      <c r="FYH352" s="35"/>
      <c r="FYI352" s="35"/>
      <c r="FYJ352" s="35"/>
      <c r="FYK352" s="35"/>
      <c r="FYL352" s="35"/>
      <c r="FYM352" s="35"/>
      <c r="FYN352" s="35"/>
      <c r="FYO352" s="35"/>
      <c r="FYP352" s="35"/>
      <c r="FYQ352" s="35"/>
      <c r="FYR352" s="35"/>
      <c r="FYS352" s="35"/>
      <c r="FYT352" s="35"/>
      <c r="FYU352" s="35"/>
      <c r="FYV352" s="35"/>
      <c r="FYW352" s="35"/>
      <c r="FYX352" s="35"/>
      <c r="FYY352" s="35"/>
      <c r="FYZ352" s="35"/>
      <c r="FZA352" s="35"/>
      <c r="FZB352" s="35"/>
      <c r="FZC352" s="35"/>
      <c r="FZD352" s="35"/>
      <c r="FZE352" s="35"/>
      <c r="FZF352" s="35"/>
      <c r="FZG352" s="35"/>
      <c r="FZH352" s="35"/>
      <c r="FZI352" s="35"/>
      <c r="FZJ352" s="35"/>
      <c r="FZK352" s="35"/>
      <c r="FZL352" s="35"/>
      <c r="FZM352" s="35"/>
      <c r="FZN352" s="35"/>
      <c r="FZO352" s="35"/>
      <c r="FZP352" s="35"/>
      <c r="FZQ352" s="35"/>
      <c r="FZR352" s="35"/>
      <c r="FZS352" s="35"/>
      <c r="FZT352" s="35"/>
      <c r="FZU352" s="35"/>
      <c r="FZV352" s="35"/>
      <c r="FZW352" s="35"/>
      <c r="FZX352" s="35"/>
      <c r="FZY352" s="35"/>
      <c r="FZZ352" s="35"/>
      <c r="GAA352" s="35"/>
      <c r="GAB352" s="35"/>
      <c r="GAC352" s="35"/>
      <c r="GAD352" s="35"/>
      <c r="GAE352" s="35"/>
      <c r="GAF352" s="35"/>
      <c r="GAG352" s="35"/>
      <c r="GAH352" s="35"/>
      <c r="GAI352" s="35"/>
      <c r="GAJ352" s="35"/>
      <c r="GAK352" s="35"/>
      <c r="GAL352" s="35"/>
      <c r="GAM352" s="35"/>
      <c r="GAN352" s="35"/>
      <c r="GAO352" s="35"/>
      <c r="GAP352" s="35"/>
      <c r="GAQ352" s="35"/>
      <c r="GAR352" s="35"/>
      <c r="GAS352" s="35"/>
      <c r="GAT352" s="35"/>
      <c r="GAU352" s="35"/>
      <c r="GAV352" s="35"/>
      <c r="GAW352" s="35"/>
      <c r="GAX352" s="35"/>
      <c r="GAY352" s="35"/>
      <c r="GAZ352" s="35"/>
      <c r="GBA352" s="35"/>
      <c r="GBB352" s="35"/>
      <c r="GBC352" s="35"/>
      <c r="GBD352" s="35"/>
      <c r="GBE352" s="35"/>
      <c r="GBF352" s="35"/>
      <c r="GBG352" s="35"/>
      <c r="GBH352" s="35"/>
      <c r="GBI352" s="35"/>
      <c r="GBJ352" s="35"/>
      <c r="GBK352" s="35"/>
      <c r="GBL352" s="35"/>
      <c r="GBM352" s="35"/>
      <c r="GBN352" s="35"/>
      <c r="GBO352" s="35"/>
      <c r="GBP352" s="35"/>
      <c r="GBQ352" s="35"/>
      <c r="GBR352" s="35"/>
      <c r="GBS352" s="35"/>
      <c r="GBT352" s="35"/>
      <c r="GBU352" s="35"/>
      <c r="GBV352" s="35"/>
      <c r="GBW352" s="35"/>
      <c r="GBX352" s="35"/>
      <c r="GBY352" s="35"/>
      <c r="GBZ352" s="35"/>
      <c r="GCA352" s="35"/>
      <c r="GCB352" s="35"/>
      <c r="GCC352" s="35"/>
      <c r="GCD352" s="35"/>
      <c r="GCE352" s="35"/>
      <c r="GCF352" s="35"/>
      <c r="GCG352" s="35"/>
      <c r="GCH352" s="35"/>
      <c r="GCI352" s="35"/>
      <c r="GCJ352" s="35"/>
      <c r="GCK352" s="35"/>
      <c r="GCL352" s="35"/>
      <c r="GCM352" s="35"/>
      <c r="GCN352" s="35"/>
      <c r="GCO352" s="35"/>
      <c r="GCP352" s="35"/>
      <c r="GCQ352" s="35"/>
      <c r="GCR352" s="35"/>
      <c r="GCS352" s="35"/>
      <c r="GCT352" s="35"/>
      <c r="GCU352" s="35"/>
      <c r="GCV352" s="35"/>
      <c r="GCW352" s="35"/>
      <c r="GCX352" s="35"/>
      <c r="GCY352" s="35"/>
      <c r="GCZ352" s="35"/>
      <c r="GDA352" s="35"/>
      <c r="GDB352" s="35"/>
      <c r="GDC352" s="35"/>
      <c r="GDD352" s="35"/>
      <c r="GDE352" s="35"/>
      <c r="GDF352" s="35"/>
      <c r="GDG352" s="35"/>
      <c r="GDH352" s="35"/>
      <c r="GDI352" s="35"/>
      <c r="GDJ352" s="35"/>
      <c r="GDK352" s="35"/>
      <c r="GDL352" s="35"/>
      <c r="GDM352" s="35"/>
      <c r="GDN352" s="35"/>
      <c r="GDO352" s="35"/>
      <c r="GDP352" s="35"/>
      <c r="GDQ352" s="35"/>
      <c r="GDR352" s="35"/>
      <c r="GDS352" s="35"/>
      <c r="GDT352" s="35"/>
      <c r="GDU352" s="35"/>
      <c r="GDV352" s="35"/>
      <c r="GDW352" s="35"/>
      <c r="GDX352" s="35"/>
      <c r="GDY352" s="35"/>
      <c r="GDZ352" s="35"/>
      <c r="GEA352" s="35"/>
      <c r="GEB352" s="35"/>
      <c r="GEC352" s="35"/>
      <c r="GED352" s="35"/>
      <c r="GEE352" s="35"/>
      <c r="GEF352" s="35"/>
      <c r="GEG352" s="35"/>
      <c r="GEH352" s="35"/>
      <c r="GEI352" s="35"/>
      <c r="GEJ352" s="35"/>
      <c r="GEK352" s="35"/>
      <c r="GEL352" s="35"/>
      <c r="GEM352" s="35"/>
      <c r="GEN352" s="35"/>
      <c r="GEO352" s="35"/>
      <c r="GEP352" s="35"/>
      <c r="GEQ352" s="35"/>
      <c r="GER352" s="35"/>
      <c r="GES352" s="35"/>
      <c r="GET352" s="35"/>
      <c r="GEU352" s="35"/>
      <c r="GEV352" s="35"/>
      <c r="GEW352" s="35"/>
      <c r="GEX352" s="35"/>
      <c r="GEY352" s="35"/>
      <c r="GEZ352" s="35"/>
      <c r="GFA352" s="35"/>
      <c r="GFB352" s="35"/>
      <c r="GFC352" s="35"/>
      <c r="GFD352" s="35"/>
      <c r="GFE352" s="35"/>
      <c r="GFF352" s="35"/>
      <c r="GFG352" s="35"/>
      <c r="GFH352" s="35"/>
      <c r="GFI352" s="35"/>
      <c r="GFJ352" s="35"/>
      <c r="GFK352" s="35"/>
      <c r="GFL352" s="35"/>
      <c r="GFM352" s="35"/>
      <c r="GFN352" s="35"/>
      <c r="GFO352" s="35"/>
      <c r="GFP352" s="35"/>
      <c r="GFQ352" s="35"/>
      <c r="GFR352" s="35"/>
      <c r="GFS352" s="35"/>
      <c r="GFT352" s="35"/>
      <c r="GFU352" s="35"/>
      <c r="GFV352" s="35"/>
      <c r="GFW352" s="35"/>
      <c r="GFX352" s="35"/>
      <c r="GFY352" s="35"/>
      <c r="GFZ352" s="35"/>
      <c r="GGA352" s="35"/>
      <c r="GGB352" s="35"/>
      <c r="GGC352" s="35"/>
      <c r="GGD352" s="35"/>
      <c r="GGE352" s="35"/>
      <c r="GGF352" s="35"/>
      <c r="GGG352" s="35"/>
      <c r="GGH352" s="35"/>
      <c r="GGI352" s="35"/>
      <c r="GGJ352" s="35"/>
      <c r="GGK352" s="35"/>
      <c r="GGL352" s="35"/>
      <c r="GGM352" s="35"/>
      <c r="GGN352" s="35"/>
      <c r="GGO352" s="35"/>
      <c r="GGP352" s="35"/>
      <c r="GGQ352" s="35"/>
      <c r="GGR352" s="35"/>
      <c r="GGS352" s="35"/>
      <c r="GGT352" s="35"/>
      <c r="GGU352" s="35"/>
      <c r="GGV352" s="35"/>
      <c r="GGW352" s="35"/>
      <c r="GGX352" s="35"/>
      <c r="GGY352" s="35"/>
      <c r="GGZ352" s="35"/>
      <c r="GHA352" s="35"/>
      <c r="GHB352" s="35"/>
      <c r="GHC352" s="35"/>
      <c r="GHD352" s="35"/>
      <c r="GHE352" s="35"/>
      <c r="GHF352" s="35"/>
      <c r="GHG352" s="35"/>
      <c r="GHH352" s="35"/>
      <c r="GHI352" s="35"/>
      <c r="GHJ352" s="35"/>
      <c r="GHK352" s="35"/>
      <c r="GHL352" s="35"/>
      <c r="GHM352" s="35"/>
      <c r="GHN352" s="35"/>
      <c r="GHO352" s="35"/>
      <c r="GHP352" s="35"/>
      <c r="GHQ352" s="35"/>
      <c r="GHR352" s="35"/>
      <c r="GHS352" s="35"/>
      <c r="GHT352" s="35"/>
      <c r="GHU352" s="35"/>
      <c r="GHV352" s="35"/>
      <c r="GHW352" s="35"/>
      <c r="GHX352" s="35"/>
      <c r="GHY352" s="35"/>
      <c r="GHZ352" s="35"/>
      <c r="GIA352" s="35"/>
      <c r="GIB352" s="35"/>
      <c r="GIC352" s="35"/>
      <c r="GID352" s="35"/>
      <c r="GIE352" s="35"/>
      <c r="GIF352" s="35"/>
      <c r="GIG352" s="35"/>
      <c r="GIH352" s="35"/>
      <c r="GII352" s="35"/>
      <c r="GIJ352" s="35"/>
      <c r="GIK352" s="35"/>
      <c r="GIL352" s="35"/>
      <c r="GIM352" s="35"/>
      <c r="GIN352" s="35"/>
      <c r="GIO352" s="35"/>
      <c r="GIP352" s="35"/>
      <c r="GIQ352" s="35"/>
      <c r="GIR352" s="35"/>
      <c r="GIS352" s="35"/>
      <c r="GIT352" s="35"/>
      <c r="GIU352" s="35"/>
      <c r="GIV352" s="35"/>
      <c r="GIW352" s="35"/>
      <c r="GIX352" s="35"/>
      <c r="GIY352" s="35"/>
      <c r="GIZ352" s="35"/>
      <c r="GJA352" s="35"/>
      <c r="GJB352" s="35"/>
      <c r="GJC352" s="35"/>
      <c r="GJD352" s="35"/>
      <c r="GJE352" s="35"/>
      <c r="GJF352" s="35"/>
      <c r="GJG352" s="35"/>
      <c r="GJH352" s="35"/>
      <c r="GJI352" s="35"/>
      <c r="GJJ352" s="35"/>
      <c r="GJK352" s="35"/>
      <c r="GJL352" s="35"/>
      <c r="GJM352" s="35"/>
      <c r="GJN352" s="35"/>
      <c r="GJO352" s="35"/>
      <c r="GJP352" s="35"/>
      <c r="GJQ352" s="35"/>
      <c r="GJR352" s="35"/>
      <c r="GJS352" s="35"/>
      <c r="GJT352" s="35"/>
      <c r="GJU352" s="35"/>
      <c r="GJV352" s="35"/>
      <c r="GJW352" s="35"/>
      <c r="GJX352" s="35"/>
      <c r="GJY352" s="35"/>
      <c r="GJZ352" s="35"/>
      <c r="GKA352" s="35"/>
      <c r="GKB352" s="35"/>
      <c r="GKC352" s="35"/>
      <c r="GKD352" s="35"/>
      <c r="GKE352" s="35"/>
      <c r="GKF352" s="35"/>
      <c r="GKG352" s="35"/>
      <c r="GKH352" s="35"/>
      <c r="GKI352" s="35"/>
      <c r="GKJ352" s="35"/>
      <c r="GKK352" s="35"/>
      <c r="GKL352" s="35"/>
      <c r="GKM352" s="35"/>
      <c r="GKN352" s="35"/>
      <c r="GKO352" s="35"/>
      <c r="GKP352" s="35"/>
      <c r="GKQ352" s="35"/>
      <c r="GKR352" s="35"/>
      <c r="GKS352" s="35"/>
      <c r="GKT352" s="35"/>
      <c r="GKU352" s="35"/>
      <c r="GKV352" s="35"/>
      <c r="GKW352" s="35"/>
      <c r="GKX352" s="35"/>
      <c r="GKY352" s="35"/>
      <c r="GKZ352" s="35"/>
      <c r="GLA352" s="35"/>
      <c r="GLB352" s="35"/>
      <c r="GLC352" s="35"/>
      <c r="GLD352" s="35"/>
      <c r="GLE352" s="35"/>
      <c r="GLF352" s="35"/>
      <c r="GLG352" s="35"/>
      <c r="GLH352" s="35"/>
      <c r="GLI352" s="35"/>
      <c r="GLJ352" s="35"/>
      <c r="GLK352" s="35"/>
      <c r="GLL352" s="35"/>
      <c r="GLM352" s="35"/>
      <c r="GLN352" s="35"/>
      <c r="GLO352" s="35"/>
      <c r="GLP352" s="35"/>
      <c r="GLQ352" s="35"/>
      <c r="GLR352" s="35"/>
      <c r="GLS352" s="35"/>
      <c r="GLT352" s="35"/>
      <c r="GLU352" s="35"/>
      <c r="GLV352" s="35"/>
      <c r="GLW352" s="35"/>
      <c r="GLX352" s="35"/>
      <c r="GLY352" s="35"/>
      <c r="GLZ352" s="35"/>
      <c r="GMA352" s="35"/>
      <c r="GMB352" s="35"/>
      <c r="GMC352" s="35"/>
      <c r="GMD352" s="35"/>
      <c r="GME352" s="35"/>
      <c r="GMF352" s="35"/>
      <c r="GMG352" s="35"/>
      <c r="GMH352" s="35"/>
      <c r="GMI352" s="35"/>
      <c r="GMJ352" s="35"/>
      <c r="GMK352" s="35"/>
      <c r="GML352" s="35"/>
      <c r="GMM352" s="35"/>
      <c r="GMN352" s="35"/>
      <c r="GMO352" s="35"/>
      <c r="GMP352" s="35"/>
      <c r="GMQ352" s="35"/>
      <c r="GMR352" s="35"/>
      <c r="GMS352" s="35"/>
      <c r="GMT352" s="35"/>
      <c r="GMU352" s="35"/>
      <c r="GMV352" s="35"/>
      <c r="GMW352" s="35"/>
      <c r="GMX352" s="35"/>
      <c r="GMY352" s="35"/>
      <c r="GMZ352" s="35"/>
      <c r="GNA352" s="35"/>
      <c r="GNB352" s="35"/>
      <c r="GNC352" s="35"/>
      <c r="GND352" s="35"/>
      <c r="GNE352" s="35"/>
      <c r="GNF352" s="35"/>
      <c r="GNG352" s="35"/>
      <c r="GNH352" s="35"/>
      <c r="GNI352" s="35"/>
      <c r="GNJ352" s="35"/>
      <c r="GNK352" s="35"/>
      <c r="GNL352" s="35"/>
      <c r="GNM352" s="35"/>
      <c r="GNN352" s="35"/>
      <c r="GNO352" s="35"/>
      <c r="GNP352" s="35"/>
      <c r="GNQ352" s="35"/>
      <c r="GNR352" s="35"/>
      <c r="GNS352" s="35"/>
      <c r="GNT352" s="35"/>
      <c r="GNU352" s="35"/>
      <c r="GNV352" s="35"/>
      <c r="GNW352" s="35"/>
      <c r="GNX352" s="35"/>
      <c r="GNY352" s="35"/>
      <c r="GNZ352" s="35"/>
      <c r="GOA352" s="35"/>
      <c r="GOB352" s="35"/>
      <c r="GOC352" s="35"/>
      <c r="GOD352" s="35"/>
      <c r="GOE352" s="35"/>
      <c r="GOF352" s="35"/>
      <c r="GOG352" s="35"/>
      <c r="GOH352" s="35"/>
      <c r="GOI352" s="35"/>
      <c r="GOJ352" s="35"/>
      <c r="GOK352" s="35"/>
      <c r="GOL352" s="35"/>
      <c r="GOM352" s="35"/>
      <c r="GON352" s="35"/>
      <c r="GOO352" s="35"/>
      <c r="GOP352" s="35"/>
      <c r="GOQ352" s="35"/>
      <c r="GOR352" s="35"/>
      <c r="GOS352" s="35"/>
      <c r="GOT352" s="35"/>
      <c r="GOU352" s="35"/>
      <c r="GOV352" s="35"/>
      <c r="GOW352" s="35"/>
      <c r="GOX352" s="35"/>
      <c r="GOY352" s="35"/>
      <c r="GOZ352" s="35"/>
      <c r="GPA352" s="35"/>
      <c r="GPB352" s="35"/>
      <c r="GPC352" s="35"/>
      <c r="GPD352" s="35"/>
      <c r="GPE352" s="35"/>
      <c r="GPF352" s="35"/>
      <c r="GPG352" s="35"/>
      <c r="GPH352" s="35"/>
      <c r="GPI352" s="35"/>
      <c r="GPJ352" s="35"/>
      <c r="GPK352" s="35"/>
      <c r="GPL352" s="35"/>
      <c r="GPM352" s="35"/>
      <c r="GPN352" s="35"/>
      <c r="GPO352" s="35"/>
      <c r="GPP352" s="35"/>
      <c r="GPQ352" s="35"/>
      <c r="GPR352" s="35"/>
      <c r="GPS352" s="35"/>
      <c r="GPT352" s="35"/>
      <c r="GPU352" s="35"/>
      <c r="GPV352" s="35"/>
      <c r="GPW352" s="35"/>
      <c r="GPX352" s="35"/>
      <c r="GPY352" s="35"/>
      <c r="GPZ352" s="35"/>
      <c r="GQA352" s="35"/>
      <c r="GQB352" s="35"/>
      <c r="GQC352" s="35"/>
      <c r="GQD352" s="35"/>
      <c r="GQE352" s="35"/>
      <c r="GQF352" s="35"/>
      <c r="GQG352" s="35"/>
      <c r="GQH352" s="35"/>
      <c r="GQI352" s="35"/>
      <c r="GQJ352" s="35"/>
      <c r="GQK352" s="35"/>
      <c r="GQL352" s="35"/>
      <c r="GQM352" s="35"/>
      <c r="GQN352" s="35"/>
      <c r="GQO352" s="35"/>
      <c r="GQP352" s="35"/>
      <c r="GQQ352" s="35"/>
      <c r="GQR352" s="35"/>
      <c r="GQS352" s="35"/>
      <c r="GQT352" s="35"/>
      <c r="GQU352" s="35"/>
      <c r="GQV352" s="35"/>
      <c r="GQW352" s="35"/>
      <c r="GQX352" s="35"/>
      <c r="GQY352" s="35"/>
      <c r="GQZ352" s="35"/>
      <c r="GRA352" s="35"/>
      <c r="GRB352" s="35"/>
      <c r="GRC352" s="35"/>
      <c r="GRD352" s="35"/>
      <c r="GRE352" s="35"/>
      <c r="GRF352" s="35"/>
      <c r="GRG352" s="35"/>
      <c r="GRH352" s="35"/>
      <c r="GRI352" s="35"/>
      <c r="GRJ352" s="35"/>
      <c r="GRK352" s="35"/>
      <c r="GRL352" s="35"/>
      <c r="GRM352" s="35"/>
      <c r="GRN352" s="35"/>
      <c r="GRO352" s="35"/>
      <c r="GRP352" s="35"/>
      <c r="GRQ352" s="35"/>
      <c r="GRR352" s="35"/>
      <c r="GRS352" s="35"/>
      <c r="GRT352" s="35"/>
      <c r="GRU352" s="35"/>
      <c r="GRV352" s="35"/>
      <c r="GRW352" s="35"/>
      <c r="GRX352" s="35"/>
      <c r="GRY352" s="35"/>
      <c r="GRZ352" s="35"/>
      <c r="GSA352" s="35"/>
      <c r="GSB352" s="35"/>
      <c r="GSC352" s="35"/>
      <c r="GSD352" s="35"/>
      <c r="GSE352" s="35"/>
      <c r="GSF352" s="35"/>
      <c r="GSG352" s="35"/>
      <c r="GSH352" s="35"/>
      <c r="GSI352" s="35"/>
      <c r="GSJ352" s="35"/>
      <c r="GSK352" s="35"/>
      <c r="GSL352" s="35"/>
      <c r="GSM352" s="35"/>
      <c r="GSN352" s="35"/>
      <c r="GSO352" s="35"/>
      <c r="GSP352" s="35"/>
      <c r="GSQ352" s="35"/>
      <c r="GSR352" s="35"/>
      <c r="GSS352" s="35"/>
      <c r="GST352" s="35"/>
      <c r="GSU352" s="35"/>
      <c r="GSV352" s="35"/>
      <c r="GSW352" s="35"/>
      <c r="GSX352" s="35"/>
      <c r="GSY352" s="35"/>
      <c r="GSZ352" s="35"/>
      <c r="GTA352" s="35"/>
      <c r="GTB352" s="35"/>
      <c r="GTC352" s="35"/>
      <c r="GTD352" s="35"/>
      <c r="GTE352" s="35"/>
      <c r="GTF352" s="35"/>
      <c r="GTG352" s="35"/>
      <c r="GTH352" s="35"/>
      <c r="GTI352" s="35"/>
      <c r="GTJ352" s="35"/>
      <c r="GTK352" s="35"/>
      <c r="GTL352" s="35"/>
      <c r="GTM352" s="35"/>
      <c r="GTN352" s="35"/>
      <c r="GTO352" s="35"/>
      <c r="GTP352" s="35"/>
      <c r="GTQ352" s="35"/>
      <c r="GTR352" s="35"/>
      <c r="GTS352" s="35"/>
      <c r="GTT352" s="35"/>
      <c r="GTU352" s="35"/>
      <c r="GTV352" s="35"/>
      <c r="GTW352" s="35"/>
      <c r="GTX352" s="35"/>
      <c r="GTY352" s="35"/>
      <c r="GTZ352" s="35"/>
      <c r="GUA352" s="35"/>
      <c r="GUB352" s="35"/>
      <c r="GUC352" s="35"/>
      <c r="GUD352" s="35"/>
      <c r="GUE352" s="35"/>
      <c r="GUF352" s="35"/>
      <c r="GUG352" s="35"/>
      <c r="GUH352" s="35"/>
      <c r="GUI352" s="35"/>
      <c r="GUJ352" s="35"/>
      <c r="GUK352" s="35"/>
      <c r="GUL352" s="35"/>
      <c r="GUM352" s="35"/>
      <c r="GUN352" s="35"/>
      <c r="GUO352" s="35"/>
      <c r="GUP352" s="35"/>
      <c r="GUQ352" s="35"/>
      <c r="GUR352" s="35"/>
      <c r="GUS352" s="35"/>
      <c r="GUT352" s="35"/>
      <c r="GUU352" s="35"/>
      <c r="GUV352" s="35"/>
      <c r="GUW352" s="35"/>
      <c r="GUX352" s="35"/>
      <c r="GUY352" s="35"/>
      <c r="GUZ352" s="35"/>
      <c r="GVA352" s="35"/>
      <c r="GVB352" s="35"/>
      <c r="GVC352" s="35"/>
      <c r="GVD352" s="35"/>
      <c r="GVE352" s="35"/>
      <c r="GVF352" s="35"/>
      <c r="GVG352" s="35"/>
      <c r="GVH352" s="35"/>
      <c r="GVI352" s="35"/>
      <c r="GVJ352" s="35"/>
      <c r="GVK352" s="35"/>
      <c r="GVL352" s="35"/>
      <c r="GVM352" s="35"/>
      <c r="GVN352" s="35"/>
      <c r="GVO352" s="35"/>
      <c r="GVP352" s="35"/>
      <c r="GVQ352" s="35"/>
      <c r="GVR352" s="35"/>
      <c r="GVS352" s="35"/>
      <c r="GVT352" s="35"/>
      <c r="GVU352" s="35"/>
      <c r="GVV352" s="35"/>
      <c r="GVW352" s="35"/>
      <c r="GVX352" s="35"/>
      <c r="GVY352" s="35"/>
      <c r="GVZ352" s="35"/>
      <c r="GWA352" s="35"/>
      <c r="GWB352" s="35"/>
      <c r="GWC352" s="35"/>
      <c r="GWD352" s="35"/>
      <c r="GWE352" s="35"/>
      <c r="GWF352" s="35"/>
      <c r="GWG352" s="35"/>
      <c r="GWH352" s="35"/>
      <c r="GWI352" s="35"/>
      <c r="GWJ352" s="35"/>
      <c r="GWK352" s="35"/>
      <c r="GWL352" s="35"/>
      <c r="GWM352" s="35"/>
      <c r="GWN352" s="35"/>
      <c r="GWO352" s="35"/>
      <c r="GWP352" s="35"/>
      <c r="GWQ352" s="35"/>
      <c r="GWR352" s="35"/>
      <c r="GWS352" s="35"/>
      <c r="GWT352" s="35"/>
      <c r="GWU352" s="35"/>
      <c r="GWV352" s="35"/>
      <c r="GWW352" s="35"/>
      <c r="GWX352" s="35"/>
      <c r="GWY352" s="35"/>
      <c r="GWZ352" s="35"/>
      <c r="GXA352" s="35"/>
      <c r="GXB352" s="35"/>
      <c r="GXC352" s="35"/>
      <c r="GXD352" s="35"/>
      <c r="GXE352" s="35"/>
      <c r="GXF352" s="35"/>
      <c r="GXG352" s="35"/>
      <c r="GXH352" s="35"/>
      <c r="GXI352" s="35"/>
      <c r="GXJ352" s="35"/>
      <c r="GXK352" s="35"/>
      <c r="GXL352" s="35"/>
      <c r="GXM352" s="35"/>
      <c r="GXN352" s="35"/>
      <c r="GXO352" s="35"/>
      <c r="GXP352" s="35"/>
      <c r="GXQ352" s="35"/>
      <c r="GXR352" s="35"/>
      <c r="GXS352" s="35"/>
      <c r="GXT352" s="35"/>
      <c r="GXU352" s="35"/>
      <c r="GXV352" s="35"/>
      <c r="GXW352" s="35"/>
      <c r="GXX352" s="35"/>
      <c r="GXY352" s="35"/>
      <c r="GXZ352" s="35"/>
      <c r="GYA352" s="35"/>
      <c r="GYB352" s="35"/>
      <c r="GYC352" s="35"/>
      <c r="GYD352" s="35"/>
      <c r="GYE352" s="35"/>
      <c r="GYF352" s="35"/>
      <c r="GYG352" s="35"/>
      <c r="GYH352" s="35"/>
      <c r="GYI352" s="35"/>
      <c r="GYJ352" s="35"/>
      <c r="GYK352" s="35"/>
      <c r="GYL352" s="35"/>
      <c r="GYM352" s="35"/>
      <c r="GYN352" s="35"/>
      <c r="GYO352" s="35"/>
      <c r="GYP352" s="35"/>
      <c r="GYQ352" s="35"/>
      <c r="GYR352" s="35"/>
      <c r="GYS352" s="35"/>
      <c r="GYT352" s="35"/>
      <c r="GYU352" s="35"/>
      <c r="GYV352" s="35"/>
      <c r="GYW352" s="35"/>
      <c r="GYX352" s="35"/>
      <c r="GYY352" s="35"/>
      <c r="GYZ352" s="35"/>
      <c r="GZA352" s="35"/>
      <c r="GZB352" s="35"/>
      <c r="GZC352" s="35"/>
      <c r="GZD352" s="35"/>
      <c r="GZE352" s="35"/>
      <c r="GZF352" s="35"/>
      <c r="GZG352" s="35"/>
      <c r="GZH352" s="35"/>
      <c r="GZI352" s="35"/>
      <c r="GZJ352" s="35"/>
      <c r="GZK352" s="35"/>
      <c r="GZL352" s="35"/>
      <c r="GZM352" s="35"/>
      <c r="GZN352" s="35"/>
      <c r="GZO352" s="35"/>
      <c r="GZP352" s="35"/>
      <c r="GZQ352" s="35"/>
      <c r="GZR352" s="35"/>
      <c r="GZS352" s="35"/>
      <c r="GZT352" s="35"/>
      <c r="GZU352" s="35"/>
      <c r="GZV352" s="35"/>
      <c r="GZW352" s="35"/>
      <c r="GZX352" s="35"/>
      <c r="GZY352" s="35"/>
      <c r="GZZ352" s="35"/>
      <c r="HAA352" s="35"/>
      <c r="HAB352" s="35"/>
      <c r="HAC352" s="35"/>
      <c r="HAD352" s="35"/>
      <c r="HAE352" s="35"/>
      <c r="HAF352" s="35"/>
      <c r="HAG352" s="35"/>
      <c r="HAH352" s="35"/>
      <c r="HAI352" s="35"/>
      <c r="HAJ352" s="35"/>
      <c r="HAK352" s="35"/>
      <c r="HAL352" s="35"/>
      <c r="HAM352" s="35"/>
      <c r="HAN352" s="35"/>
      <c r="HAO352" s="35"/>
      <c r="HAP352" s="35"/>
      <c r="HAQ352" s="35"/>
      <c r="HAR352" s="35"/>
      <c r="HAS352" s="35"/>
      <c r="HAT352" s="35"/>
      <c r="HAU352" s="35"/>
      <c r="HAV352" s="35"/>
      <c r="HAW352" s="35"/>
      <c r="HAX352" s="35"/>
      <c r="HAY352" s="35"/>
      <c r="HAZ352" s="35"/>
      <c r="HBA352" s="35"/>
      <c r="HBB352" s="35"/>
      <c r="HBC352" s="35"/>
      <c r="HBD352" s="35"/>
      <c r="HBE352" s="35"/>
      <c r="HBF352" s="35"/>
      <c r="HBG352" s="35"/>
      <c r="HBH352" s="35"/>
      <c r="HBI352" s="35"/>
      <c r="HBJ352" s="35"/>
      <c r="HBK352" s="35"/>
      <c r="HBL352" s="35"/>
      <c r="HBM352" s="35"/>
      <c r="HBN352" s="35"/>
      <c r="HBO352" s="35"/>
      <c r="HBP352" s="35"/>
      <c r="HBQ352" s="35"/>
      <c r="HBR352" s="35"/>
      <c r="HBS352" s="35"/>
      <c r="HBT352" s="35"/>
      <c r="HBU352" s="35"/>
      <c r="HBV352" s="35"/>
      <c r="HBW352" s="35"/>
      <c r="HBX352" s="35"/>
      <c r="HBY352" s="35"/>
      <c r="HBZ352" s="35"/>
      <c r="HCA352" s="35"/>
      <c r="HCB352" s="35"/>
      <c r="HCC352" s="35"/>
      <c r="HCD352" s="35"/>
      <c r="HCE352" s="35"/>
      <c r="HCF352" s="35"/>
      <c r="HCG352" s="35"/>
      <c r="HCH352" s="35"/>
      <c r="HCI352" s="35"/>
      <c r="HCJ352" s="35"/>
      <c r="HCK352" s="35"/>
      <c r="HCL352" s="35"/>
      <c r="HCM352" s="35"/>
      <c r="HCN352" s="35"/>
      <c r="HCO352" s="35"/>
      <c r="HCP352" s="35"/>
      <c r="HCQ352" s="35"/>
      <c r="HCR352" s="35"/>
      <c r="HCS352" s="35"/>
      <c r="HCT352" s="35"/>
      <c r="HCU352" s="35"/>
      <c r="HCV352" s="35"/>
      <c r="HCW352" s="35"/>
      <c r="HCX352" s="35"/>
      <c r="HCY352" s="35"/>
      <c r="HCZ352" s="35"/>
      <c r="HDA352" s="35"/>
      <c r="HDB352" s="35"/>
      <c r="HDC352" s="35"/>
      <c r="HDD352" s="35"/>
      <c r="HDE352" s="35"/>
      <c r="HDF352" s="35"/>
      <c r="HDG352" s="35"/>
      <c r="HDH352" s="35"/>
      <c r="HDI352" s="35"/>
      <c r="HDJ352" s="35"/>
      <c r="HDK352" s="35"/>
      <c r="HDL352" s="35"/>
      <c r="HDM352" s="35"/>
      <c r="HDN352" s="35"/>
      <c r="HDO352" s="35"/>
      <c r="HDP352" s="35"/>
      <c r="HDQ352" s="35"/>
      <c r="HDR352" s="35"/>
      <c r="HDS352" s="35"/>
      <c r="HDT352" s="35"/>
      <c r="HDU352" s="35"/>
      <c r="HDV352" s="35"/>
      <c r="HDW352" s="35"/>
      <c r="HDX352" s="35"/>
      <c r="HDY352" s="35"/>
      <c r="HDZ352" s="35"/>
      <c r="HEA352" s="35"/>
      <c r="HEB352" s="35"/>
      <c r="HEC352" s="35"/>
      <c r="HED352" s="35"/>
      <c r="HEE352" s="35"/>
      <c r="HEF352" s="35"/>
      <c r="HEG352" s="35"/>
      <c r="HEH352" s="35"/>
      <c r="HEI352" s="35"/>
      <c r="HEJ352" s="35"/>
      <c r="HEK352" s="35"/>
      <c r="HEL352" s="35"/>
      <c r="HEM352" s="35"/>
      <c r="HEN352" s="35"/>
      <c r="HEO352" s="35"/>
      <c r="HEP352" s="35"/>
      <c r="HEQ352" s="35"/>
      <c r="HER352" s="35"/>
      <c r="HES352" s="35"/>
      <c r="HET352" s="35"/>
      <c r="HEU352" s="35"/>
      <c r="HEV352" s="35"/>
      <c r="HEW352" s="35"/>
      <c r="HEX352" s="35"/>
      <c r="HEY352" s="35"/>
      <c r="HEZ352" s="35"/>
      <c r="HFA352" s="35"/>
      <c r="HFB352" s="35"/>
      <c r="HFC352" s="35"/>
      <c r="HFD352" s="35"/>
      <c r="HFE352" s="35"/>
      <c r="HFF352" s="35"/>
      <c r="HFG352" s="35"/>
      <c r="HFH352" s="35"/>
      <c r="HFI352" s="35"/>
      <c r="HFJ352" s="35"/>
      <c r="HFK352" s="35"/>
      <c r="HFL352" s="35"/>
      <c r="HFM352" s="35"/>
      <c r="HFN352" s="35"/>
      <c r="HFO352" s="35"/>
      <c r="HFP352" s="35"/>
      <c r="HFQ352" s="35"/>
      <c r="HFR352" s="35"/>
      <c r="HFS352" s="35"/>
      <c r="HFT352" s="35"/>
      <c r="HFU352" s="35"/>
      <c r="HFV352" s="35"/>
      <c r="HFW352" s="35"/>
      <c r="HFX352" s="35"/>
      <c r="HFY352" s="35"/>
      <c r="HFZ352" s="35"/>
      <c r="HGA352" s="35"/>
      <c r="HGB352" s="35"/>
      <c r="HGC352" s="35"/>
      <c r="HGD352" s="35"/>
      <c r="HGE352" s="35"/>
      <c r="HGF352" s="35"/>
      <c r="HGG352" s="35"/>
      <c r="HGH352" s="35"/>
      <c r="HGI352" s="35"/>
      <c r="HGJ352" s="35"/>
      <c r="HGK352" s="35"/>
      <c r="HGL352" s="35"/>
      <c r="HGM352" s="35"/>
      <c r="HGN352" s="35"/>
      <c r="HGO352" s="35"/>
      <c r="HGP352" s="35"/>
      <c r="HGQ352" s="35"/>
      <c r="HGR352" s="35"/>
      <c r="HGS352" s="35"/>
      <c r="HGT352" s="35"/>
      <c r="HGU352" s="35"/>
      <c r="HGV352" s="35"/>
      <c r="HGW352" s="35"/>
      <c r="HGX352" s="35"/>
      <c r="HGY352" s="35"/>
      <c r="HGZ352" s="35"/>
      <c r="HHA352" s="35"/>
      <c r="HHB352" s="35"/>
      <c r="HHC352" s="35"/>
      <c r="HHD352" s="35"/>
      <c r="HHE352" s="35"/>
      <c r="HHF352" s="35"/>
      <c r="HHG352" s="35"/>
      <c r="HHH352" s="35"/>
      <c r="HHI352" s="35"/>
      <c r="HHJ352" s="35"/>
      <c r="HHK352" s="35"/>
      <c r="HHL352" s="35"/>
      <c r="HHM352" s="35"/>
      <c r="HHN352" s="35"/>
      <c r="HHO352" s="35"/>
      <c r="HHP352" s="35"/>
      <c r="HHQ352" s="35"/>
      <c r="HHR352" s="35"/>
      <c r="HHS352" s="35"/>
      <c r="HHT352" s="35"/>
      <c r="HHU352" s="35"/>
      <c r="HHV352" s="35"/>
      <c r="HHW352" s="35"/>
      <c r="HHX352" s="35"/>
      <c r="HHY352" s="35"/>
      <c r="HHZ352" s="35"/>
      <c r="HIA352" s="35"/>
      <c r="HIB352" s="35"/>
      <c r="HIC352" s="35"/>
      <c r="HID352" s="35"/>
      <c r="HIE352" s="35"/>
      <c r="HIF352" s="35"/>
      <c r="HIG352" s="35"/>
      <c r="HIH352" s="35"/>
      <c r="HII352" s="35"/>
      <c r="HIJ352" s="35"/>
      <c r="HIK352" s="35"/>
      <c r="HIL352" s="35"/>
      <c r="HIM352" s="35"/>
      <c r="HIN352" s="35"/>
      <c r="HIO352" s="35"/>
      <c r="HIP352" s="35"/>
      <c r="HIQ352" s="35"/>
      <c r="HIR352" s="35"/>
      <c r="HIS352" s="35"/>
      <c r="HIT352" s="35"/>
      <c r="HIU352" s="35"/>
      <c r="HIV352" s="35"/>
      <c r="HIW352" s="35"/>
      <c r="HIX352" s="35"/>
      <c r="HIY352" s="35"/>
      <c r="HIZ352" s="35"/>
      <c r="HJA352" s="35"/>
      <c r="HJB352" s="35"/>
      <c r="HJC352" s="35"/>
      <c r="HJD352" s="35"/>
      <c r="HJE352" s="35"/>
      <c r="HJF352" s="35"/>
      <c r="HJG352" s="35"/>
      <c r="HJH352" s="35"/>
      <c r="HJI352" s="35"/>
      <c r="HJJ352" s="35"/>
      <c r="HJK352" s="35"/>
      <c r="HJL352" s="35"/>
      <c r="HJM352" s="35"/>
      <c r="HJN352" s="35"/>
      <c r="HJO352" s="35"/>
      <c r="HJP352" s="35"/>
      <c r="HJQ352" s="35"/>
      <c r="HJR352" s="35"/>
      <c r="HJS352" s="35"/>
      <c r="HJT352" s="35"/>
      <c r="HJU352" s="35"/>
      <c r="HJV352" s="35"/>
      <c r="HJW352" s="35"/>
      <c r="HJX352" s="35"/>
      <c r="HJY352" s="35"/>
      <c r="HJZ352" s="35"/>
      <c r="HKA352" s="35"/>
      <c r="HKB352" s="35"/>
      <c r="HKC352" s="35"/>
      <c r="HKD352" s="35"/>
      <c r="HKE352" s="35"/>
      <c r="HKF352" s="35"/>
      <c r="HKG352" s="35"/>
      <c r="HKH352" s="35"/>
      <c r="HKI352" s="35"/>
      <c r="HKJ352" s="35"/>
      <c r="HKK352" s="35"/>
      <c r="HKL352" s="35"/>
      <c r="HKM352" s="35"/>
      <c r="HKN352" s="35"/>
      <c r="HKO352" s="35"/>
      <c r="HKP352" s="35"/>
      <c r="HKQ352" s="35"/>
      <c r="HKR352" s="35"/>
      <c r="HKS352" s="35"/>
      <c r="HKT352" s="35"/>
      <c r="HKU352" s="35"/>
      <c r="HKV352" s="35"/>
      <c r="HKW352" s="35"/>
      <c r="HKX352" s="35"/>
      <c r="HKY352" s="35"/>
      <c r="HKZ352" s="35"/>
      <c r="HLA352" s="35"/>
      <c r="HLB352" s="35"/>
      <c r="HLC352" s="35"/>
      <c r="HLD352" s="35"/>
      <c r="HLE352" s="35"/>
      <c r="HLF352" s="35"/>
      <c r="HLG352" s="35"/>
      <c r="HLH352" s="35"/>
      <c r="HLI352" s="35"/>
      <c r="HLJ352" s="35"/>
      <c r="HLK352" s="35"/>
      <c r="HLL352" s="35"/>
      <c r="HLM352" s="35"/>
      <c r="HLN352" s="35"/>
      <c r="HLO352" s="35"/>
      <c r="HLP352" s="35"/>
      <c r="HLQ352" s="35"/>
      <c r="HLR352" s="35"/>
      <c r="HLS352" s="35"/>
      <c r="HLT352" s="35"/>
      <c r="HLU352" s="35"/>
      <c r="HLV352" s="35"/>
      <c r="HLW352" s="35"/>
      <c r="HLX352" s="35"/>
      <c r="HLY352" s="35"/>
      <c r="HLZ352" s="35"/>
      <c r="HMA352" s="35"/>
      <c r="HMB352" s="35"/>
      <c r="HMC352" s="35"/>
      <c r="HMD352" s="35"/>
      <c r="HME352" s="35"/>
      <c r="HMF352" s="35"/>
      <c r="HMG352" s="35"/>
      <c r="HMH352" s="35"/>
      <c r="HMI352" s="35"/>
      <c r="HMJ352" s="35"/>
      <c r="HMK352" s="35"/>
      <c r="HML352" s="35"/>
      <c r="HMM352" s="35"/>
      <c r="HMN352" s="35"/>
      <c r="HMO352" s="35"/>
      <c r="HMP352" s="35"/>
      <c r="HMQ352" s="35"/>
      <c r="HMR352" s="35"/>
      <c r="HMS352" s="35"/>
      <c r="HMT352" s="35"/>
      <c r="HMU352" s="35"/>
      <c r="HMV352" s="35"/>
      <c r="HMW352" s="35"/>
      <c r="HMX352" s="35"/>
      <c r="HMY352" s="35"/>
      <c r="HMZ352" s="35"/>
      <c r="HNA352" s="35"/>
      <c r="HNB352" s="35"/>
      <c r="HNC352" s="35"/>
      <c r="HND352" s="35"/>
      <c r="HNE352" s="35"/>
      <c r="HNF352" s="35"/>
      <c r="HNG352" s="35"/>
      <c r="HNH352" s="35"/>
      <c r="HNI352" s="35"/>
      <c r="HNJ352" s="35"/>
      <c r="HNK352" s="35"/>
      <c r="HNL352" s="35"/>
      <c r="HNM352" s="35"/>
      <c r="HNN352" s="35"/>
      <c r="HNO352" s="35"/>
      <c r="HNP352" s="35"/>
      <c r="HNQ352" s="35"/>
      <c r="HNR352" s="35"/>
      <c r="HNS352" s="35"/>
      <c r="HNT352" s="35"/>
      <c r="HNU352" s="35"/>
      <c r="HNV352" s="35"/>
      <c r="HNW352" s="35"/>
      <c r="HNX352" s="35"/>
      <c r="HNY352" s="35"/>
      <c r="HNZ352" s="35"/>
      <c r="HOA352" s="35"/>
      <c r="HOB352" s="35"/>
      <c r="HOC352" s="35"/>
      <c r="HOD352" s="35"/>
      <c r="HOE352" s="35"/>
      <c r="HOF352" s="35"/>
      <c r="HOG352" s="35"/>
      <c r="HOH352" s="35"/>
      <c r="HOI352" s="35"/>
      <c r="HOJ352" s="35"/>
      <c r="HOK352" s="35"/>
      <c r="HOL352" s="35"/>
      <c r="HOM352" s="35"/>
      <c r="HON352" s="35"/>
      <c r="HOO352" s="35"/>
      <c r="HOP352" s="35"/>
      <c r="HOQ352" s="35"/>
      <c r="HOR352" s="35"/>
      <c r="HOS352" s="35"/>
      <c r="HOT352" s="35"/>
      <c r="HOU352" s="35"/>
      <c r="HOV352" s="35"/>
      <c r="HOW352" s="35"/>
      <c r="HOX352" s="35"/>
      <c r="HOY352" s="35"/>
      <c r="HOZ352" s="35"/>
      <c r="HPA352" s="35"/>
      <c r="HPB352" s="35"/>
      <c r="HPC352" s="35"/>
      <c r="HPD352" s="35"/>
      <c r="HPE352" s="35"/>
      <c r="HPF352" s="35"/>
      <c r="HPG352" s="35"/>
      <c r="HPH352" s="35"/>
      <c r="HPI352" s="35"/>
      <c r="HPJ352" s="35"/>
      <c r="HPK352" s="35"/>
      <c r="HPL352" s="35"/>
      <c r="HPM352" s="35"/>
      <c r="HPN352" s="35"/>
      <c r="HPO352" s="35"/>
      <c r="HPP352" s="35"/>
      <c r="HPQ352" s="35"/>
      <c r="HPR352" s="35"/>
      <c r="HPS352" s="35"/>
      <c r="HPT352" s="35"/>
      <c r="HPU352" s="35"/>
      <c r="HPV352" s="35"/>
      <c r="HPW352" s="35"/>
      <c r="HPX352" s="35"/>
      <c r="HPY352" s="35"/>
      <c r="HPZ352" s="35"/>
      <c r="HQA352" s="35"/>
      <c r="HQB352" s="35"/>
      <c r="HQC352" s="35"/>
      <c r="HQD352" s="35"/>
      <c r="HQE352" s="35"/>
      <c r="HQF352" s="35"/>
      <c r="HQG352" s="35"/>
      <c r="HQH352" s="35"/>
      <c r="HQI352" s="35"/>
      <c r="HQJ352" s="35"/>
      <c r="HQK352" s="35"/>
      <c r="HQL352" s="35"/>
      <c r="HQM352" s="35"/>
      <c r="HQN352" s="35"/>
      <c r="HQO352" s="35"/>
      <c r="HQP352" s="35"/>
      <c r="HQQ352" s="35"/>
      <c r="HQR352" s="35"/>
      <c r="HQS352" s="35"/>
      <c r="HQT352" s="35"/>
      <c r="HQU352" s="35"/>
      <c r="HQV352" s="35"/>
      <c r="HQW352" s="35"/>
      <c r="HQX352" s="35"/>
      <c r="HQY352" s="35"/>
      <c r="HQZ352" s="35"/>
      <c r="HRA352" s="35"/>
      <c r="HRB352" s="35"/>
      <c r="HRC352" s="35"/>
      <c r="HRD352" s="35"/>
      <c r="HRE352" s="35"/>
      <c r="HRF352" s="35"/>
      <c r="HRG352" s="35"/>
      <c r="HRH352" s="35"/>
      <c r="HRI352" s="35"/>
      <c r="HRJ352" s="35"/>
      <c r="HRK352" s="35"/>
      <c r="HRL352" s="35"/>
      <c r="HRM352" s="35"/>
      <c r="HRN352" s="35"/>
      <c r="HRO352" s="35"/>
      <c r="HRP352" s="35"/>
      <c r="HRQ352" s="35"/>
      <c r="HRR352" s="35"/>
      <c r="HRS352" s="35"/>
      <c r="HRT352" s="35"/>
      <c r="HRU352" s="35"/>
      <c r="HRV352" s="35"/>
      <c r="HRW352" s="35"/>
      <c r="HRX352" s="35"/>
      <c r="HRY352" s="35"/>
      <c r="HRZ352" s="35"/>
      <c r="HSA352" s="35"/>
      <c r="HSB352" s="35"/>
      <c r="HSC352" s="35"/>
      <c r="HSD352" s="35"/>
      <c r="HSE352" s="35"/>
      <c r="HSF352" s="35"/>
      <c r="HSG352" s="35"/>
      <c r="HSH352" s="35"/>
      <c r="HSI352" s="35"/>
      <c r="HSJ352" s="35"/>
      <c r="HSK352" s="35"/>
      <c r="HSL352" s="35"/>
      <c r="HSM352" s="35"/>
      <c r="HSN352" s="35"/>
      <c r="HSO352" s="35"/>
      <c r="HSP352" s="35"/>
      <c r="HSQ352" s="35"/>
      <c r="HSR352" s="35"/>
      <c r="HSS352" s="35"/>
      <c r="HST352" s="35"/>
      <c r="HSU352" s="35"/>
      <c r="HSV352" s="35"/>
      <c r="HSW352" s="35"/>
      <c r="HSX352" s="35"/>
      <c r="HSY352" s="35"/>
      <c r="HSZ352" s="35"/>
      <c r="HTA352" s="35"/>
      <c r="HTB352" s="35"/>
      <c r="HTC352" s="35"/>
      <c r="HTD352" s="35"/>
      <c r="HTE352" s="35"/>
      <c r="HTF352" s="35"/>
      <c r="HTG352" s="35"/>
      <c r="HTH352" s="35"/>
      <c r="HTI352" s="35"/>
      <c r="HTJ352" s="35"/>
      <c r="HTK352" s="35"/>
      <c r="HTL352" s="35"/>
      <c r="HTM352" s="35"/>
      <c r="HTN352" s="35"/>
      <c r="HTO352" s="35"/>
      <c r="HTP352" s="35"/>
      <c r="HTQ352" s="35"/>
      <c r="HTR352" s="35"/>
      <c r="HTS352" s="35"/>
      <c r="HTT352" s="35"/>
      <c r="HTU352" s="35"/>
      <c r="HTV352" s="35"/>
      <c r="HTW352" s="35"/>
      <c r="HTX352" s="35"/>
      <c r="HTY352" s="35"/>
      <c r="HTZ352" s="35"/>
      <c r="HUA352" s="35"/>
      <c r="HUB352" s="35"/>
      <c r="HUC352" s="35"/>
      <c r="HUD352" s="35"/>
      <c r="HUE352" s="35"/>
      <c r="HUF352" s="35"/>
      <c r="HUG352" s="35"/>
      <c r="HUH352" s="35"/>
      <c r="HUI352" s="35"/>
      <c r="HUJ352" s="35"/>
      <c r="HUK352" s="35"/>
      <c r="HUL352" s="35"/>
      <c r="HUM352" s="35"/>
      <c r="HUN352" s="35"/>
      <c r="HUO352" s="35"/>
      <c r="HUP352" s="35"/>
      <c r="HUQ352" s="35"/>
      <c r="HUR352" s="35"/>
      <c r="HUS352" s="35"/>
      <c r="HUT352" s="35"/>
      <c r="HUU352" s="35"/>
      <c r="HUV352" s="35"/>
      <c r="HUW352" s="35"/>
      <c r="HUX352" s="35"/>
      <c r="HUY352" s="35"/>
      <c r="HUZ352" s="35"/>
      <c r="HVA352" s="35"/>
      <c r="HVB352" s="35"/>
      <c r="HVC352" s="35"/>
      <c r="HVD352" s="35"/>
      <c r="HVE352" s="35"/>
      <c r="HVF352" s="35"/>
      <c r="HVG352" s="35"/>
      <c r="HVH352" s="35"/>
      <c r="HVI352" s="35"/>
      <c r="HVJ352" s="35"/>
      <c r="HVK352" s="35"/>
      <c r="HVL352" s="35"/>
      <c r="HVM352" s="35"/>
      <c r="HVN352" s="35"/>
      <c r="HVO352" s="35"/>
      <c r="HVP352" s="35"/>
      <c r="HVQ352" s="35"/>
      <c r="HVR352" s="35"/>
      <c r="HVS352" s="35"/>
      <c r="HVT352" s="35"/>
      <c r="HVU352" s="35"/>
      <c r="HVV352" s="35"/>
      <c r="HVW352" s="35"/>
      <c r="HVX352" s="35"/>
      <c r="HVY352" s="35"/>
      <c r="HVZ352" s="35"/>
      <c r="HWA352" s="35"/>
      <c r="HWB352" s="35"/>
      <c r="HWC352" s="35"/>
      <c r="HWD352" s="35"/>
      <c r="HWE352" s="35"/>
      <c r="HWF352" s="35"/>
      <c r="HWG352" s="35"/>
      <c r="HWH352" s="35"/>
      <c r="HWI352" s="35"/>
      <c r="HWJ352" s="35"/>
      <c r="HWK352" s="35"/>
      <c r="HWL352" s="35"/>
      <c r="HWM352" s="35"/>
      <c r="HWN352" s="35"/>
      <c r="HWO352" s="35"/>
      <c r="HWP352" s="35"/>
      <c r="HWQ352" s="35"/>
      <c r="HWR352" s="35"/>
      <c r="HWS352" s="35"/>
      <c r="HWT352" s="35"/>
      <c r="HWU352" s="35"/>
      <c r="HWV352" s="35"/>
      <c r="HWW352" s="35"/>
      <c r="HWX352" s="35"/>
      <c r="HWY352" s="35"/>
      <c r="HWZ352" s="35"/>
      <c r="HXA352" s="35"/>
      <c r="HXB352" s="35"/>
      <c r="HXC352" s="35"/>
      <c r="HXD352" s="35"/>
      <c r="HXE352" s="35"/>
      <c r="HXF352" s="35"/>
      <c r="HXG352" s="35"/>
      <c r="HXH352" s="35"/>
      <c r="HXI352" s="35"/>
      <c r="HXJ352" s="35"/>
      <c r="HXK352" s="35"/>
      <c r="HXL352" s="35"/>
      <c r="HXM352" s="35"/>
      <c r="HXN352" s="35"/>
      <c r="HXO352" s="35"/>
      <c r="HXP352" s="35"/>
      <c r="HXQ352" s="35"/>
      <c r="HXR352" s="35"/>
      <c r="HXS352" s="35"/>
      <c r="HXT352" s="35"/>
      <c r="HXU352" s="35"/>
      <c r="HXV352" s="35"/>
      <c r="HXW352" s="35"/>
      <c r="HXX352" s="35"/>
      <c r="HXY352" s="35"/>
      <c r="HXZ352" s="35"/>
      <c r="HYA352" s="35"/>
      <c r="HYB352" s="35"/>
      <c r="HYC352" s="35"/>
      <c r="HYD352" s="35"/>
      <c r="HYE352" s="35"/>
      <c r="HYF352" s="35"/>
      <c r="HYG352" s="35"/>
      <c r="HYH352" s="35"/>
      <c r="HYI352" s="35"/>
      <c r="HYJ352" s="35"/>
      <c r="HYK352" s="35"/>
      <c r="HYL352" s="35"/>
      <c r="HYM352" s="35"/>
      <c r="HYN352" s="35"/>
      <c r="HYO352" s="35"/>
      <c r="HYP352" s="35"/>
      <c r="HYQ352" s="35"/>
      <c r="HYR352" s="35"/>
      <c r="HYS352" s="35"/>
      <c r="HYT352" s="35"/>
      <c r="HYU352" s="35"/>
      <c r="HYV352" s="35"/>
      <c r="HYW352" s="35"/>
      <c r="HYX352" s="35"/>
      <c r="HYY352" s="35"/>
      <c r="HYZ352" s="35"/>
      <c r="HZA352" s="35"/>
      <c r="HZB352" s="35"/>
      <c r="HZC352" s="35"/>
      <c r="HZD352" s="35"/>
      <c r="HZE352" s="35"/>
      <c r="HZF352" s="35"/>
      <c r="HZG352" s="35"/>
      <c r="HZH352" s="35"/>
      <c r="HZI352" s="35"/>
      <c r="HZJ352" s="35"/>
      <c r="HZK352" s="35"/>
      <c r="HZL352" s="35"/>
      <c r="HZM352" s="35"/>
      <c r="HZN352" s="35"/>
      <c r="HZO352" s="35"/>
      <c r="HZP352" s="35"/>
      <c r="HZQ352" s="35"/>
      <c r="HZR352" s="35"/>
      <c r="HZS352" s="35"/>
      <c r="HZT352" s="35"/>
      <c r="HZU352" s="35"/>
      <c r="HZV352" s="35"/>
      <c r="HZW352" s="35"/>
      <c r="HZX352" s="35"/>
      <c r="HZY352" s="35"/>
      <c r="HZZ352" s="35"/>
      <c r="IAA352" s="35"/>
      <c r="IAB352" s="35"/>
      <c r="IAC352" s="35"/>
      <c r="IAD352" s="35"/>
      <c r="IAE352" s="35"/>
      <c r="IAF352" s="35"/>
      <c r="IAG352" s="35"/>
      <c r="IAH352" s="35"/>
      <c r="IAI352" s="35"/>
      <c r="IAJ352" s="35"/>
      <c r="IAK352" s="35"/>
      <c r="IAL352" s="35"/>
      <c r="IAM352" s="35"/>
      <c r="IAN352" s="35"/>
      <c r="IAO352" s="35"/>
      <c r="IAP352" s="35"/>
      <c r="IAQ352" s="35"/>
      <c r="IAR352" s="35"/>
      <c r="IAS352" s="35"/>
      <c r="IAT352" s="35"/>
      <c r="IAU352" s="35"/>
      <c r="IAV352" s="35"/>
      <c r="IAW352" s="35"/>
      <c r="IAX352" s="35"/>
      <c r="IAY352" s="35"/>
      <c r="IAZ352" s="35"/>
      <c r="IBA352" s="35"/>
      <c r="IBB352" s="35"/>
      <c r="IBC352" s="35"/>
      <c r="IBD352" s="35"/>
      <c r="IBE352" s="35"/>
      <c r="IBF352" s="35"/>
      <c r="IBG352" s="35"/>
      <c r="IBH352" s="35"/>
      <c r="IBI352" s="35"/>
      <c r="IBJ352" s="35"/>
      <c r="IBK352" s="35"/>
      <c r="IBL352" s="35"/>
      <c r="IBM352" s="35"/>
      <c r="IBN352" s="35"/>
      <c r="IBO352" s="35"/>
      <c r="IBP352" s="35"/>
      <c r="IBQ352" s="35"/>
      <c r="IBR352" s="35"/>
      <c r="IBS352" s="35"/>
      <c r="IBT352" s="35"/>
      <c r="IBU352" s="35"/>
      <c r="IBV352" s="35"/>
      <c r="IBW352" s="35"/>
      <c r="IBX352" s="35"/>
      <c r="IBY352" s="35"/>
      <c r="IBZ352" s="35"/>
      <c r="ICA352" s="35"/>
      <c r="ICB352" s="35"/>
      <c r="ICC352" s="35"/>
      <c r="ICD352" s="35"/>
      <c r="ICE352" s="35"/>
      <c r="ICF352" s="35"/>
      <c r="ICG352" s="35"/>
      <c r="ICH352" s="35"/>
      <c r="ICI352" s="35"/>
      <c r="ICJ352" s="35"/>
      <c r="ICK352" s="35"/>
      <c r="ICL352" s="35"/>
      <c r="ICM352" s="35"/>
      <c r="ICN352" s="35"/>
      <c r="ICO352" s="35"/>
      <c r="ICP352" s="35"/>
      <c r="ICQ352" s="35"/>
      <c r="ICR352" s="35"/>
      <c r="ICS352" s="35"/>
      <c r="ICT352" s="35"/>
      <c r="ICU352" s="35"/>
      <c r="ICV352" s="35"/>
      <c r="ICW352" s="35"/>
      <c r="ICX352" s="35"/>
      <c r="ICY352" s="35"/>
      <c r="ICZ352" s="35"/>
      <c r="IDA352" s="35"/>
      <c r="IDB352" s="35"/>
      <c r="IDC352" s="35"/>
      <c r="IDD352" s="35"/>
      <c r="IDE352" s="35"/>
      <c r="IDF352" s="35"/>
      <c r="IDG352" s="35"/>
      <c r="IDH352" s="35"/>
      <c r="IDI352" s="35"/>
      <c r="IDJ352" s="35"/>
      <c r="IDK352" s="35"/>
      <c r="IDL352" s="35"/>
      <c r="IDM352" s="35"/>
      <c r="IDN352" s="35"/>
      <c r="IDO352" s="35"/>
      <c r="IDP352" s="35"/>
      <c r="IDQ352" s="35"/>
      <c r="IDR352" s="35"/>
      <c r="IDS352" s="35"/>
      <c r="IDT352" s="35"/>
      <c r="IDU352" s="35"/>
      <c r="IDV352" s="35"/>
      <c r="IDW352" s="35"/>
      <c r="IDX352" s="35"/>
      <c r="IDY352" s="35"/>
      <c r="IDZ352" s="35"/>
      <c r="IEA352" s="35"/>
      <c r="IEB352" s="35"/>
      <c r="IEC352" s="35"/>
      <c r="IED352" s="35"/>
      <c r="IEE352" s="35"/>
      <c r="IEF352" s="35"/>
      <c r="IEG352" s="35"/>
      <c r="IEH352" s="35"/>
      <c r="IEI352" s="35"/>
      <c r="IEJ352" s="35"/>
      <c r="IEK352" s="35"/>
      <c r="IEL352" s="35"/>
      <c r="IEM352" s="35"/>
      <c r="IEN352" s="35"/>
      <c r="IEO352" s="35"/>
      <c r="IEP352" s="35"/>
      <c r="IEQ352" s="35"/>
      <c r="IER352" s="35"/>
      <c r="IES352" s="35"/>
      <c r="IET352" s="35"/>
      <c r="IEU352" s="35"/>
      <c r="IEV352" s="35"/>
      <c r="IEW352" s="35"/>
      <c r="IEX352" s="35"/>
      <c r="IEY352" s="35"/>
      <c r="IEZ352" s="35"/>
      <c r="IFA352" s="35"/>
      <c r="IFB352" s="35"/>
      <c r="IFC352" s="35"/>
      <c r="IFD352" s="35"/>
      <c r="IFE352" s="35"/>
      <c r="IFF352" s="35"/>
      <c r="IFG352" s="35"/>
      <c r="IFH352" s="35"/>
      <c r="IFI352" s="35"/>
      <c r="IFJ352" s="35"/>
      <c r="IFK352" s="35"/>
      <c r="IFL352" s="35"/>
      <c r="IFM352" s="35"/>
      <c r="IFN352" s="35"/>
      <c r="IFO352" s="35"/>
      <c r="IFP352" s="35"/>
      <c r="IFQ352" s="35"/>
      <c r="IFR352" s="35"/>
      <c r="IFS352" s="35"/>
      <c r="IFT352" s="35"/>
      <c r="IFU352" s="35"/>
      <c r="IFV352" s="35"/>
      <c r="IFW352" s="35"/>
      <c r="IFX352" s="35"/>
      <c r="IFY352" s="35"/>
      <c r="IFZ352" s="35"/>
      <c r="IGA352" s="35"/>
      <c r="IGB352" s="35"/>
      <c r="IGC352" s="35"/>
      <c r="IGD352" s="35"/>
      <c r="IGE352" s="35"/>
      <c r="IGF352" s="35"/>
      <c r="IGG352" s="35"/>
      <c r="IGH352" s="35"/>
      <c r="IGI352" s="35"/>
      <c r="IGJ352" s="35"/>
      <c r="IGK352" s="35"/>
      <c r="IGL352" s="35"/>
      <c r="IGM352" s="35"/>
      <c r="IGN352" s="35"/>
      <c r="IGO352" s="35"/>
      <c r="IGP352" s="35"/>
      <c r="IGQ352" s="35"/>
      <c r="IGR352" s="35"/>
      <c r="IGS352" s="35"/>
      <c r="IGT352" s="35"/>
      <c r="IGU352" s="35"/>
      <c r="IGV352" s="35"/>
      <c r="IGW352" s="35"/>
      <c r="IGX352" s="35"/>
      <c r="IGY352" s="35"/>
      <c r="IGZ352" s="35"/>
      <c r="IHA352" s="35"/>
      <c r="IHB352" s="35"/>
      <c r="IHC352" s="35"/>
      <c r="IHD352" s="35"/>
      <c r="IHE352" s="35"/>
      <c r="IHF352" s="35"/>
      <c r="IHG352" s="35"/>
      <c r="IHH352" s="35"/>
      <c r="IHI352" s="35"/>
      <c r="IHJ352" s="35"/>
      <c r="IHK352" s="35"/>
      <c r="IHL352" s="35"/>
      <c r="IHM352" s="35"/>
      <c r="IHN352" s="35"/>
      <c r="IHO352" s="35"/>
      <c r="IHP352" s="35"/>
      <c r="IHQ352" s="35"/>
      <c r="IHR352" s="35"/>
      <c r="IHS352" s="35"/>
      <c r="IHT352" s="35"/>
      <c r="IHU352" s="35"/>
      <c r="IHV352" s="35"/>
      <c r="IHW352" s="35"/>
      <c r="IHX352" s="35"/>
      <c r="IHY352" s="35"/>
      <c r="IHZ352" s="35"/>
      <c r="IIA352" s="35"/>
      <c r="IIB352" s="35"/>
      <c r="IIC352" s="35"/>
      <c r="IID352" s="35"/>
      <c r="IIE352" s="35"/>
      <c r="IIF352" s="35"/>
      <c r="IIG352" s="35"/>
      <c r="IIH352" s="35"/>
      <c r="III352" s="35"/>
      <c r="IIJ352" s="35"/>
      <c r="IIK352" s="35"/>
      <c r="IIL352" s="35"/>
      <c r="IIM352" s="35"/>
      <c r="IIN352" s="35"/>
      <c r="IIO352" s="35"/>
      <c r="IIP352" s="35"/>
      <c r="IIQ352" s="35"/>
      <c r="IIR352" s="35"/>
      <c r="IIS352" s="35"/>
      <c r="IIT352" s="35"/>
      <c r="IIU352" s="35"/>
      <c r="IIV352" s="35"/>
      <c r="IIW352" s="35"/>
      <c r="IIX352" s="35"/>
      <c r="IIY352" s="35"/>
      <c r="IIZ352" s="35"/>
      <c r="IJA352" s="35"/>
      <c r="IJB352" s="35"/>
      <c r="IJC352" s="35"/>
      <c r="IJD352" s="35"/>
      <c r="IJE352" s="35"/>
      <c r="IJF352" s="35"/>
      <c r="IJG352" s="35"/>
      <c r="IJH352" s="35"/>
      <c r="IJI352" s="35"/>
      <c r="IJJ352" s="35"/>
      <c r="IJK352" s="35"/>
      <c r="IJL352" s="35"/>
      <c r="IJM352" s="35"/>
      <c r="IJN352" s="35"/>
      <c r="IJO352" s="35"/>
      <c r="IJP352" s="35"/>
      <c r="IJQ352" s="35"/>
      <c r="IJR352" s="35"/>
      <c r="IJS352" s="35"/>
      <c r="IJT352" s="35"/>
      <c r="IJU352" s="35"/>
      <c r="IJV352" s="35"/>
      <c r="IJW352" s="35"/>
      <c r="IJX352" s="35"/>
      <c r="IJY352" s="35"/>
      <c r="IJZ352" s="35"/>
      <c r="IKA352" s="35"/>
      <c r="IKB352" s="35"/>
      <c r="IKC352" s="35"/>
      <c r="IKD352" s="35"/>
      <c r="IKE352" s="35"/>
      <c r="IKF352" s="35"/>
      <c r="IKG352" s="35"/>
      <c r="IKH352" s="35"/>
      <c r="IKI352" s="35"/>
      <c r="IKJ352" s="35"/>
      <c r="IKK352" s="35"/>
      <c r="IKL352" s="35"/>
      <c r="IKM352" s="35"/>
      <c r="IKN352" s="35"/>
      <c r="IKO352" s="35"/>
      <c r="IKP352" s="35"/>
      <c r="IKQ352" s="35"/>
      <c r="IKR352" s="35"/>
      <c r="IKS352" s="35"/>
      <c r="IKT352" s="35"/>
      <c r="IKU352" s="35"/>
      <c r="IKV352" s="35"/>
      <c r="IKW352" s="35"/>
      <c r="IKX352" s="35"/>
      <c r="IKY352" s="35"/>
      <c r="IKZ352" s="35"/>
      <c r="ILA352" s="35"/>
      <c r="ILB352" s="35"/>
      <c r="ILC352" s="35"/>
      <c r="ILD352" s="35"/>
      <c r="ILE352" s="35"/>
      <c r="ILF352" s="35"/>
      <c r="ILG352" s="35"/>
      <c r="ILH352" s="35"/>
      <c r="ILI352" s="35"/>
      <c r="ILJ352" s="35"/>
      <c r="ILK352" s="35"/>
      <c r="ILL352" s="35"/>
      <c r="ILM352" s="35"/>
      <c r="ILN352" s="35"/>
      <c r="ILO352" s="35"/>
      <c r="ILP352" s="35"/>
      <c r="ILQ352" s="35"/>
      <c r="ILR352" s="35"/>
      <c r="ILS352" s="35"/>
      <c r="ILT352" s="35"/>
      <c r="ILU352" s="35"/>
      <c r="ILV352" s="35"/>
      <c r="ILW352" s="35"/>
      <c r="ILX352" s="35"/>
      <c r="ILY352" s="35"/>
      <c r="ILZ352" s="35"/>
      <c r="IMA352" s="35"/>
      <c r="IMB352" s="35"/>
      <c r="IMC352" s="35"/>
      <c r="IMD352" s="35"/>
      <c r="IME352" s="35"/>
      <c r="IMF352" s="35"/>
      <c r="IMG352" s="35"/>
      <c r="IMH352" s="35"/>
      <c r="IMI352" s="35"/>
      <c r="IMJ352" s="35"/>
      <c r="IMK352" s="35"/>
      <c r="IML352" s="35"/>
      <c r="IMM352" s="35"/>
      <c r="IMN352" s="35"/>
      <c r="IMO352" s="35"/>
      <c r="IMP352" s="35"/>
      <c r="IMQ352" s="35"/>
      <c r="IMR352" s="35"/>
      <c r="IMS352" s="35"/>
      <c r="IMT352" s="35"/>
      <c r="IMU352" s="35"/>
      <c r="IMV352" s="35"/>
      <c r="IMW352" s="35"/>
      <c r="IMX352" s="35"/>
      <c r="IMY352" s="35"/>
      <c r="IMZ352" s="35"/>
      <c r="INA352" s="35"/>
      <c r="INB352" s="35"/>
      <c r="INC352" s="35"/>
      <c r="IND352" s="35"/>
      <c r="INE352" s="35"/>
      <c r="INF352" s="35"/>
      <c r="ING352" s="35"/>
      <c r="INH352" s="35"/>
      <c r="INI352" s="35"/>
      <c r="INJ352" s="35"/>
      <c r="INK352" s="35"/>
      <c r="INL352" s="35"/>
      <c r="INM352" s="35"/>
      <c r="INN352" s="35"/>
      <c r="INO352" s="35"/>
      <c r="INP352" s="35"/>
      <c r="INQ352" s="35"/>
      <c r="INR352" s="35"/>
      <c r="INS352" s="35"/>
      <c r="INT352" s="35"/>
      <c r="INU352" s="35"/>
      <c r="INV352" s="35"/>
      <c r="INW352" s="35"/>
      <c r="INX352" s="35"/>
      <c r="INY352" s="35"/>
      <c r="INZ352" s="35"/>
      <c r="IOA352" s="35"/>
      <c r="IOB352" s="35"/>
      <c r="IOC352" s="35"/>
      <c r="IOD352" s="35"/>
      <c r="IOE352" s="35"/>
      <c r="IOF352" s="35"/>
      <c r="IOG352" s="35"/>
      <c r="IOH352" s="35"/>
      <c r="IOI352" s="35"/>
      <c r="IOJ352" s="35"/>
      <c r="IOK352" s="35"/>
      <c r="IOL352" s="35"/>
      <c r="IOM352" s="35"/>
      <c r="ION352" s="35"/>
      <c r="IOO352" s="35"/>
      <c r="IOP352" s="35"/>
      <c r="IOQ352" s="35"/>
      <c r="IOR352" s="35"/>
      <c r="IOS352" s="35"/>
      <c r="IOT352" s="35"/>
      <c r="IOU352" s="35"/>
      <c r="IOV352" s="35"/>
      <c r="IOW352" s="35"/>
      <c r="IOX352" s="35"/>
      <c r="IOY352" s="35"/>
      <c r="IOZ352" s="35"/>
      <c r="IPA352" s="35"/>
      <c r="IPB352" s="35"/>
      <c r="IPC352" s="35"/>
      <c r="IPD352" s="35"/>
      <c r="IPE352" s="35"/>
      <c r="IPF352" s="35"/>
      <c r="IPG352" s="35"/>
      <c r="IPH352" s="35"/>
      <c r="IPI352" s="35"/>
      <c r="IPJ352" s="35"/>
      <c r="IPK352" s="35"/>
      <c r="IPL352" s="35"/>
      <c r="IPM352" s="35"/>
      <c r="IPN352" s="35"/>
      <c r="IPO352" s="35"/>
      <c r="IPP352" s="35"/>
      <c r="IPQ352" s="35"/>
      <c r="IPR352" s="35"/>
      <c r="IPS352" s="35"/>
      <c r="IPT352" s="35"/>
      <c r="IPU352" s="35"/>
      <c r="IPV352" s="35"/>
      <c r="IPW352" s="35"/>
      <c r="IPX352" s="35"/>
      <c r="IPY352" s="35"/>
      <c r="IPZ352" s="35"/>
      <c r="IQA352" s="35"/>
      <c r="IQB352" s="35"/>
      <c r="IQC352" s="35"/>
      <c r="IQD352" s="35"/>
      <c r="IQE352" s="35"/>
      <c r="IQF352" s="35"/>
      <c r="IQG352" s="35"/>
      <c r="IQH352" s="35"/>
      <c r="IQI352" s="35"/>
      <c r="IQJ352" s="35"/>
      <c r="IQK352" s="35"/>
      <c r="IQL352" s="35"/>
      <c r="IQM352" s="35"/>
      <c r="IQN352" s="35"/>
      <c r="IQO352" s="35"/>
      <c r="IQP352" s="35"/>
      <c r="IQQ352" s="35"/>
      <c r="IQR352" s="35"/>
      <c r="IQS352" s="35"/>
      <c r="IQT352" s="35"/>
      <c r="IQU352" s="35"/>
      <c r="IQV352" s="35"/>
      <c r="IQW352" s="35"/>
      <c r="IQX352" s="35"/>
      <c r="IQY352" s="35"/>
      <c r="IQZ352" s="35"/>
      <c r="IRA352" s="35"/>
      <c r="IRB352" s="35"/>
      <c r="IRC352" s="35"/>
      <c r="IRD352" s="35"/>
      <c r="IRE352" s="35"/>
      <c r="IRF352" s="35"/>
      <c r="IRG352" s="35"/>
      <c r="IRH352" s="35"/>
      <c r="IRI352" s="35"/>
      <c r="IRJ352" s="35"/>
      <c r="IRK352" s="35"/>
      <c r="IRL352" s="35"/>
      <c r="IRM352" s="35"/>
      <c r="IRN352" s="35"/>
      <c r="IRO352" s="35"/>
      <c r="IRP352" s="35"/>
      <c r="IRQ352" s="35"/>
      <c r="IRR352" s="35"/>
      <c r="IRS352" s="35"/>
      <c r="IRT352" s="35"/>
      <c r="IRU352" s="35"/>
      <c r="IRV352" s="35"/>
      <c r="IRW352" s="35"/>
      <c r="IRX352" s="35"/>
      <c r="IRY352" s="35"/>
      <c r="IRZ352" s="35"/>
      <c r="ISA352" s="35"/>
      <c r="ISB352" s="35"/>
      <c r="ISC352" s="35"/>
      <c r="ISD352" s="35"/>
      <c r="ISE352" s="35"/>
      <c r="ISF352" s="35"/>
      <c r="ISG352" s="35"/>
      <c r="ISH352" s="35"/>
      <c r="ISI352" s="35"/>
      <c r="ISJ352" s="35"/>
      <c r="ISK352" s="35"/>
      <c r="ISL352" s="35"/>
      <c r="ISM352" s="35"/>
      <c r="ISN352" s="35"/>
      <c r="ISO352" s="35"/>
      <c r="ISP352" s="35"/>
      <c r="ISQ352" s="35"/>
      <c r="ISR352" s="35"/>
      <c r="ISS352" s="35"/>
      <c r="IST352" s="35"/>
      <c r="ISU352" s="35"/>
      <c r="ISV352" s="35"/>
      <c r="ISW352" s="35"/>
      <c r="ISX352" s="35"/>
      <c r="ISY352" s="35"/>
      <c r="ISZ352" s="35"/>
      <c r="ITA352" s="35"/>
      <c r="ITB352" s="35"/>
      <c r="ITC352" s="35"/>
      <c r="ITD352" s="35"/>
      <c r="ITE352" s="35"/>
      <c r="ITF352" s="35"/>
      <c r="ITG352" s="35"/>
      <c r="ITH352" s="35"/>
      <c r="ITI352" s="35"/>
      <c r="ITJ352" s="35"/>
      <c r="ITK352" s="35"/>
      <c r="ITL352" s="35"/>
      <c r="ITM352" s="35"/>
      <c r="ITN352" s="35"/>
      <c r="ITO352" s="35"/>
      <c r="ITP352" s="35"/>
      <c r="ITQ352" s="35"/>
      <c r="ITR352" s="35"/>
      <c r="ITS352" s="35"/>
      <c r="ITT352" s="35"/>
      <c r="ITU352" s="35"/>
      <c r="ITV352" s="35"/>
      <c r="ITW352" s="35"/>
      <c r="ITX352" s="35"/>
      <c r="ITY352" s="35"/>
      <c r="ITZ352" s="35"/>
      <c r="IUA352" s="35"/>
      <c r="IUB352" s="35"/>
      <c r="IUC352" s="35"/>
      <c r="IUD352" s="35"/>
      <c r="IUE352" s="35"/>
      <c r="IUF352" s="35"/>
      <c r="IUG352" s="35"/>
      <c r="IUH352" s="35"/>
      <c r="IUI352" s="35"/>
      <c r="IUJ352" s="35"/>
      <c r="IUK352" s="35"/>
      <c r="IUL352" s="35"/>
      <c r="IUM352" s="35"/>
      <c r="IUN352" s="35"/>
      <c r="IUO352" s="35"/>
      <c r="IUP352" s="35"/>
      <c r="IUQ352" s="35"/>
      <c r="IUR352" s="35"/>
      <c r="IUS352" s="35"/>
      <c r="IUT352" s="35"/>
      <c r="IUU352" s="35"/>
      <c r="IUV352" s="35"/>
      <c r="IUW352" s="35"/>
      <c r="IUX352" s="35"/>
      <c r="IUY352" s="35"/>
      <c r="IUZ352" s="35"/>
      <c r="IVA352" s="35"/>
      <c r="IVB352" s="35"/>
      <c r="IVC352" s="35"/>
      <c r="IVD352" s="35"/>
      <c r="IVE352" s="35"/>
      <c r="IVF352" s="35"/>
      <c r="IVG352" s="35"/>
      <c r="IVH352" s="35"/>
      <c r="IVI352" s="35"/>
      <c r="IVJ352" s="35"/>
      <c r="IVK352" s="35"/>
      <c r="IVL352" s="35"/>
      <c r="IVM352" s="35"/>
      <c r="IVN352" s="35"/>
      <c r="IVO352" s="35"/>
      <c r="IVP352" s="35"/>
      <c r="IVQ352" s="35"/>
      <c r="IVR352" s="35"/>
      <c r="IVS352" s="35"/>
      <c r="IVT352" s="35"/>
      <c r="IVU352" s="35"/>
      <c r="IVV352" s="35"/>
      <c r="IVW352" s="35"/>
      <c r="IVX352" s="35"/>
      <c r="IVY352" s="35"/>
      <c r="IVZ352" s="35"/>
      <c r="IWA352" s="35"/>
      <c r="IWB352" s="35"/>
      <c r="IWC352" s="35"/>
      <c r="IWD352" s="35"/>
      <c r="IWE352" s="35"/>
      <c r="IWF352" s="35"/>
      <c r="IWG352" s="35"/>
      <c r="IWH352" s="35"/>
      <c r="IWI352" s="35"/>
      <c r="IWJ352" s="35"/>
      <c r="IWK352" s="35"/>
      <c r="IWL352" s="35"/>
      <c r="IWM352" s="35"/>
      <c r="IWN352" s="35"/>
      <c r="IWO352" s="35"/>
      <c r="IWP352" s="35"/>
      <c r="IWQ352" s="35"/>
      <c r="IWR352" s="35"/>
      <c r="IWS352" s="35"/>
      <c r="IWT352" s="35"/>
      <c r="IWU352" s="35"/>
      <c r="IWV352" s="35"/>
      <c r="IWW352" s="35"/>
      <c r="IWX352" s="35"/>
      <c r="IWY352" s="35"/>
      <c r="IWZ352" s="35"/>
      <c r="IXA352" s="35"/>
      <c r="IXB352" s="35"/>
      <c r="IXC352" s="35"/>
      <c r="IXD352" s="35"/>
      <c r="IXE352" s="35"/>
      <c r="IXF352" s="35"/>
      <c r="IXG352" s="35"/>
      <c r="IXH352" s="35"/>
      <c r="IXI352" s="35"/>
      <c r="IXJ352" s="35"/>
      <c r="IXK352" s="35"/>
      <c r="IXL352" s="35"/>
      <c r="IXM352" s="35"/>
      <c r="IXN352" s="35"/>
      <c r="IXO352" s="35"/>
      <c r="IXP352" s="35"/>
      <c r="IXQ352" s="35"/>
      <c r="IXR352" s="35"/>
      <c r="IXS352" s="35"/>
      <c r="IXT352" s="35"/>
      <c r="IXU352" s="35"/>
      <c r="IXV352" s="35"/>
      <c r="IXW352" s="35"/>
      <c r="IXX352" s="35"/>
      <c r="IXY352" s="35"/>
      <c r="IXZ352" s="35"/>
      <c r="IYA352" s="35"/>
      <c r="IYB352" s="35"/>
      <c r="IYC352" s="35"/>
      <c r="IYD352" s="35"/>
      <c r="IYE352" s="35"/>
      <c r="IYF352" s="35"/>
      <c r="IYG352" s="35"/>
      <c r="IYH352" s="35"/>
      <c r="IYI352" s="35"/>
      <c r="IYJ352" s="35"/>
      <c r="IYK352" s="35"/>
      <c r="IYL352" s="35"/>
      <c r="IYM352" s="35"/>
      <c r="IYN352" s="35"/>
      <c r="IYO352" s="35"/>
      <c r="IYP352" s="35"/>
      <c r="IYQ352" s="35"/>
      <c r="IYR352" s="35"/>
      <c r="IYS352" s="35"/>
      <c r="IYT352" s="35"/>
      <c r="IYU352" s="35"/>
      <c r="IYV352" s="35"/>
      <c r="IYW352" s="35"/>
      <c r="IYX352" s="35"/>
      <c r="IYY352" s="35"/>
      <c r="IYZ352" s="35"/>
      <c r="IZA352" s="35"/>
      <c r="IZB352" s="35"/>
      <c r="IZC352" s="35"/>
      <c r="IZD352" s="35"/>
      <c r="IZE352" s="35"/>
      <c r="IZF352" s="35"/>
      <c r="IZG352" s="35"/>
      <c r="IZH352" s="35"/>
      <c r="IZI352" s="35"/>
      <c r="IZJ352" s="35"/>
      <c r="IZK352" s="35"/>
      <c r="IZL352" s="35"/>
      <c r="IZM352" s="35"/>
      <c r="IZN352" s="35"/>
      <c r="IZO352" s="35"/>
      <c r="IZP352" s="35"/>
      <c r="IZQ352" s="35"/>
      <c r="IZR352" s="35"/>
      <c r="IZS352" s="35"/>
      <c r="IZT352" s="35"/>
      <c r="IZU352" s="35"/>
      <c r="IZV352" s="35"/>
      <c r="IZW352" s="35"/>
      <c r="IZX352" s="35"/>
      <c r="IZY352" s="35"/>
      <c r="IZZ352" s="35"/>
      <c r="JAA352" s="35"/>
      <c r="JAB352" s="35"/>
      <c r="JAC352" s="35"/>
      <c r="JAD352" s="35"/>
      <c r="JAE352" s="35"/>
      <c r="JAF352" s="35"/>
      <c r="JAG352" s="35"/>
      <c r="JAH352" s="35"/>
      <c r="JAI352" s="35"/>
      <c r="JAJ352" s="35"/>
      <c r="JAK352" s="35"/>
      <c r="JAL352" s="35"/>
      <c r="JAM352" s="35"/>
      <c r="JAN352" s="35"/>
      <c r="JAO352" s="35"/>
      <c r="JAP352" s="35"/>
      <c r="JAQ352" s="35"/>
      <c r="JAR352" s="35"/>
      <c r="JAS352" s="35"/>
      <c r="JAT352" s="35"/>
      <c r="JAU352" s="35"/>
      <c r="JAV352" s="35"/>
      <c r="JAW352" s="35"/>
      <c r="JAX352" s="35"/>
      <c r="JAY352" s="35"/>
      <c r="JAZ352" s="35"/>
      <c r="JBA352" s="35"/>
      <c r="JBB352" s="35"/>
      <c r="JBC352" s="35"/>
      <c r="JBD352" s="35"/>
      <c r="JBE352" s="35"/>
      <c r="JBF352" s="35"/>
      <c r="JBG352" s="35"/>
      <c r="JBH352" s="35"/>
      <c r="JBI352" s="35"/>
      <c r="JBJ352" s="35"/>
      <c r="JBK352" s="35"/>
      <c r="JBL352" s="35"/>
      <c r="JBM352" s="35"/>
      <c r="JBN352" s="35"/>
      <c r="JBO352" s="35"/>
      <c r="JBP352" s="35"/>
      <c r="JBQ352" s="35"/>
      <c r="JBR352" s="35"/>
      <c r="JBS352" s="35"/>
      <c r="JBT352" s="35"/>
      <c r="JBU352" s="35"/>
      <c r="JBV352" s="35"/>
      <c r="JBW352" s="35"/>
      <c r="JBX352" s="35"/>
      <c r="JBY352" s="35"/>
      <c r="JBZ352" s="35"/>
      <c r="JCA352" s="35"/>
      <c r="JCB352" s="35"/>
      <c r="JCC352" s="35"/>
      <c r="JCD352" s="35"/>
      <c r="JCE352" s="35"/>
      <c r="JCF352" s="35"/>
      <c r="JCG352" s="35"/>
      <c r="JCH352" s="35"/>
      <c r="JCI352" s="35"/>
      <c r="JCJ352" s="35"/>
      <c r="JCK352" s="35"/>
      <c r="JCL352" s="35"/>
      <c r="JCM352" s="35"/>
      <c r="JCN352" s="35"/>
      <c r="JCO352" s="35"/>
      <c r="JCP352" s="35"/>
      <c r="JCQ352" s="35"/>
      <c r="JCR352" s="35"/>
      <c r="JCS352" s="35"/>
      <c r="JCT352" s="35"/>
      <c r="JCU352" s="35"/>
      <c r="JCV352" s="35"/>
      <c r="JCW352" s="35"/>
      <c r="JCX352" s="35"/>
      <c r="JCY352" s="35"/>
      <c r="JCZ352" s="35"/>
      <c r="JDA352" s="35"/>
      <c r="JDB352" s="35"/>
      <c r="JDC352" s="35"/>
      <c r="JDD352" s="35"/>
      <c r="JDE352" s="35"/>
      <c r="JDF352" s="35"/>
      <c r="JDG352" s="35"/>
      <c r="JDH352" s="35"/>
      <c r="JDI352" s="35"/>
      <c r="JDJ352" s="35"/>
      <c r="JDK352" s="35"/>
      <c r="JDL352" s="35"/>
      <c r="JDM352" s="35"/>
      <c r="JDN352" s="35"/>
      <c r="JDO352" s="35"/>
      <c r="JDP352" s="35"/>
      <c r="JDQ352" s="35"/>
      <c r="JDR352" s="35"/>
      <c r="JDS352" s="35"/>
      <c r="JDT352" s="35"/>
      <c r="JDU352" s="35"/>
      <c r="JDV352" s="35"/>
      <c r="JDW352" s="35"/>
      <c r="JDX352" s="35"/>
      <c r="JDY352" s="35"/>
      <c r="JDZ352" s="35"/>
      <c r="JEA352" s="35"/>
      <c r="JEB352" s="35"/>
      <c r="JEC352" s="35"/>
      <c r="JED352" s="35"/>
      <c r="JEE352" s="35"/>
      <c r="JEF352" s="35"/>
      <c r="JEG352" s="35"/>
      <c r="JEH352" s="35"/>
      <c r="JEI352" s="35"/>
      <c r="JEJ352" s="35"/>
      <c r="JEK352" s="35"/>
      <c r="JEL352" s="35"/>
      <c r="JEM352" s="35"/>
      <c r="JEN352" s="35"/>
      <c r="JEO352" s="35"/>
      <c r="JEP352" s="35"/>
      <c r="JEQ352" s="35"/>
      <c r="JER352" s="35"/>
      <c r="JES352" s="35"/>
      <c r="JET352" s="35"/>
      <c r="JEU352" s="35"/>
      <c r="JEV352" s="35"/>
      <c r="JEW352" s="35"/>
      <c r="JEX352" s="35"/>
      <c r="JEY352" s="35"/>
      <c r="JEZ352" s="35"/>
      <c r="JFA352" s="35"/>
      <c r="JFB352" s="35"/>
      <c r="JFC352" s="35"/>
      <c r="JFD352" s="35"/>
      <c r="JFE352" s="35"/>
      <c r="JFF352" s="35"/>
      <c r="JFG352" s="35"/>
      <c r="JFH352" s="35"/>
      <c r="JFI352" s="35"/>
      <c r="JFJ352" s="35"/>
      <c r="JFK352" s="35"/>
      <c r="JFL352" s="35"/>
      <c r="JFM352" s="35"/>
      <c r="JFN352" s="35"/>
      <c r="JFO352" s="35"/>
      <c r="JFP352" s="35"/>
      <c r="JFQ352" s="35"/>
      <c r="JFR352" s="35"/>
      <c r="JFS352" s="35"/>
      <c r="JFT352" s="35"/>
      <c r="JFU352" s="35"/>
      <c r="JFV352" s="35"/>
      <c r="JFW352" s="35"/>
      <c r="JFX352" s="35"/>
      <c r="JFY352" s="35"/>
      <c r="JFZ352" s="35"/>
      <c r="JGA352" s="35"/>
      <c r="JGB352" s="35"/>
      <c r="JGC352" s="35"/>
      <c r="JGD352" s="35"/>
      <c r="JGE352" s="35"/>
      <c r="JGF352" s="35"/>
      <c r="JGG352" s="35"/>
      <c r="JGH352" s="35"/>
      <c r="JGI352" s="35"/>
      <c r="JGJ352" s="35"/>
      <c r="JGK352" s="35"/>
      <c r="JGL352" s="35"/>
      <c r="JGM352" s="35"/>
      <c r="JGN352" s="35"/>
      <c r="JGO352" s="35"/>
      <c r="JGP352" s="35"/>
      <c r="JGQ352" s="35"/>
      <c r="JGR352" s="35"/>
      <c r="JGS352" s="35"/>
      <c r="JGT352" s="35"/>
      <c r="JGU352" s="35"/>
      <c r="JGV352" s="35"/>
      <c r="JGW352" s="35"/>
      <c r="JGX352" s="35"/>
      <c r="JGY352" s="35"/>
      <c r="JGZ352" s="35"/>
      <c r="JHA352" s="35"/>
      <c r="JHB352" s="35"/>
      <c r="JHC352" s="35"/>
      <c r="JHD352" s="35"/>
      <c r="JHE352" s="35"/>
      <c r="JHF352" s="35"/>
      <c r="JHG352" s="35"/>
      <c r="JHH352" s="35"/>
      <c r="JHI352" s="35"/>
      <c r="JHJ352" s="35"/>
      <c r="JHK352" s="35"/>
      <c r="JHL352" s="35"/>
      <c r="JHM352" s="35"/>
      <c r="JHN352" s="35"/>
      <c r="JHO352" s="35"/>
      <c r="JHP352" s="35"/>
      <c r="JHQ352" s="35"/>
      <c r="JHR352" s="35"/>
      <c r="JHS352" s="35"/>
      <c r="JHT352" s="35"/>
      <c r="JHU352" s="35"/>
      <c r="JHV352" s="35"/>
      <c r="JHW352" s="35"/>
      <c r="JHX352" s="35"/>
      <c r="JHY352" s="35"/>
      <c r="JHZ352" s="35"/>
      <c r="JIA352" s="35"/>
      <c r="JIB352" s="35"/>
      <c r="JIC352" s="35"/>
      <c r="JID352" s="35"/>
      <c r="JIE352" s="35"/>
      <c r="JIF352" s="35"/>
      <c r="JIG352" s="35"/>
      <c r="JIH352" s="35"/>
      <c r="JII352" s="35"/>
      <c r="JIJ352" s="35"/>
      <c r="JIK352" s="35"/>
      <c r="JIL352" s="35"/>
      <c r="JIM352" s="35"/>
      <c r="JIN352" s="35"/>
      <c r="JIO352" s="35"/>
      <c r="JIP352" s="35"/>
      <c r="JIQ352" s="35"/>
      <c r="JIR352" s="35"/>
      <c r="JIS352" s="35"/>
      <c r="JIT352" s="35"/>
      <c r="JIU352" s="35"/>
      <c r="JIV352" s="35"/>
      <c r="JIW352" s="35"/>
      <c r="JIX352" s="35"/>
      <c r="JIY352" s="35"/>
      <c r="JIZ352" s="35"/>
      <c r="JJA352" s="35"/>
      <c r="JJB352" s="35"/>
      <c r="JJC352" s="35"/>
      <c r="JJD352" s="35"/>
      <c r="JJE352" s="35"/>
      <c r="JJF352" s="35"/>
      <c r="JJG352" s="35"/>
      <c r="JJH352" s="35"/>
      <c r="JJI352" s="35"/>
      <c r="JJJ352" s="35"/>
      <c r="JJK352" s="35"/>
      <c r="JJL352" s="35"/>
      <c r="JJM352" s="35"/>
      <c r="JJN352" s="35"/>
      <c r="JJO352" s="35"/>
      <c r="JJP352" s="35"/>
      <c r="JJQ352" s="35"/>
      <c r="JJR352" s="35"/>
      <c r="JJS352" s="35"/>
      <c r="JJT352" s="35"/>
      <c r="JJU352" s="35"/>
      <c r="JJV352" s="35"/>
      <c r="JJW352" s="35"/>
      <c r="JJX352" s="35"/>
      <c r="JJY352" s="35"/>
      <c r="JJZ352" s="35"/>
      <c r="JKA352" s="35"/>
      <c r="JKB352" s="35"/>
      <c r="JKC352" s="35"/>
      <c r="JKD352" s="35"/>
      <c r="JKE352" s="35"/>
      <c r="JKF352" s="35"/>
      <c r="JKG352" s="35"/>
      <c r="JKH352" s="35"/>
      <c r="JKI352" s="35"/>
      <c r="JKJ352" s="35"/>
      <c r="JKK352" s="35"/>
      <c r="JKL352" s="35"/>
      <c r="JKM352" s="35"/>
      <c r="JKN352" s="35"/>
      <c r="JKO352" s="35"/>
      <c r="JKP352" s="35"/>
      <c r="JKQ352" s="35"/>
      <c r="JKR352" s="35"/>
      <c r="JKS352" s="35"/>
      <c r="JKT352" s="35"/>
      <c r="JKU352" s="35"/>
      <c r="JKV352" s="35"/>
      <c r="JKW352" s="35"/>
      <c r="JKX352" s="35"/>
      <c r="JKY352" s="35"/>
      <c r="JKZ352" s="35"/>
      <c r="JLA352" s="35"/>
      <c r="JLB352" s="35"/>
      <c r="JLC352" s="35"/>
      <c r="JLD352" s="35"/>
      <c r="JLE352" s="35"/>
      <c r="JLF352" s="35"/>
      <c r="JLG352" s="35"/>
      <c r="JLH352" s="35"/>
      <c r="JLI352" s="35"/>
      <c r="JLJ352" s="35"/>
      <c r="JLK352" s="35"/>
      <c r="JLL352" s="35"/>
      <c r="JLM352" s="35"/>
      <c r="JLN352" s="35"/>
      <c r="JLO352" s="35"/>
      <c r="JLP352" s="35"/>
      <c r="JLQ352" s="35"/>
      <c r="JLR352" s="35"/>
      <c r="JLS352" s="35"/>
      <c r="JLT352" s="35"/>
      <c r="JLU352" s="35"/>
      <c r="JLV352" s="35"/>
      <c r="JLW352" s="35"/>
      <c r="JLX352" s="35"/>
      <c r="JLY352" s="35"/>
      <c r="JLZ352" s="35"/>
      <c r="JMA352" s="35"/>
      <c r="JMB352" s="35"/>
      <c r="JMC352" s="35"/>
      <c r="JMD352" s="35"/>
      <c r="JME352" s="35"/>
      <c r="JMF352" s="35"/>
      <c r="JMG352" s="35"/>
      <c r="JMH352" s="35"/>
      <c r="JMI352" s="35"/>
      <c r="JMJ352" s="35"/>
      <c r="JMK352" s="35"/>
      <c r="JML352" s="35"/>
      <c r="JMM352" s="35"/>
      <c r="JMN352" s="35"/>
      <c r="JMO352" s="35"/>
      <c r="JMP352" s="35"/>
      <c r="JMQ352" s="35"/>
      <c r="JMR352" s="35"/>
      <c r="JMS352" s="35"/>
      <c r="JMT352" s="35"/>
      <c r="JMU352" s="35"/>
      <c r="JMV352" s="35"/>
      <c r="JMW352" s="35"/>
      <c r="JMX352" s="35"/>
      <c r="JMY352" s="35"/>
      <c r="JMZ352" s="35"/>
      <c r="JNA352" s="35"/>
      <c r="JNB352" s="35"/>
      <c r="JNC352" s="35"/>
      <c r="JND352" s="35"/>
      <c r="JNE352" s="35"/>
      <c r="JNF352" s="35"/>
      <c r="JNG352" s="35"/>
      <c r="JNH352" s="35"/>
      <c r="JNI352" s="35"/>
      <c r="JNJ352" s="35"/>
      <c r="JNK352" s="35"/>
      <c r="JNL352" s="35"/>
      <c r="JNM352" s="35"/>
      <c r="JNN352" s="35"/>
      <c r="JNO352" s="35"/>
      <c r="JNP352" s="35"/>
      <c r="JNQ352" s="35"/>
      <c r="JNR352" s="35"/>
      <c r="JNS352" s="35"/>
      <c r="JNT352" s="35"/>
      <c r="JNU352" s="35"/>
      <c r="JNV352" s="35"/>
      <c r="JNW352" s="35"/>
      <c r="JNX352" s="35"/>
      <c r="JNY352" s="35"/>
      <c r="JNZ352" s="35"/>
      <c r="JOA352" s="35"/>
      <c r="JOB352" s="35"/>
      <c r="JOC352" s="35"/>
      <c r="JOD352" s="35"/>
      <c r="JOE352" s="35"/>
      <c r="JOF352" s="35"/>
      <c r="JOG352" s="35"/>
      <c r="JOH352" s="35"/>
      <c r="JOI352" s="35"/>
      <c r="JOJ352" s="35"/>
      <c r="JOK352" s="35"/>
      <c r="JOL352" s="35"/>
      <c r="JOM352" s="35"/>
      <c r="JON352" s="35"/>
      <c r="JOO352" s="35"/>
      <c r="JOP352" s="35"/>
      <c r="JOQ352" s="35"/>
      <c r="JOR352" s="35"/>
      <c r="JOS352" s="35"/>
      <c r="JOT352" s="35"/>
      <c r="JOU352" s="35"/>
      <c r="JOV352" s="35"/>
      <c r="JOW352" s="35"/>
      <c r="JOX352" s="35"/>
      <c r="JOY352" s="35"/>
      <c r="JOZ352" s="35"/>
      <c r="JPA352" s="35"/>
      <c r="JPB352" s="35"/>
      <c r="JPC352" s="35"/>
      <c r="JPD352" s="35"/>
      <c r="JPE352" s="35"/>
      <c r="JPF352" s="35"/>
      <c r="JPG352" s="35"/>
      <c r="JPH352" s="35"/>
      <c r="JPI352" s="35"/>
      <c r="JPJ352" s="35"/>
      <c r="JPK352" s="35"/>
      <c r="JPL352" s="35"/>
      <c r="JPM352" s="35"/>
      <c r="JPN352" s="35"/>
      <c r="JPO352" s="35"/>
      <c r="JPP352" s="35"/>
      <c r="JPQ352" s="35"/>
      <c r="JPR352" s="35"/>
      <c r="JPS352" s="35"/>
      <c r="JPT352" s="35"/>
      <c r="JPU352" s="35"/>
      <c r="JPV352" s="35"/>
      <c r="JPW352" s="35"/>
      <c r="JPX352" s="35"/>
      <c r="JPY352" s="35"/>
      <c r="JPZ352" s="35"/>
      <c r="JQA352" s="35"/>
      <c r="JQB352" s="35"/>
      <c r="JQC352" s="35"/>
      <c r="JQD352" s="35"/>
      <c r="JQE352" s="35"/>
      <c r="JQF352" s="35"/>
      <c r="JQG352" s="35"/>
      <c r="JQH352" s="35"/>
      <c r="JQI352" s="35"/>
      <c r="JQJ352" s="35"/>
      <c r="JQK352" s="35"/>
      <c r="JQL352" s="35"/>
      <c r="JQM352" s="35"/>
      <c r="JQN352" s="35"/>
      <c r="JQO352" s="35"/>
      <c r="JQP352" s="35"/>
      <c r="JQQ352" s="35"/>
      <c r="JQR352" s="35"/>
      <c r="JQS352" s="35"/>
      <c r="JQT352" s="35"/>
      <c r="JQU352" s="35"/>
      <c r="JQV352" s="35"/>
      <c r="JQW352" s="35"/>
      <c r="JQX352" s="35"/>
      <c r="JQY352" s="35"/>
      <c r="JQZ352" s="35"/>
      <c r="JRA352" s="35"/>
      <c r="JRB352" s="35"/>
      <c r="JRC352" s="35"/>
      <c r="JRD352" s="35"/>
      <c r="JRE352" s="35"/>
      <c r="JRF352" s="35"/>
      <c r="JRG352" s="35"/>
      <c r="JRH352" s="35"/>
      <c r="JRI352" s="35"/>
      <c r="JRJ352" s="35"/>
      <c r="JRK352" s="35"/>
      <c r="JRL352" s="35"/>
      <c r="JRM352" s="35"/>
      <c r="JRN352" s="35"/>
      <c r="JRO352" s="35"/>
      <c r="JRP352" s="35"/>
      <c r="JRQ352" s="35"/>
      <c r="JRR352" s="35"/>
      <c r="JRS352" s="35"/>
      <c r="JRT352" s="35"/>
      <c r="JRU352" s="35"/>
      <c r="JRV352" s="35"/>
      <c r="JRW352" s="35"/>
      <c r="JRX352" s="35"/>
      <c r="JRY352" s="35"/>
      <c r="JRZ352" s="35"/>
      <c r="JSA352" s="35"/>
      <c r="JSB352" s="35"/>
      <c r="JSC352" s="35"/>
      <c r="JSD352" s="35"/>
      <c r="JSE352" s="35"/>
      <c r="JSF352" s="35"/>
      <c r="JSG352" s="35"/>
      <c r="JSH352" s="35"/>
      <c r="JSI352" s="35"/>
      <c r="JSJ352" s="35"/>
      <c r="JSK352" s="35"/>
      <c r="JSL352" s="35"/>
      <c r="JSM352" s="35"/>
      <c r="JSN352" s="35"/>
      <c r="JSO352" s="35"/>
      <c r="JSP352" s="35"/>
      <c r="JSQ352" s="35"/>
      <c r="JSR352" s="35"/>
      <c r="JSS352" s="35"/>
      <c r="JST352" s="35"/>
      <c r="JSU352" s="35"/>
      <c r="JSV352" s="35"/>
      <c r="JSW352" s="35"/>
      <c r="JSX352" s="35"/>
      <c r="JSY352" s="35"/>
      <c r="JSZ352" s="35"/>
      <c r="JTA352" s="35"/>
      <c r="JTB352" s="35"/>
      <c r="JTC352" s="35"/>
      <c r="JTD352" s="35"/>
      <c r="JTE352" s="35"/>
      <c r="JTF352" s="35"/>
      <c r="JTG352" s="35"/>
      <c r="JTH352" s="35"/>
      <c r="JTI352" s="35"/>
      <c r="JTJ352" s="35"/>
      <c r="JTK352" s="35"/>
      <c r="JTL352" s="35"/>
      <c r="JTM352" s="35"/>
      <c r="JTN352" s="35"/>
      <c r="JTO352" s="35"/>
      <c r="JTP352" s="35"/>
      <c r="JTQ352" s="35"/>
      <c r="JTR352" s="35"/>
      <c r="JTS352" s="35"/>
      <c r="JTT352" s="35"/>
      <c r="JTU352" s="35"/>
      <c r="JTV352" s="35"/>
      <c r="JTW352" s="35"/>
      <c r="JTX352" s="35"/>
      <c r="JTY352" s="35"/>
      <c r="JTZ352" s="35"/>
      <c r="JUA352" s="35"/>
      <c r="JUB352" s="35"/>
      <c r="JUC352" s="35"/>
      <c r="JUD352" s="35"/>
      <c r="JUE352" s="35"/>
      <c r="JUF352" s="35"/>
      <c r="JUG352" s="35"/>
      <c r="JUH352" s="35"/>
      <c r="JUI352" s="35"/>
      <c r="JUJ352" s="35"/>
      <c r="JUK352" s="35"/>
      <c r="JUL352" s="35"/>
      <c r="JUM352" s="35"/>
      <c r="JUN352" s="35"/>
      <c r="JUO352" s="35"/>
      <c r="JUP352" s="35"/>
      <c r="JUQ352" s="35"/>
      <c r="JUR352" s="35"/>
      <c r="JUS352" s="35"/>
      <c r="JUT352" s="35"/>
      <c r="JUU352" s="35"/>
      <c r="JUV352" s="35"/>
      <c r="JUW352" s="35"/>
      <c r="JUX352" s="35"/>
      <c r="JUY352" s="35"/>
      <c r="JUZ352" s="35"/>
      <c r="JVA352" s="35"/>
      <c r="JVB352" s="35"/>
      <c r="JVC352" s="35"/>
      <c r="JVD352" s="35"/>
      <c r="JVE352" s="35"/>
      <c r="JVF352" s="35"/>
      <c r="JVG352" s="35"/>
      <c r="JVH352" s="35"/>
      <c r="JVI352" s="35"/>
      <c r="JVJ352" s="35"/>
      <c r="JVK352" s="35"/>
      <c r="JVL352" s="35"/>
      <c r="JVM352" s="35"/>
      <c r="JVN352" s="35"/>
      <c r="JVO352" s="35"/>
      <c r="JVP352" s="35"/>
      <c r="JVQ352" s="35"/>
      <c r="JVR352" s="35"/>
      <c r="JVS352" s="35"/>
      <c r="JVT352" s="35"/>
      <c r="JVU352" s="35"/>
      <c r="JVV352" s="35"/>
      <c r="JVW352" s="35"/>
      <c r="JVX352" s="35"/>
      <c r="JVY352" s="35"/>
      <c r="JVZ352" s="35"/>
      <c r="JWA352" s="35"/>
      <c r="JWB352" s="35"/>
      <c r="JWC352" s="35"/>
      <c r="JWD352" s="35"/>
      <c r="JWE352" s="35"/>
      <c r="JWF352" s="35"/>
      <c r="JWG352" s="35"/>
      <c r="JWH352" s="35"/>
      <c r="JWI352" s="35"/>
      <c r="JWJ352" s="35"/>
      <c r="JWK352" s="35"/>
      <c r="JWL352" s="35"/>
      <c r="JWM352" s="35"/>
      <c r="JWN352" s="35"/>
      <c r="JWO352" s="35"/>
      <c r="JWP352" s="35"/>
      <c r="JWQ352" s="35"/>
      <c r="JWR352" s="35"/>
      <c r="JWS352" s="35"/>
      <c r="JWT352" s="35"/>
      <c r="JWU352" s="35"/>
      <c r="JWV352" s="35"/>
      <c r="JWW352" s="35"/>
      <c r="JWX352" s="35"/>
      <c r="JWY352" s="35"/>
      <c r="JWZ352" s="35"/>
      <c r="JXA352" s="35"/>
      <c r="JXB352" s="35"/>
      <c r="JXC352" s="35"/>
      <c r="JXD352" s="35"/>
      <c r="JXE352" s="35"/>
      <c r="JXF352" s="35"/>
      <c r="JXG352" s="35"/>
      <c r="JXH352" s="35"/>
      <c r="JXI352" s="35"/>
      <c r="JXJ352" s="35"/>
      <c r="JXK352" s="35"/>
      <c r="JXL352" s="35"/>
      <c r="JXM352" s="35"/>
      <c r="JXN352" s="35"/>
      <c r="JXO352" s="35"/>
      <c r="JXP352" s="35"/>
      <c r="JXQ352" s="35"/>
      <c r="JXR352" s="35"/>
      <c r="JXS352" s="35"/>
      <c r="JXT352" s="35"/>
      <c r="JXU352" s="35"/>
      <c r="JXV352" s="35"/>
      <c r="JXW352" s="35"/>
      <c r="JXX352" s="35"/>
      <c r="JXY352" s="35"/>
      <c r="JXZ352" s="35"/>
      <c r="JYA352" s="35"/>
      <c r="JYB352" s="35"/>
      <c r="JYC352" s="35"/>
      <c r="JYD352" s="35"/>
      <c r="JYE352" s="35"/>
      <c r="JYF352" s="35"/>
      <c r="JYG352" s="35"/>
      <c r="JYH352" s="35"/>
      <c r="JYI352" s="35"/>
      <c r="JYJ352" s="35"/>
      <c r="JYK352" s="35"/>
      <c r="JYL352" s="35"/>
      <c r="JYM352" s="35"/>
      <c r="JYN352" s="35"/>
      <c r="JYO352" s="35"/>
      <c r="JYP352" s="35"/>
      <c r="JYQ352" s="35"/>
      <c r="JYR352" s="35"/>
      <c r="JYS352" s="35"/>
      <c r="JYT352" s="35"/>
      <c r="JYU352" s="35"/>
      <c r="JYV352" s="35"/>
      <c r="JYW352" s="35"/>
      <c r="JYX352" s="35"/>
      <c r="JYY352" s="35"/>
      <c r="JYZ352" s="35"/>
      <c r="JZA352" s="35"/>
      <c r="JZB352" s="35"/>
      <c r="JZC352" s="35"/>
      <c r="JZD352" s="35"/>
      <c r="JZE352" s="35"/>
      <c r="JZF352" s="35"/>
      <c r="JZG352" s="35"/>
      <c r="JZH352" s="35"/>
      <c r="JZI352" s="35"/>
      <c r="JZJ352" s="35"/>
      <c r="JZK352" s="35"/>
      <c r="JZL352" s="35"/>
      <c r="JZM352" s="35"/>
      <c r="JZN352" s="35"/>
      <c r="JZO352" s="35"/>
      <c r="JZP352" s="35"/>
      <c r="JZQ352" s="35"/>
      <c r="JZR352" s="35"/>
      <c r="JZS352" s="35"/>
      <c r="JZT352" s="35"/>
      <c r="JZU352" s="35"/>
      <c r="JZV352" s="35"/>
      <c r="JZW352" s="35"/>
      <c r="JZX352" s="35"/>
      <c r="JZY352" s="35"/>
      <c r="JZZ352" s="35"/>
      <c r="KAA352" s="35"/>
      <c r="KAB352" s="35"/>
      <c r="KAC352" s="35"/>
      <c r="KAD352" s="35"/>
      <c r="KAE352" s="35"/>
      <c r="KAF352" s="35"/>
      <c r="KAG352" s="35"/>
      <c r="KAH352" s="35"/>
      <c r="KAI352" s="35"/>
      <c r="KAJ352" s="35"/>
      <c r="KAK352" s="35"/>
      <c r="KAL352" s="35"/>
      <c r="KAM352" s="35"/>
      <c r="KAN352" s="35"/>
      <c r="KAO352" s="35"/>
      <c r="KAP352" s="35"/>
      <c r="KAQ352" s="35"/>
      <c r="KAR352" s="35"/>
      <c r="KAS352" s="35"/>
      <c r="KAT352" s="35"/>
      <c r="KAU352" s="35"/>
      <c r="KAV352" s="35"/>
      <c r="KAW352" s="35"/>
      <c r="KAX352" s="35"/>
      <c r="KAY352" s="35"/>
      <c r="KAZ352" s="35"/>
      <c r="KBA352" s="35"/>
      <c r="KBB352" s="35"/>
      <c r="KBC352" s="35"/>
      <c r="KBD352" s="35"/>
      <c r="KBE352" s="35"/>
      <c r="KBF352" s="35"/>
      <c r="KBG352" s="35"/>
      <c r="KBH352" s="35"/>
      <c r="KBI352" s="35"/>
      <c r="KBJ352" s="35"/>
      <c r="KBK352" s="35"/>
      <c r="KBL352" s="35"/>
      <c r="KBM352" s="35"/>
      <c r="KBN352" s="35"/>
      <c r="KBO352" s="35"/>
      <c r="KBP352" s="35"/>
      <c r="KBQ352" s="35"/>
      <c r="KBR352" s="35"/>
      <c r="KBS352" s="35"/>
      <c r="KBT352" s="35"/>
      <c r="KBU352" s="35"/>
      <c r="KBV352" s="35"/>
      <c r="KBW352" s="35"/>
      <c r="KBX352" s="35"/>
      <c r="KBY352" s="35"/>
      <c r="KBZ352" s="35"/>
      <c r="KCA352" s="35"/>
      <c r="KCB352" s="35"/>
      <c r="KCC352" s="35"/>
      <c r="KCD352" s="35"/>
      <c r="KCE352" s="35"/>
      <c r="KCF352" s="35"/>
      <c r="KCG352" s="35"/>
      <c r="KCH352" s="35"/>
      <c r="KCI352" s="35"/>
      <c r="KCJ352" s="35"/>
      <c r="KCK352" s="35"/>
      <c r="KCL352" s="35"/>
      <c r="KCM352" s="35"/>
      <c r="KCN352" s="35"/>
      <c r="KCO352" s="35"/>
      <c r="KCP352" s="35"/>
      <c r="KCQ352" s="35"/>
      <c r="KCR352" s="35"/>
      <c r="KCS352" s="35"/>
      <c r="KCT352" s="35"/>
      <c r="KCU352" s="35"/>
      <c r="KCV352" s="35"/>
      <c r="KCW352" s="35"/>
      <c r="KCX352" s="35"/>
      <c r="KCY352" s="35"/>
      <c r="KCZ352" s="35"/>
      <c r="KDA352" s="35"/>
      <c r="KDB352" s="35"/>
      <c r="KDC352" s="35"/>
      <c r="KDD352" s="35"/>
      <c r="KDE352" s="35"/>
      <c r="KDF352" s="35"/>
      <c r="KDG352" s="35"/>
      <c r="KDH352" s="35"/>
      <c r="KDI352" s="35"/>
      <c r="KDJ352" s="35"/>
      <c r="KDK352" s="35"/>
      <c r="KDL352" s="35"/>
      <c r="KDM352" s="35"/>
      <c r="KDN352" s="35"/>
      <c r="KDO352" s="35"/>
      <c r="KDP352" s="35"/>
      <c r="KDQ352" s="35"/>
      <c r="KDR352" s="35"/>
      <c r="KDS352" s="35"/>
      <c r="KDT352" s="35"/>
      <c r="KDU352" s="35"/>
      <c r="KDV352" s="35"/>
      <c r="KDW352" s="35"/>
      <c r="KDX352" s="35"/>
      <c r="KDY352" s="35"/>
      <c r="KDZ352" s="35"/>
      <c r="KEA352" s="35"/>
      <c r="KEB352" s="35"/>
      <c r="KEC352" s="35"/>
      <c r="KED352" s="35"/>
      <c r="KEE352" s="35"/>
      <c r="KEF352" s="35"/>
      <c r="KEG352" s="35"/>
      <c r="KEH352" s="35"/>
      <c r="KEI352" s="35"/>
      <c r="KEJ352" s="35"/>
      <c r="KEK352" s="35"/>
      <c r="KEL352" s="35"/>
      <c r="KEM352" s="35"/>
      <c r="KEN352" s="35"/>
      <c r="KEO352" s="35"/>
      <c r="KEP352" s="35"/>
      <c r="KEQ352" s="35"/>
      <c r="KER352" s="35"/>
      <c r="KES352" s="35"/>
      <c r="KET352" s="35"/>
      <c r="KEU352" s="35"/>
      <c r="KEV352" s="35"/>
      <c r="KEW352" s="35"/>
      <c r="KEX352" s="35"/>
      <c r="KEY352" s="35"/>
      <c r="KEZ352" s="35"/>
      <c r="KFA352" s="35"/>
      <c r="KFB352" s="35"/>
      <c r="KFC352" s="35"/>
      <c r="KFD352" s="35"/>
      <c r="KFE352" s="35"/>
      <c r="KFF352" s="35"/>
      <c r="KFG352" s="35"/>
      <c r="KFH352" s="35"/>
      <c r="KFI352" s="35"/>
      <c r="KFJ352" s="35"/>
      <c r="KFK352" s="35"/>
      <c r="KFL352" s="35"/>
      <c r="KFM352" s="35"/>
      <c r="KFN352" s="35"/>
      <c r="KFO352" s="35"/>
      <c r="KFP352" s="35"/>
      <c r="KFQ352" s="35"/>
      <c r="KFR352" s="35"/>
      <c r="KFS352" s="35"/>
      <c r="KFT352" s="35"/>
      <c r="KFU352" s="35"/>
      <c r="KFV352" s="35"/>
      <c r="KFW352" s="35"/>
      <c r="KFX352" s="35"/>
      <c r="KFY352" s="35"/>
      <c r="KFZ352" s="35"/>
      <c r="KGA352" s="35"/>
      <c r="KGB352" s="35"/>
      <c r="KGC352" s="35"/>
      <c r="KGD352" s="35"/>
      <c r="KGE352" s="35"/>
      <c r="KGF352" s="35"/>
      <c r="KGG352" s="35"/>
      <c r="KGH352" s="35"/>
      <c r="KGI352" s="35"/>
      <c r="KGJ352" s="35"/>
      <c r="KGK352" s="35"/>
      <c r="KGL352" s="35"/>
      <c r="KGM352" s="35"/>
      <c r="KGN352" s="35"/>
      <c r="KGO352" s="35"/>
      <c r="KGP352" s="35"/>
      <c r="KGQ352" s="35"/>
      <c r="KGR352" s="35"/>
      <c r="KGS352" s="35"/>
      <c r="KGT352" s="35"/>
      <c r="KGU352" s="35"/>
      <c r="KGV352" s="35"/>
      <c r="KGW352" s="35"/>
      <c r="KGX352" s="35"/>
      <c r="KGY352" s="35"/>
      <c r="KGZ352" s="35"/>
      <c r="KHA352" s="35"/>
      <c r="KHB352" s="35"/>
      <c r="KHC352" s="35"/>
      <c r="KHD352" s="35"/>
      <c r="KHE352" s="35"/>
      <c r="KHF352" s="35"/>
      <c r="KHG352" s="35"/>
      <c r="KHH352" s="35"/>
      <c r="KHI352" s="35"/>
      <c r="KHJ352" s="35"/>
      <c r="KHK352" s="35"/>
      <c r="KHL352" s="35"/>
      <c r="KHM352" s="35"/>
      <c r="KHN352" s="35"/>
      <c r="KHO352" s="35"/>
      <c r="KHP352" s="35"/>
      <c r="KHQ352" s="35"/>
      <c r="KHR352" s="35"/>
      <c r="KHS352" s="35"/>
      <c r="KHT352" s="35"/>
      <c r="KHU352" s="35"/>
      <c r="KHV352" s="35"/>
      <c r="KHW352" s="35"/>
      <c r="KHX352" s="35"/>
      <c r="KHY352" s="35"/>
      <c r="KHZ352" s="35"/>
      <c r="KIA352" s="35"/>
      <c r="KIB352" s="35"/>
      <c r="KIC352" s="35"/>
      <c r="KID352" s="35"/>
      <c r="KIE352" s="35"/>
      <c r="KIF352" s="35"/>
      <c r="KIG352" s="35"/>
      <c r="KIH352" s="35"/>
      <c r="KII352" s="35"/>
      <c r="KIJ352" s="35"/>
      <c r="KIK352" s="35"/>
      <c r="KIL352" s="35"/>
      <c r="KIM352" s="35"/>
      <c r="KIN352" s="35"/>
      <c r="KIO352" s="35"/>
      <c r="KIP352" s="35"/>
      <c r="KIQ352" s="35"/>
      <c r="KIR352" s="35"/>
      <c r="KIS352" s="35"/>
      <c r="KIT352" s="35"/>
      <c r="KIU352" s="35"/>
      <c r="KIV352" s="35"/>
      <c r="KIW352" s="35"/>
      <c r="KIX352" s="35"/>
      <c r="KIY352" s="35"/>
      <c r="KIZ352" s="35"/>
      <c r="KJA352" s="35"/>
      <c r="KJB352" s="35"/>
      <c r="KJC352" s="35"/>
      <c r="KJD352" s="35"/>
      <c r="KJE352" s="35"/>
      <c r="KJF352" s="35"/>
      <c r="KJG352" s="35"/>
      <c r="KJH352" s="35"/>
      <c r="KJI352" s="35"/>
      <c r="KJJ352" s="35"/>
      <c r="KJK352" s="35"/>
      <c r="KJL352" s="35"/>
      <c r="KJM352" s="35"/>
      <c r="KJN352" s="35"/>
      <c r="KJO352" s="35"/>
      <c r="KJP352" s="35"/>
      <c r="KJQ352" s="35"/>
      <c r="KJR352" s="35"/>
      <c r="KJS352" s="35"/>
      <c r="KJT352" s="35"/>
      <c r="KJU352" s="35"/>
      <c r="KJV352" s="35"/>
      <c r="KJW352" s="35"/>
      <c r="KJX352" s="35"/>
      <c r="KJY352" s="35"/>
      <c r="KJZ352" s="35"/>
      <c r="KKA352" s="35"/>
      <c r="KKB352" s="35"/>
      <c r="KKC352" s="35"/>
      <c r="KKD352" s="35"/>
      <c r="KKE352" s="35"/>
      <c r="KKF352" s="35"/>
      <c r="KKG352" s="35"/>
      <c r="KKH352" s="35"/>
      <c r="KKI352" s="35"/>
      <c r="KKJ352" s="35"/>
      <c r="KKK352" s="35"/>
      <c r="KKL352" s="35"/>
      <c r="KKM352" s="35"/>
      <c r="KKN352" s="35"/>
      <c r="KKO352" s="35"/>
      <c r="KKP352" s="35"/>
      <c r="KKQ352" s="35"/>
      <c r="KKR352" s="35"/>
      <c r="KKS352" s="35"/>
      <c r="KKT352" s="35"/>
      <c r="KKU352" s="35"/>
      <c r="KKV352" s="35"/>
      <c r="KKW352" s="35"/>
      <c r="KKX352" s="35"/>
      <c r="KKY352" s="35"/>
      <c r="KKZ352" s="35"/>
      <c r="KLA352" s="35"/>
      <c r="KLB352" s="35"/>
      <c r="KLC352" s="35"/>
      <c r="KLD352" s="35"/>
      <c r="KLE352" s="35"/>
      <c r="KLF352" s="35"/>
      <c r="KLG352" s="35"/>
      <c r="KLH352" s="35"/>
      <c r="KLI352" s="35"/>
      <c r="KLJ352" s="35"/>
      <c r="KLK352" s="35"/>
      <c r="KLL352" s="35"/>
      <c r="KLM352" s="35"/>
      <c r="KLN352" s="35"/>
      <c r="KLO352" s="35"/>
      <c r="KLP352" s="35"/>
      <c r="KLQ352" s="35"/>
      <c r="KLR352" s="35"/>
      <c r="KLS352" s="35"/>
      <c r="KLT352" s="35"/>
      <c r="KLU352" s="35"/>
      <c r="KLV352" s="35"/>
      <c r="KLW352" s="35"/>
      <c r="KLX352" s="35"/>
      <c r="KLY352" s="35"/>
      <c r="KLZ352" s="35"/>
      <c r="KMA352" s="35"/>
      <c r="KMB352" s="35"/>
      <c r="KMC352" s="35"/>
      <c r="KMD352" s="35"/>
      <c r="KME352" s="35"/>
      <c r="KMF352" s="35"/>
      <c r="KMG352" s="35"/>
      <c r="KMH352" s="35"/>
      <c r="KMI352" s="35"/>
      <c r="KMJ352" s="35"/>
      <c r="KMK352" s="35"/>
      <c r="KML352" s="35"/>
      <c r="KMM352" s="35"/>
      <c r="KMN352" s="35"/>
      <c r="KMO352" s="35"/>
      <c r="KMP352" s="35"/>
      <c r="KMQ352" s="35"/>
      <c r="KMR352" s="35"/>
      <c r="KMS352" s="35"/>
      <c r="KMT352" s="35"/>
      <c r="KMU352" s="35"/>
      <c r="KMV352" s="35"/>
      <c r="KMW352" s="35"/>
      <c r="KMX352" s="35"/>
      <c r="KMY352" s="35"/>
      <c r="KMZ352" s="35"/>
      <c r="KNA352" s="35"/>
      <c r="KNB352" s="35"/>
      <c r="KNC352" s="35"/>
      <c r="KND352" s="35"/>
      <c r="KNE352" s="35"/>
      <c r="KNF352" s="35"/>
      <c r="KNG352" s="35"/>
      <c r="KNH352" s="35"/>
      <c r="KNI352" s="35"/>
      <c r="KNJ352" s="35"/>
      <c r="KNK352" s="35"/>
      <c r="KNL352" s="35"/>
      <c r="KNM352" s="35"/>
      <c r="KNN352" s="35"/>
      <c r="KNO352" s="35"/>
      <c r="KNP352" s="35"/>
      <c r="KNQ352" s="35"/>
      <c r="KNR352" s="35"/>
      <c r="KNS352" s="35"/>
      <c r="KNT352" s="35"/>
      <c r="KNU352" s="35"/>
      <c r="KNV352" s="35"/>
      <c r="KNW352" s="35"/>
      <c r="KNX352" s="35"/>
      <c r="KNY352" s="35"/>
      <c r="KNZ352" s="35"/>
      <c r="KOA352" s="35"/>
      <c r="KOB352" s="35"/>
      <c r="KOC352" s="35"/>
      <c r="KOD352" s="35"/>
      <c r="KOE352" s="35"/>
      <c r="KOF352" s="35"/>
      <c r="KOG352" s="35"/>
      <c r="KOH352" s="35"/>
      <c r="KOI352" s="35"/>
      <c r="KOJ352" s="35"/>
      <c r="KOK352" s="35"/>
      <c r="KOL352" s="35"/>
      <c r="KOM352" s="35"/>
      <c r="KON352" s="35"/>
      <c r="KOO352" s="35"/>
      <c r="KOP352" s="35"/>
      <c r="KOQ352" s="35"/>
      <c r="KOR352" s="35"/>
      <c r="KOS352" s="35"/>
      <c r="KOT352" s="35"/>
      <c r="KOU352" s="35"/>
      <c r="KOV352" s="35"/>
      <c r="KOW352" s="35"/>
      <c r="KOX352" s="35"/>
      <c r="KOY352" s="35"/>
      <c r="KOZ352" s="35"/>
      <c r="KPA352" s="35"/>
      <c r="KPB352" s="35"/>
      <c r="KPC352" s="35"/>
      <c r="KPD352" s="35"/>
      <c r="KPE352" s="35"/>
      <c r="KPF352" s="35"/>
      <c r="KPG352" s="35"/>
      <c r="KPH352" s="35"/>
      <c r="KPI352" s="35"/>
      <c r="KPJ352" s="35"/>
      <c r="KPK352" s="35"/>
      <c r="KPL352" s="35"/>
      <c r="KPM352" s="35"/>
      <c r="KPN352" s="35"/>
      <c r="KPO352" s="35"/>
      <c r="KPP352" s="35"/>
      <c r="KPQ352" s="35"/>
      <c r="KPR352" s="35"/>
      <c r="KPS352" s="35"/>
      <c r="KPT352" s="35"/>
      <c r="KPU352" s="35"/>
      <c r="KPV352" s="35"/>
      <c r="KPW352" s="35"/>
      <c r="KPX352" s="35"/>
      <c r="KPY352" s="35"/>
      <c r="KPZ352" s="35"/>
      <c r="KQA352" s="35"/>
      <c r="KQB352" s="35"/>
      <c r="KQC352" s="35"/>
      <c r="KQD352" s="35"/>
      <c r="KQE352" s="35"/>
      <c r="KQF352" s="35"/>
      <c r="KQG352" s="35"/>
      <c r="KQH352" s="35"/>
      <c r="KQI352" s="35"/>
      <c r="KQJ352" s="35"/>
      <c r="KQK352" s="35"/>
      <c r="KQL352" s="35"/>
      <c r="KQM352" s="35"/>
      <c r="KQN352" s="35"/>
      <c r="KQO352" s="35"/>
      <c r="KQP352" s="35"/>
      <c r="KQQ352" s="35"/>
      <c r="KQR352" s="35"/>
      <c r="KQS352" s="35"/>
      <c r="KQT352" s="35"/>
      <c r="KQU352" s="35"/>
      <c r="KQV352" s="35"/>
      <c r="KQW352" s="35"/>
      <c r="KQX352" s="35"/>
      <c r="KQY352" s="35"/>
      <c r="KQZ352" s="35"/>
      <c r="KRA352" s="35"/>
      <c r="KRB352" s="35"/>
      <c r="KRC352" s="35"/>
      <c r="KRD352" s="35"/>
      <c r="KRE352" s="35"/>
      <c r="KRF352" s="35"/>
      <c r="KRG352" s="35"/>
      <c r="KRH352" s="35"/>
      <c r="KRI352" s="35"/>
      <c r="KRJ352" s="35"/>
      <c r="KRK352" s="35"/>
      <c r="KRL352" s="35"/>
      <c r="KRM352" s="35"/>
      <c r="KRN352" s="35"/>
      <c r="KRO352" s="35"/>
      <c r="KRP352" s="35"/>
      <c r="KRQ352" s="35"/>
      <c r="KRR352" s="35"/>
      <c r="KRS352" s="35"/>
      <c r="KRT352" s="35"/>
      <c r="KRU352" s="35"/>
      <c r="KRV352" s="35"/>
      <c r="KRW352" s="35"/>
      <c r="KRX352" s="35"/>
      <c r="KRY352" s="35"/>
      <c r="KRZ352" s="35"/>
      <c r="KSA352" s="35"/>
      <c r="KSB352" s="35"/>
      <c r="KSC352" s="35"/>
      <c r="KSD352" s="35"/>
      <c r="KSE352" s="35"/>
      <c r="KSF352" s="35"/>
      <c r="KSG352" s="35"/>
      <c r="KSH352" s="35"/>
      <c r="KSI352" s="35"/>
      <c r="KSJ352" s="35"/>
      <c r="KSK352" s="35"/>
      <c r="KSL352" s="35"/>
      <c r="KSM352" s="35"/>
      <c r="KSN352" s="35"/>
      <c r="KSO352" s="35"/>
      <c r="KSP352" s="35"/>
      <c r="KSQ352" s="35"/>
      <c r="KSR352" s="35"/>
      <c r="KSS352" s="35"/>
      <c r="KST352" s="35"/>
      <c r="KSU352" s="35"/>
      <c r="KSV352" s="35"/>
      <c r="KSW352" s="35"/>
      <c r="KSX352" s="35"/>
      <c r="KSY352" s="35"/>
      <c r="KSZ352" s="35"/>
      <c r="KTA352" s="35"/>
      <c r="KTB352" s="35"/>
      <c r="KTC352" s="35"/>
      <c r="KTD352" s="35"/>
      <c r="KTE352" s="35"/>
      <c r="KTF352" s="35"/>
      <c r="KTG352" s="35"/>
      <c r="KTH352" s="35"/>
      <c r="KTI352" s="35"/>
      <c r="KTJ352" s="35"/>
      <c r="KTK352" s="35"/>
      <c r="KTL352" s="35"/>
      <c r="KTM352" s="35"/>
      <c r="KTN352" s="35"/>
      <c r="KTO352" s="35"/>
      <c r="KTP352" s="35"/>
      <c r="KTQ352" s="35"/>
      <c r="KTR352" s="35"/>
      <c r="KTS352" s="35"/>
      <c r="KTT352" s="35"/>
      <c r="KTU352" s="35"/>
      <c r="KTV352" s="35"/>
      <c r="KTW352" s="35"/>
      <c r="KTX352" s="35"/>
      <c r="KTY352" s="35"/>
      <c r="KTZ352" s="35"/>
      <c r="KUA352" s="35"/>
      <c r="KUB352" s="35"/>
      <c r="KUC352" s="35"/>
      <c r="KUD352" s="35"/>
      <c r="KUE352" s="35"/>
      <c r="KUF352" s="35"/>
      <c r="KUG352" s="35"/>
      <c r="KUH352" s="35"/>
      <c r="KUI352" s="35"/>
      <c r="KUJ352" s="35"/>
      <c r="KUK352" s="35"/>
      <c r="KUL352" s="35"/>
      <c r="KUM352" s="35"/>
      <c r="KUN352" s="35"/>
      <c r="KUO352" s="35"/>
      <c r="KUP352" s="35"/>
      <c r="KUQ352" s="35"/>
      <c r="KUR352" s="35"/>
      <c r="KUS352" s="35"/>
      <c r="KUT352" s="35"/>
      <c r="KUU352" s="35"/>
      <c r="KUV352" s="35"/>
      <c r="KUW352" s="35"/>
      <c r="KUX352" s="35"/>
      <c r="KUY352" s="35"/>
      <c r="KUZ352" s="35"/>
      <c r="KVA352" s="35"/>
      <c r="KVB352" s="35"/>
      <c r="KVC352" s="35"/>
      <c r="KVD352" s="35"/>
      <c r="KVE352" s="35"/>
      <c r="KVF352" s="35"/>
      <c r="KVG352" s="35"/>
      <c r="KVH352" s="35"/>
      <c r="KVI352" s="35"/>
      <c r="KVJ352" s="35"/>
      <c r="KVK352" s="35"/>
      <c r="KVL352" s="35"/>
      <c r="KVM352" s="35"/>
      <c r="KVN352" s="35"/>
      <c r="KVO352" s="35"/>
      <c r="KVP352" s="35"/>
      <c r="KVQ352" s="35"/>
      <c r="KVR352" s="35"/>
      <c r="KVS352" s="35"/>
      <c r="KVT352" s="35"/>
      <c r="KVU352" s="35"/>
      <c r="KVV352" s="35"/>
      <c r="KVW352" s="35"/>
      <c r="KVX352" s="35"/>
      <c r="KVY352" s="35"/>
      <c r="KVZ352" s="35"/>
      <c r="KWA352" s="35"/>
      <c r="KWB352" s="35"/>
      <c r="KWC352" s="35"/>
      <c r="KWD352" s="35"/>
      <c r="KWE352" s="35"/>
      <c r="KWF352" s="35"/>
      <c r="KWG352" s="35"/>
      <c r="KWH352" s="35"/>
      <c r="KWI352" s="35"/>
      <c r="KWJ352" s="35"/>
      <c r="KWK352" s="35"/>
      <c r="KWL352" s="35"/>
      <c r="KWM352" s="35"/>
      <c r="KWN352" s="35"/>
      <c r="KWO352" s="35"/>
      <c r="KWP352" s="35"/>
      <c r="KWQ352" s="35"/>
      <c r="KWR352" s="35"/>
      <c r="KWS352" s="35"/>
      <c r="KWT352" s="35"/>
      <c r="KWU352" s="35"/>
      <c r="KWV352" s="35"/>
      <c r="KWW352" s="35"/>
      <c r="KWX352" s="35"/>
      <c r="KWY352" s="35"/>
      <c r="KWZ352" s="35"/>
      <c r="KXA352" s="35"/>
      <c r="KXB352" s="35"/>
      <c r="KXC352" s="35"/>
      <c r="KXD352" s="35"/>
      <c r="KXE352" s="35"/>
      <c r="KXF352" s="35"/>
      <c r="KXG352" s="35"/>
      <c r="KXH352" s="35"/>
      <c r="KXI352" s="35"/>
      <c r="KXJ352" s="35"/>
      <c r="KXK352" s="35"/>
      <c r="KXL352" s="35"/>
      <c r="KXM352" s="35"/>
      <c r="KXN352" s="35"/>
      <c r="KXO352" s="35"/>
      <c r="KXP352" s="35"/>
      <c r="KXQ352" s="35"/>
      <c r="KXR352" s="35"/>
      <c r="KXS352" s="35"/>
      <c r="KXT352" s="35"/>
      <c r="KXU352" s="35"/>
      <c r="KXV352" s="35"/>
      <c r="KXW352" s="35"/>
      <c r="KXX352" s="35"/>
      <c r="KXY352" s="35"/>
      <c r="KXZ352" s="35"/>
      <c r="KYA352" s="35"/>
      <c r="KYB352" s="35"/>
      <c r="KYC352" s="35"/>
      <c r="KYD352" s="35"/>
      <c r="KYE352" s="35"/>
      <c r="KYF352" s="35"/>
      <c r="KYG352" s="35"/>
      <c r="KYH352" s="35"/>
      <c r="KYI352" s="35"/>
      <c r="KYJ352" s="35"/>
      <c r="KYK352" s="35"/>
      <c r="KYL352" s="35"/>
      <c r="KYM352" s="35"/>
      <c r="KYN352" s="35"/>
      <c r="KYO352" s="35"/>
      <c r="KYP352" s="35"/>
      <c r="KYQ352" s="35"/>
      <c r="KYR352" s="35"/>
      <c r="KYS352" s="35"/>
      <c r="KYT352" s="35"/>
      <c r="KYU352" s="35"/>
      <c r="KYV352" s="35"/>
      <c r="KYW352" s="35"/>
      <c r="KYX352" s="35"/>
      <c r="KYY352" s="35"/>
      <c r="KYZ352" s="35"/>
      <c r="KZA352" s="35"/>
      <c r="KZB352" s="35"/>
      <c r="KZC352" s="35"/>
      <c r="KZD352" s="35"/>
      <c r="KZE352" s="35"/>
      <c r="KZF352" s="35"/>
      <c r="KZG352" s="35"/>
      <c r="KZH352" s="35"/>
      <c r="KZI352" s="35"/>
      <c r="KZJ352" s="35"/>
      <c r="KZK352" s="35"/>
      <c r="KZL352" s="35"/>
      <c r="KZM352" s="35"/>
      <c r="KZN352" s="35"/>
      <c r="KZO352" s="35"/>
      <c r="KZP352" s="35"/>
      <c r="KZQ352" s="35"/>
      <c r="KZR352" s="35"/>
      <c r="KZS352" s="35"/>
      <c r="KZT352" s="35"/>
      <c r="KZU352" s="35"/>
      <c r="KZV352" s="35"/>
      <c r="KZW352" s="35"/>
      <c r="KZX352" s="35"/>
      <c r="KZY352" s="35"/>
      <c r="KZZ352" s="35"/>
      <c r="LAA352" s="35"/>
      <c r="LAB352" s="35"/>
      <c r="LAC352" s="35"/>
      <c r="LAD352" s="35"/>
      <c r="LAE352" s="35"/>
      <c r="LAF352" s="35"/>
      <c r="LAG352" s="35"/>
      <c r="LAH352" s="35"/>
      <c r="LAI352" s="35"/>
      <c r="LAJ352" s="35"/>
      <c r="LAK352" s="35"/>
      <c r="LAL352" s="35"/>
      <c r="LAM352" s="35"/>
      <c r="LAN352" s="35"/>
      <c r="LAO352" s="35"/>
      <c r="LAP352" s="35"/>
      <c r="LAQ352" s="35"/>
      <c r="LAR352" s="35"/>
      <c r="LAS352" s="35"/>
      <c r="LAT352" s="35"/>
      <c r="LAU352" s="35"/>
      <c r="LAV352" s="35"/>
      <c r="LAW352" s="35"/>
      <c r="LAX352" s="35"/>
      <c r="LAY352" s="35"/>
      <c r="LAZ352" s="35"/>
      <c r="LBA352" s="35"/>
      <c r="LBB352" s="35"/>
      <c r="LBC352" s="35"/>
      <c r="LBD352" s="35"/>
      <c r="LBE352" s="35"/>
      <c r="LBF352" s="35"/>
      <c r="LBG352" s="35"/>
      <c r="LBH352" s="35"/>
      <c r="LBI352" s="35"/>
      <c r="LBJ352" s="35"/>
      <c r="LBK352" s="35"/>
      <c r="LBL352" s="35"/>
      <c r="LBM352" s="35"/>
      <c r="LBN352" s="35"/>
      <c r="LBO352" s="35"/>
      <c r="LBP352" s="35"/>
      <c r="LBQ352" s="35"/>
      <c r="LBR352" s="35"/>
      <c r="LBS352" s="35"/>
      <c r="LBT352" s="35"/>
      <c r="LBU352" s="35"/>
      <c r="LBV352" s="35"/>
      <c r="LBW352" s="35"/>
      <c r="LBX352" s="35"/>
      <c r="LBY352" s="35"/>
      <c r="LBZ352" s="35"/>
      <c r="LCA352" s="35"/>
      <c r="LCB352" s="35"/>
      <c r="LCC352" s="35"/>
      <c r="LCD352" s="35"/>
      <c r="LCE352" s="35"/>
      <c r="LCF352" s="35"/>
      <c r="LCG352" s="35"/>
      <c r="LCH352" s="35"/>
      <c r="LCI352" s="35"/>
      <c r="LCJ352" s="35"/>
      <c r="LCK352" s="35"/>
      <c r="LCL352" s="35"/>
      <c r="LCM352" s="35"/>
      <c r="LCN352" s="35"/>
      <c r="LCO352" s="35"/>
      <c r="LCP352" s="35"/>
      <c r="LCQ352" s="35"/>
      <c r="LCR352" s="35"/>
      <c r="LCS352" s="35"/>
      <c r="LCT352" s="35"/>
      <c r="LCU352" s="35"/>
      <c r="LCV352" s="35"/>
      <c r="LCW352" s="35"/>
      <c r="LCX352" s="35"/>
      <c r="LCY352" s="35"/>
      <c r="LCZ352" s="35"/>
      <c r="LDA352" s="35"/>
      <c r="LDB352" s="35"/>
      <c r="LDC352" s="35"/>
      <c r="LDD352" s="35"/>
      <c r="LDE352" s="35"/>
      <c r="LDF352" s="35"/>
      <c r="LDG352" s="35"/>
      <c r="LDH352" s="35"/>
      <c r="LDI352" s="35"/>
      <c r="LDJ352" s="35"/>
      <c r="LDK352" s="35"/>
      <c r="LDL352" s="35"/>
      <c r="LDM352" s="35"/>
      <c r="LDN352" s="35"/>
      <c r="LDO352" s="35"/>
      <c r="LDP352" s="35"/>
      <c r="LDQ352" s="35"/>
      <c r="LDR352" s="35"/>
      <c r="LDS352" s="35"/>
      <c r="LDT352" s="35"/>
      <c r="LDU352" s="35"/>
      <c r="LDV352" s="35"/>
      <c r="LDW352" s="35"/>
      <c r="LDX352" s="35"/>
      <c r="LDY352" s="35"/>
      <c r="LDZ352" s="35"/>
      <c r="LEA352" s="35"/>
      <c r="LEB352" s="35"/>
      <c r="LEC352" s="35"/>
      <c r="LED352" s="35"/>
      <c r="LEE352" s="35"/>
      <c r="LEF352" s="35"/>
      <c r="LEG352" s="35"/>
      <c r="LEH352" s="35"/>
      <c r="LEI352" s="35"/>
      <c r="LEJ352" s="35"/>
      <c r="LEK352" s="35"/>
      <c r="LEL352" s="35"/>
      <c r="LEM352" s="35"/>
      <c r="LEN352" s="35"/>
      <c r="LEO352" s="35"/>
      <c r="LEP352" s="35"/>
      <c r="LEQ352" s="35"/>
      <c r="LER352" s="35"/>
      <c r="LES352" s="35"/>
      <c r="LET352" s="35"/>
      <c r="LEU352" s="35"/>
      <c r="LEV352" s="35"/>
      <c r="LEW352" s="35"/>
      <c r="LEX352" s="35"/>
      <c r="LEY352" s="35"/>
      <c r="LEZ352" s="35"/>
      <c r="LFA352" s="35"/>
      <c r="LFB352" s="35"/>
      <c r="LFC352" s="35"/>
      <c r="LFD352" s="35"/>
      <c r="LFE352" s="35"/>
      <c r="LFF352" s="35"/>
      <c r="LFG352" s="35"/>
      <c r="LFH352" s="35"/>
      <c r="LFI352" s="35"/>
      <c r="LFJ352" s="35"/>
      <c r="LFK352" s="35"/>
      <c r="LFL352" s="35"/>
      <c r="LFM352" s="35"/>
      <c r="LFN352" s="35"/>
      <c r="LFO352" s="35"/>
      <c r="LFP352" s="35"/>
      <c r="LFQ352" s="35"/>
      <c r="LFR352" s="35"/>
      <c r="LFS352" s="35"/>
      <c r="LFT352" s="35"/>
      <c r="LFU352" s="35"/>
      <c r="LFV352" s="35"/>
      <c r="LFW352" s="35"/>
      <c r="LFX352" s="35"/>
      <c r="LFY352" s="35"/>
      <c r="LFZ352" s="35"/>
      <c r="LGA352" s="35"/>
      <c r="LGB352" s="35"/>
      <c r="LGC352" s="35"/>
      <c r="LGD352" s="35"/>
      <c r="LGE352" s="35"/>
      <c r="LGF352" s="35"/>
      <c r="LGG352" s="35"/>
      <c r="LGH352" s="35"/>
      <c r="LGI352" s="35"/>
      <c r="LGJ352" s="35"/>
      <c r="LGK352" s="35"/>
      <c r="LGL352" s="35"/>
      <c r="LGM352" s="35"/>
      <c r="LGN352" s="35"/>
      <c r="LGO352" s="35"/>
      <c r="LGP352" s="35"/>
      <c r="LGQ352" s="35"/>
      <c r="LGR352" s="35"/>
      <c r="LGS352" s="35"/>
      <c r="LGT352" s="35"/>
      <c r="LGU352" s="35"/>
      <c r="LGV352" s="35"/>
      <c r="LGW352" s="35"/>
      <c r="LGX352" s="35"/>
      <c r="LGY352" s="35"/>
      <c r="LGZ352" s="35"/>
      <c r="LHA352" s="35"/>
      <c r="LHB352" s="35"/>
      <c r="LHC352" s="35"/>
      <c r="LHD352" s="35"/>
      <c r="LHE352" s="35"/>
      <c r="LHF352" s="35"/>
      <c r="LHG352" s="35"/>
      <c r="LHH352" s="35"/>
      <c r="LHI352" s="35"/>
      <c r="LHJ352" s="35"/>
      <c r="LHK352" s="35"/>
      <c r="LHL352" s="35"/>
      <c r="LHM352" s="35"/>
      <c r="LHN352" s="35"/>
      <c r="LHO352" s="35"/>
      <c r="LHP352" s="35"/>
      <c r="LHQ352" s="35"/>
      <c r="LHR352" s="35"/>
      <c r="LHS352" s="35"/>
      <c r="LHT352" s="35"/>
      <c r="LHU352" s="35"/>
      <c r="LHV352" s="35"/>
      <c r="LHW352" s="35"/>
      <c r="LHX352" s="35"/>
      <c r="LHY352" s="35"/>
      <c r="LHZ352" s="35"/>
      <c r="LIA352" s="35"/>
      <c r="LIB352" s="35"/>
      <c r="LIC352" s="35"/>
      <c r="LID352" s="35"/>
      <c r="LIE352" s="35"/>
      <c r="LIF352" s="35"/>
      <c r="LIG352" s="35"/>
      <c r="LIH352" s="35"/>
      <c r="LII352" s="35"/>
      <c r="LIJ352" s="35"/>
      <c r="LIK352" s="35"/>
      <c r="LIL352" s="35"/>
      <c r="LIM352" s="35"/>
      <c r="LIN352" s="35"/>
      <c r="LIO352" s="35"/>
      <c r="LIP352" s="35"/>
      <c r="LIQ352" s="35"/>
      <c r="LIR352" s="35"/>
      <c r="LIS352" s="35"/>
      <c r="LIT352" s="35"/>
      <c r="LIU352" s="35"/>
      <c r="LIV352" s="35"/>
      <c r="LIW352" s="35"/>
      <c r="LIX352" s="35"/>
      <c r="LIY352" s="35"/>
      <c r="LIZ352" s="35"/>
      <c r="LJA352" s="35"/>
      <c r="LJB352" s="35"/>
      <c r="LJC352" s="35"/>
      <c r="LJD352" s="35"/>
      <c r="LJE352" s="35"/>
      <c r="LJF352" s="35"/>
      <c r="LJG352" s="35"/>
      <c r="LJH352" s="35"/>
      <c r="LJI352" s="35"/>
      <c r="LJJ352" s="35"/>
      <c r="LJK352" s="35"/>
      <c r="LJL352" s="35"/>
      <c r="LJM352" s="35"/>
      <c r="LJN352" s="35"/>
      <c r="LJO352" s="35"/>
      <c r="LJP352" s="35"/>
      <c r="LJQ352" s="35"/>
      <c r="LJR352" s="35"/>
      <c r="LJS352" s="35"/>
      <c r="LJT352" s="35"/>
      <c r="LJU352" s="35"/>
      <c r="LJV352" s="35"/>
      <c r="LJW352" s="35"/>
      <c r="LJX352" s="35"/>
      <c r="LJY352" s="35"/>
      <c r="LJZ352" s="35"/>
      <c r="LKA352" s="35"/>
      <c r="LKB352" s="35"/>
      <c r="LKC352" s="35"/>
      <c r="LKD352" s="35"/>
      <c r="LKE352" s="35"/>
      <c r="LKF352" s="35"/>
      <c r="LKG352" s="35"/>
      <c r="LKH352" s="35"/>
      <c r="LKI352" s="35"/>
      <c r="LKJ352" s="35"/>
      <c r="LKK352" s="35"/>
      <c r="LKL352" s="35"/>
      <c r="LKM352" s="35"/>
      <c r="LKN352" s="35"/>
      <c r="LKO352" s="35"/>
      <c r="LKP352" s="35"/>
      <c r="LKQ352" s="35"/>
      <c r="LKR352" s="35"/>
      <c r="LKS352" s="35"/>
      <c r="LKT352" s="35"/>
      <c r="LKU352" s="35"/>
      <c r="LKV352" s="35"/>
      <c r="LKW352" s="35"/>
      <c r="LKX352" s="35"/>
      <c r="LKY352" s="35"/>
      <c r="LKZ352" s="35"/>
      <c r="LLA352" s="35"/>
      <c r="LLB352" s="35"/>
      <c r="LLC352" s="35"/>
      <c r="LLD352" s="35"/>
      <c r="LLE352" s="35"/>
      <c r="LLF352" s="35"/>
      <c r="LLG352" s="35"/>
      <c r="LLH352" s="35"/>
      <c r="LLI352" s="35"/>
      <c r="LLJ352" s="35"/>
      <c r="LLK352" s="35"/>
      <c r="LLL352" s="35"/>
      <c r="LLM352" s="35"/>
      <c r="LLN352" s="35"/>
      <c r="LLO352" s="35"/>
      <c r="LLP352" s="35"/>
      <c r="LLQ352" s="35"/>
      <c r="LLR352" s="35"/>
      <c r="LLS352" s="35"/>
      <c r="LLT352" s="35"/>
      <c r="LLU352" s="35"/>
      <c r="LLV352" s="35"/>
      <c r="LLW352" s="35"/>
      <c r="LLX352" s="35"/>
      <c r="LLY352" s="35"/>
      <c r="LLZ352" s="35"/>
      <c r="LMA352" s="35"/>
      <c r="LMB352" s="35"/>
      <c r="LMC352" s="35"/>
      <c r="LMD352" s="35"/>
      <c r="LME352" s="35"/>
      <c r="LMF352" s="35"/>
      <c r="LMG352" s="35"/>
      <c r="LMH352" s="35"/>
      <c r="LMI352" s="35"/>
      <c r="LMJ352" s="35"/>
      <c r="LMK352" s="35"/>
      <c r="LML352" s="35"/>
      <c r="LMM352" s="35"/>
      <c r="LMN352" s="35"/>
      <c r="LMO352" s="35"/>
      <c r="LMP352" s="35"/>
      <c r="LMQ352" s="35"/>
      <c r="LMR352" s="35"/>
      <c r="LMS352" s="35"/>
      <c r="LMT352" s="35"/>
      <c r="LMU352" s="35"/>
      <c r="LMV352" s="35"/>
      <c r="LMW352" s="35"/>
      <c r="LMX352" s="35"/>
      <c r="LMY352" s="35"/>
      <c r="LMZ352" s="35"/>
      <c r="LNA352" s="35"/>
      <c r="LNB352" s="35"/>
      <c r="LNC352" s="35"/>
      <c r="LND352" s="35"/>
      <c r="LNE352" s="35"/>
      <c r="LNF352" s="35"/>
      <c r="LNG352" s="35"/>
      <c r="LNH352" s="35"/>
      <c r="LNI352" s="35"/>
      <c r="LNJ352" s="35"/>
      <c r="LNK352" s="35"/>
      <c r="LNL352" s="35"/>
      <c r="LNM352" s="35"/>
      <c r="LNN352" s="35"/>
      <c r="LNO352" s="35"/>
      <c r="LNP352" s="35"/>
      <c r="LNQ352" s="35"/>
      <c r="LNR352" s="35"/>
      <c r="LNS352" s="35"/>
      <c r="LNT352" s="35"/>
      <c r="LNU352" s="35"/>
      <c r="LNV352" s="35"/>
      <c r="LNW352" s="35"/>
      <c r="LNX352" s="35"/>
      <c r="LNY352" s="35"/>
      <c r="LNZ352" s="35"/>
      <c r="LOA352" s="35"/>
      <c r="LOB352" s="35"/>
      <c r="LOC352" s="35"/>
      <c r="LOD352" s="35"/>
      <c r="LOE352" s="35"/>
      <c r="LOF352" s="35"/>
      <c r="LOG352" s="35"/>
      <c r="LOH352" s="35"/>
      <c r="LOI352" s="35"/>
      <c r="LOJ352" s="35"/>
      <c r="LOK352" s="35"/>
      <c r="LOL352" s="35"/>
      <c r="LOM352" s="35"/>
      <c r="LON352" s="35"/>
      <c r="LOO352" s="35"/>
      <c r="LOP352" s="35"/>
      <c r="LOQ352" s="35"/>
      <c r="LOR352" s="35"/>
      <c r="LOS352" s="35"/>
      <c r="LOT352" s="35"/>
      <c r="LOU352" s="35"/>
      <c r="LOV352" s="35"/>
      <c r="LOW352" s="35"/>
      <c r="LOX352" s="35"/>
      <c r="LOY352" s="35"/>
      <c r="LOZ352" s="35"/>
      <c r="LPA352" s="35"/>
      <c r="LPB352" s="35"/>
      <c r="LPC352" s="35"/>
      <c r="LPD352" s="35"/>
      <c r="LPE352" s="35"/>
      <c r="LPF352" s="35"/>
      <c r="LPG352" s="35"/>
      <c r="LPH352" s="35"/>
      <c r="LPI352" s="35"/>
      <c r="LPJ352" s="35"/>
      <c r="LPK352" s="35"/>
      <c r="LPL352" s="35"/>
      <c r="LPM352" s="35"/>
      <c r="LPN352" s="35"/>
      <c r="LPO352" s="35"/>
      <c r="LPP352" s="35"/>
      <c r="LPQ352" s="35"/>
      <c r="LPR352" s="35"/>
      <c r="LPS352" s="35"/>
      <c r="LPT352" s="35"/>
      <c r="LPU352" s="35"/>
      <c r="LPV352" s="35"/>
      <c r="LPW352" s="35"/>
      <c r="LPX352" s="35"/>
      <c r="LPY352" s="35"/>
      <c r="LPZ352" s="35"/>
      <c r="LQA352" s="35"/>
      <c r="LQB352" s="35"/>
      <c r="LQC352" s="35"/>
      <c r="LQD352" s="35"/>
      <c r="LQE352" s="35"/>
      <c r="LQF352" s="35"/>
      <c r="LQG352" s="35"/>
      <c r="LQH352" s="35"/>
      <c r="LQI352" s="35"/>
      <c r="LQJ352" s="35"/>
      <c r="LQK352" s="35"/>
      <c r="LQL352" s="35"/>
      <c r="LQM352" s="35"/>
      <c r="LQN352" s="35"/>
      <c r="LQO352" s="35"/>
      <c r="LQP352" s="35"/>
      <c r="LQQ352" s="35"/>
      <c r="LQR352" s="35"/>
      <c r="LQS352" s="35"/>
      <c r="LQT352" s="35"/>
      <c r="LQU352" s="35"/>
      <c r="LQV352" s="35"/>
      <c r="LQW352" s="35"/>
      <c r="LQX352" s="35"/>
      <c r="LQY352" s="35"/>
      <c r="LQZ352" s="35"/>
      <c r="LRA352" s="35"/>
      <c r="LRB352" s="35"/>
      <c r="LRC352" s="35"/>
      <c r="LRD352" s="35"/>
      <c r="LRE352" s="35"/>
      <c r="LRF352" s="35"/>
      <c r="LRG352" s="35"/>
      <c r="LRH352" s="35"/>
      <c r="LRI352" s="35"/>
      <c r="LRJ352" s="35"/>
      <c r="LRK352" s="35"/>
      <c r="LRL352" s="35"/>
      <c r="LRM352" s="35"/>
      <c r="LRN352" s="35"/>
      <c r="LRO352" s="35"/>
      <c r="LRP352" s="35"/>
      <c r="LRQ352" s="35"/>
      <c r="LRR352" s="35"/>
      <c r="LRS352" s="35"/>
      <c r="LRT352" s="35"/>
      <c r="LRU352" s="35"/>
      <c r="LRV352" s="35"/>
      <c r="LRW352" s="35"/>
      <c r="LRX352" s="35"/>
      <c r="LRY352" s="35"/>
      <c r="LRZ352" s="35"/>
      <c r="LSA352" s="35"/>
      <c r="LSB352" s="35"/>
      <c r="LSC352" s="35"/>
      <c r="LSD352" s="35"/>
      <c r="LSE352" s="35"/>
      <c r="LSF352" s="35"/>
      <c r="LSG352" s="35"/>
      <c r="LSH352" s="35"/>
      <c r="LSI352" s="35"/>
      <c r="LSJ352" s="35"/>
      <c r="LSK352" s="35"/>
      <c r="LSL352" s="35"/>
      <c r="LSM352" s="35"/>
      <c r="LSN352" s="35"/>
      <c r="LSO352" s="35"/>
      <c r="LSP352" s="35"/>
      <c r="LSQ352" s="35"/>
      <c r="LSR352" s="35"/>
      <c r="LSS352" s="35"/>
      <c r="LST352" s="35"/>
      <c r="LSU352" s="35"/>
      <c r="LSV352" s="35"/>
      <c r="LSW352" s="35"/>
      <c r="LSX352" s="35"/>
      <c r="LSY352" s="35"/>
      <c r="LSZ352" s="35"/>
      <c r="LTA352" s="35"/>
      <c r="LTB352" s="35"/>
      <c r="LTC352" s="35"/>
      <c r="LTD352" s="35"/>
      <c r="LTE352" s="35"/>
      <c r="LTF352" s="35"/>
      <c r="LTG352" s="35"/>
      <c r="LTH352" s="35"/>
      <c r="LTI352" s="35"/>
      <c r="LTJ352" s="35"/>
      <c r="LTK352" s="35"/>
      <c r="LTL352" s="35"/>
      <c r="LTM352" s="35"/>
      <c r="LTN352" s="35"/>
      <c r="LTO352" s="35"/>
      <c r="LTP352" s="35"/>
      <c r="LTQ352" s="35"/>
      <c r="LTR352" s="35"/>
      <c r="LTS352" s="35"/>
      <c r="LTT352" s="35"/>
      <c r="LTU352" s="35"/>
      <c r="LTV352" s="35"/>
      <c r="LTW352" s="35"/>
      <c r="LTX352" s="35"/>
      <c r="LTY352" s="35"/>
      <c r="LTZ352" s="35"/>
      <c r="LUA352" s="35"/>
      <c r="LUB352" s="35"/>
      <c r="LUC352" s="35"/>
      <c r="LUD352" s="35"/>
      <c r="LUE352" s="35"/>
      <c r="LUF352" s="35"/>
      <c r="LUG352" s="35"/>
      <c r="LUH352" s="35"/>
      <c r="LUI352" s="35"/>
      <c r="LUJ352" s="35"/>
      <c r="LUK352" s="35"/>
      <c r="LUL352" s="35"/>
      <c r="LUM352" s="35"/>
      <c r="LUN352" s="35"/>
      <c r="LUO352" s="35"/>
      <c r="LUP352" s="35"/>
      <c r="LUQ352" s="35"/>
      <c r="LUR352" s="35"/>
      <c r="LUS352" s="35"/>
      <c r="LUT352" s="35"/>
      <c r="LUU352" s="35"/>
      <c r="LUV352" s="35"/>
      <c r="LUW352" s="35"/>
      <c r="LUX352" s="35"/>
      <c r="LUY352" s="35"/>
      <c r="LUZ352" s="35"/>
      <c r="LVA352" s="35"/>
      <c r="LVB352" s="35"/>
      <c r="LVC352" s="35"/>
      <c r="LVD352" s="35"/>
      <c r="LVE352" s="35"/>
      <c r="LVF352" s="35"/>
      <c r="LVG352" s="35"/>
      <c r="LVH352" s="35"/>
      <c r="LVI352" s="35"/>
      <c r="LVJ352" s="35"/>
      <c r="LVK352" s="35"/>
      <c r="LVL352" s="35"/>
      <c r="LVM352" s="35"/>
      <c r="LVN352" s="35"/>
      <c r="LVO352" s="35"/>
      <c r="LVP352" s="35"/>
      <c r="LVQ352" s="35"/>
      <c r="LVR352" s="35"/>
      <c r="LVS352" s="35"/>
      <c r="LVT352" s="35"/>
      <c r="LVU352" s="35"/>
      <c r="LVV352" s="35"/>
      <c r="LVW352" s="35"/>
      <c r="LVX352" s="35"/>
      <c r="LVY352" s="35"/>
      <c r="LVZ352" s="35"/>
      <c r="LWA352" s="35"/>
      <c r="LWB352" s="35"/>
      <c r="LWC352" s="35"/>
      <c r="LWD352" s="35"/>
      <c r="LWE352" s="35"/>
      <c r="LWF352" s="35"/>
      <c r="LWG352" s="35"/>
      <c r="LWH352" s="35"/>
      <c r="LWI352" s="35"/>
      <c r="LWJ352" s="35"/>
      <c r="LWK352" s="35"/>
      <c r="LWL352" s="35"/>
      <c r="LWM352" s="35"/>
      <c r="LWN352" s="35"/>
      <c r="LWO352" s="35"/>
      <c r="LWP352" s="35"/>
      <c r="LWQ352" s="35"/>
      <c r="LWR352" s="35"/>
      <c r="LWS352" s="35"/>
      <c r="LWT352" s="35"/>
      <c r="LWU352" s="35"/>
      <c r="LWV352" s="35"/>
      <c r="LWW352" s="35"/>
      <c r="LWX352" s="35"/>
      <c r="LWY352" s="35"/>
      <c r="LWZ352" s="35"/>
      <c r="LXA352" s="35"/>
      <c r="LXB352" s="35"/>
      <c r="LXC352" s="35"/>
      <c r="LXD352" s="35"/>
      <c r="LXE352" s="35"/>
      <c r="LXF352" s="35"/>
      <c r="LXG352" s="35"/>
      <c r="LXH352" s="35"/>
      <c r="LXI352" s="35"/>
      <c r="LXJ352" s="35"/>
      <c r="LXK352" s="35"/>
      <c r="LXL352" s="35"/>
      <c r="LXM352" s="35"/>
      <c r="LXN352" s="35"/>
      <c r="LXO352" s="35"/>
      <c r="LXP352" s="35"/>
      <c r="LXQ352" s="35"/>
      <c r="LXR352" s="35"/>
      <c r="LXS352" s="35"/>
      <c r="LXT352" s="35"/>
      <c r="LXU352" s="35"/>
      <c r="LXV352" s="35"/>
      <c r="LXW352" s="35"/>
      <c r="LXX352" s="35"/>
      <c r="LXY352" s="35"/>
      <c r="LXZ352" s="35"/>
      <c r="LYA352" s="35"/>
      <c r="LYB352" s="35"/>
      <c r="LYC352" s="35"/>
      <c r="LYD352" s="35"/>
      <c r="LYE352" s="35"/>
      <c r="LYF352" s="35"/>
      <c r="LYG352" s="35"/>
      <c r="LYH352" s="35"/>
      <c r="LYI352" s="35"/>
      <c r="LYJ352" s="35"/>
      <c r="LYK352" s="35"/>
      <c r="LYL352" s="35"/>
      <c r="LYM352" s="35"/>
      <c r="LYN352" s="35"/>
      <c r="LYO352" s="35"/>
      <c r="LYP352" s="35"/>
      <c r="LYQ352" s="35"/>
      <c r="LYR352" s="35"/>
      <c r="LYS352" s="35"/>
      <c r="LYT352" s="35"/>
      <c r="LYU352" s="35"/>
      <c r="LYV352" s="35"/>
      <c r="LYW352" s="35"/>
      <c r="LYX352" s="35"/>
      <c r="LYY352" s="35"/>
      <c r="LYZ352" s="35"/>
      <c r="LZA352" s="35"/>
      <c r="LZB352" s="35"/>
      <c r="LZC352" s="35"/>
      <c r="LZD352" s="35"/>
      <c r="LZE352" s="35"/>
      <c r="LZF352" s="35"/>
      <c r="LZG352" s="35"/>
      <c r="LZH352" s="35"/>
      <c r="LZI352" s="35"/>
      <c r="LZJ352" s="35"/>
      <c r="LZK352" s="35"/>
      <c r="LZL352" s="35"/>
      <c r="LZM352" s="35"/>
      <c r="LZN352" s="35"/>
      <c r="LZO352" s="35"/>
      <c r="LZP352" s="35"/>
      <c r="LZQ352" s="35"/>
      <c r="LZR352" s="35"/>
      <c r="LZS352" s="35"/>
      <c r="LZT352" s="35"/>
      <c r="LZU352" s="35"/>
      <c r="LZV352" s="35"/>
      <c r="LZW352" s="35"/>
      <c r="LZX352" s="35"/>
      <c r="LZY352" s="35"/>
      <c r="LZZ352" s="35"/>
      <c r="MAA352" s="35"/>
      <c r="MAB352" s="35"/>
      <c r="MAC352" s="35"/>
      <c r="MAD352" s="35"/>
      <c r="MAE352" s="35"/>
      <c r="MAF352" s="35"/>
      <c r="MAG352" s="35"/>
      <c r="MAH352" s="35"/>
      <c r="MAI352" s="35"/>
      <c r="MAJ352" s="35"/>
      <c r="MAK352" s="35"/>
      <c r="MAL352" s="35"/>
      <c r="MAM352" s="35"/>
      <c r="MAN352" s="35"/>
      <c r="MAO352" s="35"/>
      <c r="MAP352" s="35"/>
      <c r="MAQ352" s="35"/>
      <c r="MAR352" s="35"/>
      <c r="MAS352" s="35"/>
      <c r="MAT352" s="35"/>
      <c r="MAU352" s="35"/>
      <c r="MAV352" s="35"/>
      <c r="MAW352" s="35"/>
      <c r="MAX352" s="35"/>
      <c r="MAY352" s="35"/>
      <c r="MAZ352" s="35"/>
      <c r="MBA352" s="35"/>
      <c r="MBB352" s="35"/>
      <c r="MBC352" s="35"/>
      <c r="MBD352" s="35"/>
      <c r="MBE352" s="35"/>
      <c r="MBF352" s="35"/>
      <c r="MBG352" s="35"/>
      <c r="MBH352" s="35"/>
      <c r="MBI352" s="35"/>
      <c r="MBJ352" s="35"/>
      <c r="MBK352" s="35"/>
      <c r="MBL352" s="35"/>
      <c r="MBM352" s="35"/>
      <c r="MBN352" s="35"/>
      <c r="MBO352" s="35"/>
      <c r="MBP352" s="35"/>
      <c r="MBQ352" s="35"/>
      <c r="MBR352" s="35"/>
      <c r="MBS352" s="35"/>
      <c r="MBT352" s="35"/>
      <c r="MBU352" s="35"/>
      <c r="MBV352" s="35"/>
      <c r="MBW352" s="35"/>
      <c r="MBX352" s="35"/>
      <c r="MBY352" s="35"/>
      <c r="MBZ352" s="35"/>
      <c r="MCA352" s="35"/>
      <c r="MCB352" s="35"/>
      <c r="MCC352" s="35"/>
      <c r="MCD352" s="35"/>
      <c r="MCE352" s="35"/>
      <c r="MCF352" s="35"/>
      <c r="MCG352" s="35"/>
      <c r="MCH352" s="35"/>
      <c r="MCI352" s="35"/>
      <c r="MCJ352" s="35"/>
      <c r="MCK352" s="35"/>
      <c r="MCL352" s="35"/>
      <c r="MCM352" s="35"/>
      <c r="MCN352" s="35"/>
      <c r="MCO352" s="35"/>
      <c r="MCP352" s="35"/>
      <c r="MCQ352" s="35"/>
      <c r="MCR352" s="35"/>
      <c r="MCS352" s="35"/>
      <c r="MCT352" s="35"/>
      <c r="MCU352" s="35"/>
      <c r="MCV352" s="35"/>
      <c r="MCW352" s="35"/>
      <c r="MCX352" s="35"/>
      <c r="MCY352" s="35"/>
      <c r="MCZ352" s="35"/>
      <c r="MDA352" s="35"/>
      <c r="MDB352" s="35"/>
      <c r="MDC352" s="35"/>
      <c r="MDD352" s="35"/>
      <c r="MDE352" s="35"/>
      <c r="MDF352" s="35"/>
      <c r="MDG352" s="35"/>
      <c r="MDH352" s="35"/>
      <c r="MDI352" s="35"/>
      <c r="MDJ352" s="35"/>
      <c r="MDK352" s="35"/>
      <c r="MDL352" s="35"/>
      <c r="MDM352" s="35"/>
      <c r="MDN352" s="35"/>
      <c r="MDO352" s="35"/>
      <c r="MDP352" s="35"/>
      <c r="MDQ352" s="35"/>
      <c r="MDR352" s="35"/>
      <c r="MDS352" s="35"/>
      <c r="MDT352" s="35"/>
      <c r="MDU352" s="35"/>
      <c r="MDV352" s="35"/>
      <c r="MDW352" s="35"/>
      <c r="MDX352" s="35"/>
      <c r="MDY352" s="35"/>
      <c r="MDZ352" s="35"/>
      <c r="MEA352" s="35"/>
      <c r="MEB352" s="35"/>
      <c r="MEC352" s="35"/>
      <c r="MED352" s="35"/>
      <c r="MEE352" s="35"/>
      <c r="MEF352" s="35"/>
      <c r="MEG352" s="35"/>
      <c r="MEH352" s="35"/>
      <c r="MEI352" s="35"/>
      <c r="MEJ352" s="35"/>
      <c r="MEK352" s="35"/>
      <c r="MEL352" s="35"/>
      <c r="MEM352" s="35"/>
      <c r="MEN352" s="35"/>
      <c r="MEO352" s="35"/>
      <c r="MEP352" s="35"/>
      <c r="MEQ352" s="35"/>
      <c r="MER352" s="35"/>
      <c r="MES352" s="35"/>
      <c r="MET352" s="35"/>
      <c r="MEU352" s="35"/>
      <c r="MEV352" s="35"/>
      <c r="MEW352" s="35"/>
      <c r="MEX352" s="35"/>
      <c r="MEY352" s="35"/>
      <c r="MEZ352" s="35"/>
      <c r="MFA352" s="35"/>
      <c r="MFB352" s="35"/>
      <c r="MFC352" s="35"/>
      <c r="MFD352" s="35"/>
      <c r="MFE352" s="35"/>
      <c r="MFF352" s="35"/>
      <c r="MFG352" s="35"/>
      <c r="MFH352" s="35"/>
      <c r="MFI352" s="35"/>
      <c r="MFJ352" s="35"/>
      <c r="MFK352" s="35"/>
      <c r="MFL352" s="35"/>
      <c r="MFM352" s="35"/>
      <c r="MFN352" s="35"/>
      <c r="MFO352" s="35"/>
      <c r="MFP352" s="35"/>
      <c r="MFQ352" s="35"/>
      <c r="MFR352" s="35"/>
      <c r="MFS352" s="35"/>
      <c r="MFT352" s="35"/>
      <c r="MFU352" s="35"/>
      <c r="MFV352" s="35"/>
      <c r="MFW352" s="35"/>
      <c r="MFX352" s="35"/>
      <c r="MFY352" s="35"/>
      <c r="MFZ352" s="35"/>
      <c r="MGA352" s="35"/>
      <c r="MGB352" s="35"/>
      <c r="MGC352" s="35"/>
      <c r="MGD352" s="35"/>
      <c r="MGE352" s="35"/>
      <c r="MGF352" s="35"/>
      <c r="MGG352" s="35"/>
      <c r="MGH352" s="35"/>
      <c r="MGI352" s="35"/>
      <c r="MGJ352" s="35"/>
      <c r="MGK352" s="35"/>
      <c r="MGL352" s="35"/>
      <c r="MGM352" s="35"/>
      <c r="MGN352" s="35"/>
      <c r="MGO352" s="35"/>
      <c r="MGP352" s="35"/>
      <c r="MGQ352" s="35"/>
      <c r="MGR352" s="35"/>
      <c r="MGS352" s="35"/>
      <c r="MGT352" s="35"/>
      <c r="MGU352" s="35"/>
      <c r="MGV352" s="35"/>
      <c r="MGW352" s="35"/>
      <c r="MGX352" s="35"/>
      <c r="MGY352" s="35"/>
      <c r="MGZ352" s="35"/>
      <c r="MHA352" s="35"/>
      <c r="MHB352" s="35"/>
      <c r="MHC352" s="35"/>
      <c r="MHD352" s="35"/>
      <c r="MHE352" s="35"/>
      <c r="MHF352" s="35"/>
      <c r="MHG352" s="35"/>
      <c r="MHH352" s="35"/>
      <c r="MHI352" s="35"/>
      <c r="MHJ352" s="35"/>
      <c r="MHK352" s="35"/>
      <c r="MHL352" s="35"/>
      <c r="MHM352" s="35"/>
      <c r="MHN352" s="35"/>
      <c r="MHO352" s="35"/>
      <c r="MHP352" s="35"/>
      <c r="MHQ352" s="35"/>
      <c r="MHR352" s="35"/>
      <c r="MHS352" s="35"/>
      <c r="MHT352" s="35"/>
      <c r="MHU352" s="35"/>
      <c r="MHV352" s="35"/>
      <c r="MHW352" s="35"/>
      <c r="MHX352" s="35"/>
      <c r="MHY352" s="35"/>
      <c r="MHZ352" s="35"/>
      <c r="MIA352" s="35"/>
      <c r="MIB352" s="35"/>
      <c r="MIC352" s="35"/>
      <c r="MID352" s="35"/>
      <c r="MIE352" s="35"/>
      <c r="MIF352" s="35"/>
      <c r="MIG352" s="35"/>
      <c r="MIH352" s="35"/>
      <c r="MII352" s="35"/>
      <c r="MIJ352" s="35"/>
      <c r="MIK352" s="35"/>
      <c r="MIL352" s="35"/>
      <c r="MIM352" s="35"/>
      <c r="MIN352" s="35"/>
      <c r="MIO352" s="35"/>
      <c r="MIP352" s="35"/>
      <c r="MIQ352" s="35"/>
      <c r="MIR352" s="35"/>
      <c r="MIS352" s="35"/>
      <c r="MIT352" s="35"/>
      <c r="MIU352" s="35"/>
      <c r="MIV352" s="35"/>
      <c r="MIW352" s="35"/>
      <c r="MIX352" s="35"/>
      <c r="MIY352" s="35"/>
      <c r="MIZ352" s="35"/>
      <c r="MJA352" s="35"/>
      <c r="MJB352" s="35"/>
      <c r="MJC352" s="35"/>
      <c r="MJD352" s="35"/>
      <c r="MJE352" s="35"/>
      <c r="MJF352" s="35"/>
      <c r="MJG352" s="35"/>
      <c r="MJH352" s="35"/>
      <c r="MJI352" s="35"/>
      <c r="MJJ352" s="35"/>
      <c r="MJK352" s="35"/>
      <c r="MJL352" s="35"/>
      <c r="MJM352" s="35"/>
      <c r="MJN352" s="35"/>
      <c r="MJO352" s="35"/>
      <c r="MJP352" s="35"/>
      <c r="MJQ352" s="35"/>
      <c r="MJR352" s="35"/>
      <c r="MJS352" s="35"/>
      <c r="MJT352" s="35"/>
      <c r="MJU352" s="35"/>
      <c r="MJV352" s="35"/>
      <c r="MJW352" s="35"/>
      <c r="MJX352" s="35"/>
      <c r="MJY352" s="35"/>
      <c r="MJZ352" s="35"/>
      <c r="MKA352" s="35"/>
      <c r="MKB352" s="35"/>
      <c r="MKC352" s="35"/>
      <c r="MKD352" s="35"/>
      <c r="MKE352" s="35"/>
      <c r="MKF352" s="35"/>
      <c r="MKG352" s="35"/>
      <c r="MKH352" s="35"/>
      <c r="MKI352" s="35"/>
      <c r="MKJ352" s="35"/>
      <c r="MKK352" s="35"/>
      <c r="MKL352" s="35"/>
      <c r="MKM352" s="35"/>
      <c r="MKN352" s="35"/>
      <c r="MKO352" s="35"/>
      <c r="MKP352" s="35"/>
      <c r="MKQ352" s="35"/>
      <c r="MKR352" s="35"/>
      <c r="MKS352" s="35"/>
      <c r="MKT352" s="35"/>
      <c r="MKU352" s="35"/>
      <c r="MKV352" s="35"/>
      <c r="MKW352" s="35"/>
      <c r="MKX352" s="35"/>
      <c r="MKY352" s="35"/>
      <c r="MKZ352" s="35"/>
      <c r="MLA352" s="35"/>
      <c r="MLB352" s="35"/>
      <c r="MLC352" s="35"/>
      <c r="MLD352" s="35"/>
      <c r="MLE352" s="35"/>
      <c r="MLF352" s="35"/>
      <c r="MLG352" s="35"/>
      <c r="MLH352" s="35"/>
      <c r="MLI352" s="35"/>
      <c r="MLJ352" s="35"/>
      <c r="MLK352" s="35"/>
      <c r="MLL352" s="35"/>
      <c r="MLM352" s="35"/>
      <c r="MLN352" s="35"/>
      <c r="MLO352" s="35"/>
      <c r="MLP352" s="35"/>
      <c r="MLQ352" s="35"/>
      <c r="MLR352" s="35"/>
      <c r="MLS352" s="35"/>
      <c r="MLT352" s="35"/>
      <c r="MLU352" s="35"/>
      <c r="MLV352" s="35"/>
      <c r="MLW352" s="35"/>
      <c r="MLX352" s="35"/>
      <c r="MLY352" s="35"/>
      <c r="MLZ352" s="35"/>
      <c r="MMA352" s="35"/>
      <c r="MMB352" s="35"/>
      <c r="MMC352" s="35"/>
      <c r="MMD352" s="35"/>
      <c r="MME352" s="35"/>
      <c r="MMF352" s="35"/>
      <c r="MMG352" s="35"/>
      <c r="MMH352" s="35"/>
      <c r="MMI352" s="35"/>
      <c r="MMJ352" s="35"/>
      <c r="MMK352" s="35"/>
      <c r="MML352" s="35"/>
      <c r="MMM352" s="35"/>
      <c r="MMN352" s="35"/>
      <c r="MMO352" s="35"/>
      <c r="MMP352" s="35"/>
      <c r="MMQ352" s="35"/>
      <c r="MMR352" s="35"/>
      <c r="MMS352" s="35"/>
      <c r="MMT352" s="35"/>
      <c r="MMU352" s="35"/>
      <c r="MMV352" s="35"/>
      <c r="MMW352" s="35"/>
      <c r="MMX352" s="35"/>
      <c r="MMY352" s="35"/>
      <c r="MMZ352" s="35"/>
      <c r="MNA352" s="35"/>
      <c r="MNB352" s="35"/>
      <c r="MNC352" s="35"/>
      <c r="MND352" s="35"/>
      <c r="MNE352" s="35"/>
      <c r="MNF352" s="35"/>
      <c r="MNG352" s="35"/>
      <c r="MNH352" s="35"/>
      <c r="MNI352" s="35"/>
      <c r="MNJ352" s="35"/>
      <c r="MNK352" s="35"/>
      <c r="MNL352" s="35"/>
      <c r="MNM352" s="35"/>
      <c r="MNN352" s="35"/>
      <c r="MNO352" s="35"/>
      <c r="MNP352" s="35"/>
      <c r="MNQ352" s="35"/>
      <c r="MNR352" s="35"/>
      <c r="MNS352" s="35"/>
      <c r="MNT352" s="35"/>
      <c r="MNU352" s="35"/>
      <c r="MNV352" s="35"/>
      <c r="MNW352" s="35"/>
      <c r="MNX352" s="35"/>
      <c r="MNY352" s="35"/>
      <c r="MNZ352" s="35"/>
      <c r="MOA352" s="35"/>
      <c r="MOB352" s="35"/>
      <c r="MOC352" s="35"/>
      <c r="MOD352" s="35"/>
      <c r="MOE352" s="35"/>
      <c r="MOF352" s="35"/>
      <c r="MOG352" s="35"/>
      <c r="MOH352" s="35"/>
      <c r="MOI352" s="35"/>
      <c r="MOJ352" s="35"/>
      <c r="MOK352" s="35"/>
      <c r="MOL352" s="35"/>
      <c r="MOM352" s="35"/>
      <c r="MON352" s="35"/>
      <c r="MOO352" s="35"/>
      <c r="MOP352" s="35"/>
      <c r="MOQ352" s="35"/>
      <c r="MOR352" s="35"/>
      <c r="MOS352" s="35"/>
      <c r="MOT352" s="35"/>
      <c r="MOU352" s="35"/>
      <c r="MOV352" s="35"/>
      <c r="MOW352" s="35"/>
      <c r="MOX352" s="35"/>
      <c r="MOY352" s="35"/>
      <c r="MOZ352" s="35"/>
      <c r="MPA352" s="35"/>
      <c r="MPB352" s="35"/>
      <c r="MPC352" s="35"/>
      <c r="MPD352" s="35"/>
      <c r="MPE352" s="35"/>
      <c r="MPF352" s="35"/>
      <c r="MPG352" s="35"/>
      <c r="MPH352" s="35"/>
      <c r="MPI352" s="35"/>
      <c r="MPJ352" s="35"/>
      <c r="MPK352" s="35"/>
      <c r="MPL352" s="35"/>
      <c r="MPM352" s="35"/>
      <c r="MPN352" s="35"/>
      <c r="MPO352" s="35"/>
      <c r="MPP352" s="35"/>
      <c r="MPQ352" s="35"/>
      <c r="MPR352" s="35"/>
      <c r="MPS352" s="35"/>
      <c r="MPT352" s="35"/>
      <c r="MPU352" s="35"/>
      <c r="MPV352" s="35"/>
      <c r="MPW352" s="35"/>
      <c r="MPX352" s="35"/>
      <c r="MPY352" s="35"/>
      <c r="MPZ352" s="35"/>
      <c r="MQA352" s="35"/>
      <c r="MQB352" s="35"/>
      <c r="MQC352" s="35"/>
      <c r="MQD352" s="35"/>
      <c r="MQE352" s="35"/>
      <c r="MQF352" s="35"/>
      <c r="MQG352" s="35"/>
      <c r="MQH352" s="35"/>
      <c r="MQI352" s="35"/>
      <c r="MQJ352" s="35"/>
      <c r="MQK352" s="35"/>
      <c r="MQL352" s="35"/>
      <c r="MQM352" s="35"/>
      <c r="MQN352" s="35"/>
      <c r="MQO352" s="35"/>
      <c r="MQP352" s="35"/>
      <c r="MQQ352" s="35"/>
      <c r="MQR352" s="35"/>
      <c r="MQS352" s="35"/>
      <c r="MQT352" s="35"/>
      <c r="MQU352" s="35"/>
      <c r="MQV352" s="35"/>
      <c r="MQW352" s="35"/>
      <c r="MQX352" s="35"/>
      <c r="MQY352" s="35"/>
      <c r="MQZ352" s="35"/>
      <c r="MRA352" s="35"/>
      <c r="MRB352" s="35"/>
      <c r="MRC352" s="35"/>
      <c r="MRD352" s="35"/>
      <c r="MRE352" s="35"/>
      <c r="MRF352" s="35"/>
      <c r="MRG352" s="35"/>
      <c r="MRH352" s="35"/>
      <c r="MRI352" s="35"/>
      <c r="MRJ352" s="35"/>
      <c r="MRK352" s="35"/>
      <c r="MRL352" s="35"/>
      <c r="MRM352" s="35"/>
      <c r="MRN352" s="35"/>
      <c r="MRO352" s="35"/>
      <c r="MRP352" s="35"/>
      <c r="MRQ352" s="35"/>
      <c r="MRR352" s="35"/>
      <c r="MRS352" s="35"/>
      <c r="MRT352" s="35"/>
      <c r="MRU352" s="35"/>
      <c r="MRV352" s="35"/>
      <c r="MRW352" s="35"/>
      <c r="MRX352" s="35"/>
      <c r="MRY352" s="35"/>
      <c r="MRZ352" s="35"/>
      <c r="MSA352" s="35"/>
      <c r="MSB352" s="35"/>
      <c r="MSC352" s="35"/>
      <c r="MSD352" s="35"/>
      <c r="MSE352" s="35"/>
      <c r="MSF352" s="35"/>
      <c r="MSG352" s="35"/>
      <c r="MSH352" s="35"/>
      <c r="MSI352" s="35"/>
      <c r="MSJ352" s="35"/>
      <c r="MSK352" s="35"/>
      <c r="MSL352" s="35"/>
      <c r="MSM352" s="35"/>
      <c r="MSN352" s="35"/>
      <c r="MSO352" s="35"/>
      <c r="MSP352" s="35"/>
      <c r="MSQ352" s="35"/>
      <c r="MSR352" s="35"/>
      <c r="MSS352" s="35"/>
      <c r="MST352" s="35"/>
      <c r="MSU352" s="35"/>
      <c r="MSV352" s="35"/>
      <c r="MSW352" s="35"/>
      <c r="MSX352" s="35"/>
      <c r="MSY352" s="35"/>
      <c r="MSZ352" s="35"/>
      <c r="MTA352" s="35"/>
      <c r="MTB352" s="35"/>
      <c r="MTC352" s="35"/>
      <c r="MTD352" s="35"/>
      <c r="MTE352" s="35"/>
      <c r="MTF352" s="35"/>
      <c r="MTG352" s="35"/>
      <c r="MTH352" s="35"/>
      <c r="MTI352" s="35"/>
      <c r="MTJ352" s="35"/>
      <c r="MTK352" s="35"/>
      <c r="MTL352" s="35"/>
      <c r="MTM352" s="35"/>
      <c r="MTN352" s="35"/>
      <c r="MTO352" s="35"/>
      <c r="MTP352" s="35"/>
      <c r="MTQ352" s="35"/>
      <c r="MTR352" s="35"/>
      <c r="MTS352" s="35"/>
      <c r="MTT352" s="35"/>
      <c r="MTU352" s="35"/>
      <c r="MTV352" s="35"/>
      <c r="MTW352" s="35"/>
      <c r="MTX352" s="35"/>
      <c r="MTY352" s="35"/>
      <c r="MTZ352" s="35"/>
      <c r="MUA352" s="35"/>
      <c r="MUB352" s="35"/>
      <c r="MUC352" s="35"/>
      <c r="MUD352" s="35"/>
      <c r="MUE352" s="35"/>
      <c r="MUF352" s="35"/>
      <c r="MUG352" s="35"/>
      <c r="MUH352" s="35"/>
      <c r="MUI352" s="35"/>
      <c r="MUJ352" s="35"/>
      <c r="MUK352" s="35"/>
      <c r="MUL352" s="35"/>
      <c r="MUM352" s="35"/>
      <c r="MUN352" s="35"/>
      <c r="MUO352" s="35"/>
      <c r="MUP352" s="35"/>
      <c r="MUQ352" s="35"/>
      <c r="MUR352" s="35"/>
      <c r="MUS352" s="35"/>
      <c r="MUT352" s="35"/>
      <c r="MUU352" s="35"/>
      <c r="MUV352" s="35"/>
      <c r="MUW352" s="35"/>
      <c r="MUX352" s="35"/>
      <c r="MUY352" s="35"/>
      <c r="MUZ352" s="35"/>
      <c r="MVA352" s="35"/>
      <c r="MVB352" s="35"/>
      <c r="MVC352" s="35"/>
      <c r="MVD352" s="35"/>
      <c r="MVE352" s="35"/>
      <c r="MVF352" s="35"/>
      <c r="MVG352" s="35"/>
      <c r="MVH352" s="35"/>
      <c r="MVI352" s="35"/>
      <c r="MVJ352" s="35"/>
      <c r="MVK352" s="35"/>
      <c r="MVL352" s="35"/>
      <c r="MVM352" s="35"/>
      <c r="MVN352" s="35"/>
      <c r="MVO352" s="35"/>
      <c r="MVP352" s="35"/>
      <c r="MVQ352" s="35"/>
      <c r="MVR352" s="35"/>
      <c r="MVS352" s="35"/>
      <c r="MVT352" s="35"/>
      <c r="MVU352" s="35"/>
      <c r="MVV352" s="35"/>
      <c r="MVW352" s="35"/>
      <c r="MVX352" s="35"/>
      <c r="MVY352" s="35"/>
      <c r="MVZ352" s="35"/>
      <c r="MWA352" s="35"/>
      <c r="MWB352" s="35"/>
      <c r="MWC352" s="35"/>
      <c r="MWD352" s="35"/>
      <c r="MWE352" s="35"/>
      <c r="MWF352" s="35"/>
      <c r="MWG352" s="35"/>
      <c r="MWH352" s="35"/>
      <c r="MWI352" s="35"/>
      <c r="MWJ352" s="35"/>
      <c r="MWK352" s="35"/>
      <c r="MWL352" s="35"/>
      <c r="MWM352" s="35"/>
      <c r="MWN352" s="35"/>
      <c r="MWO352" s="35"/>
      <c r="MWP352" s="35"/>
      <c r="MWQ352" s="35"/>
      <c r="MWR352" s="35"/>
      <c r="MWS352" s="35"/>
      <c r="MWT352" s="35"/>
      <c r="MWU352" s="35"/>
      <c r="MWV352" s="35"/>
      <c r="MWW352" s="35"/>
      <c r="MWX352" s="35"/>
      <c r="MWY352" s="35"/>
      <c r="MWZ352" s="35"/>
      <c r="MXA352" s="35"/>
      <c r="MXB352" s="35"/>
      <c r="MXC352" s="35"/>
      <c r="MXD352" s="35"/>
      <c r="MXE352" s="35"/>
      <c r="MXF352" s="35"/>
      <c r="MXG352" s="35"/>
      <c r="MXH352" s="35"/>
      <c r="MXI352" s="35"/>
      <c r="MXJ352" s="35"/>
      <c r="MXK352" s="35"/>
      <c r="MXL352" s="35"/>
      <c r="MXM352" s="35"/>
      <c r="MXN352" s="35"/>
      <c r="MXO352" s="35"/>
      <c r="MXP352" s="35"/>
      <c r="MXQ352" s="35"/>
      <c r="MXR352" s="35"/>
      <c r="MXS352" s="35"/>
      <c r="MXT352" s="35"/>
      <c r="MXU352" s="35"/>
      <c r="MXV352" s="35"/>
      <c r="MXW352" s="35"/>
      <c r="MXX352" s="35"/>
      <c r="MXY352" s="35"/>
      <c r="MXZ352" s="35"/>
      <c r="MYA352" s="35"/>
      <c r="MYB352" s="35"/>
      <c r="MYC352" s="35"/>
      <c r="MYD352" s="35"/>
      <c r="MYE352" s="35"/>
      <c r="MYF352" s="35"/>
      <c r="MYG352" s="35"/>
      <c r="MYH352" s="35"/>
      <c r="MYI352" s="35"/>
      <c r="MYJ352" s="35"/>
      <c r="MYK352" s="35"/>
      <c r="MYL352" s="35"/>
      <c r="MYM352" s="35"/>
      <c r="MYN352" s="35"/>
      <c r="MYO352" s="35"/>
      <c r="MYP352" s="35"/>
      <c r="MYQ352" s="35"/>
      <c r="MYR352" s="35"/>
      <c r="MYS352" s="35"/>
      <c r="MYT352" s="35"/>
      <c r="MYU352" s="35"/>
      <c r="MYV352" s="35"/>
      <c r="MYW352" s="35"/>
      <c r="MYX352" s="35"/>
      <c r="MYY352" s="35"/>
      <c r="MYZ352" s="35"/>
      <c r="MZA352" s="35"/>
      <c r="MZB352" s="35"/>
      <c r="MZC352" s="35"/>
      <c r="MZD352" s="35"/>
      <c r="MZE352" s="35"/>
      <c r="MZF352" s="35"/>
      <c r="MZG352" s="35"/>
      <c r="MZH352" s="35"/>
      <c r="MZI352" s="35"/>
      <c r="MZJ352" s="35"/>
      <c r="MZK352" s="35"/>
      <c r="MZL352" s="35"/>
      <c r="MZM352" s="35"/>
      <c r="MZN352" s="35"/>
      <c r="MZO352" s="35"/>
      <c r="MZP352" s="35"/>
      <c r="MZQ352" s="35"/>
      <c r="MZR352" s="35"/>
      <c r="MZS352" s="35"/>
      <c r="MZT352" s="35"/>
      <c r="MZU352" s="35"/>
      <c r="MZV352" s="35"/>
      <c r="MZW352" s="35"/>
      <c r="MZX352" s="35"/>
      <c r="MZY352" s="35"/>
      <c r="MZZ352" s="35"/>
      <c r="NAA352" s="35"/>
      <c r="NAB352" s="35"/>
      <c r="NAC352" s="35"/>
      <c r="NAD352" s="35"/>
      <c r="NAE352" s="35"/>
      <c r="NAF352" s="35"/>
      <c r="NAG352" s="35"/>
      <c r="NAH352" s="35"/>
      <c r="NAI352" s="35"/>
      <c r="NAJ352" s="35"/>
      <c r="NAK352" s="35"/>
      <c r="NAL352" s="35"/>
      <c r="NAM352" s="35"/>
      <c r="NAN352" s="35"/>
      <c r="NAO352" s="35"/>
      <c r="NAP352" s="35"/>
      <c r="NAQ352" s="35"/>
      <c r="NAR352" s="35"/>
      <c r="NAS352" s="35"/>
      <c r="NAT352" s="35"/>
      <c r="NAU352" s="35"/>
      <c r="NAV352" s="35"/>
      <c r="NAW352" s="35"/>
      <c r="NAX352" s="35"/>
      <c r="NAY352" s="35"/>
      <c r="NAZ352" s="35"/>
      <c r="NBA352" s="35"/>
      <c r="NBB352" s="35"/>
      <c r="NBC352" s="35"/>
      <c r="NBD352" s="35"/>
      <c r="NBE352" s="35"/>
      <c r="NBF352" s="35"/>
      <c r="NBG352" s="35"/>
      <c r="NBH352" s="35"/>
      <c r="NBI352" s="35"/>
      <c r="NBJ352" s="35"/>
      <c r="NBK352" s="35"/>
      <c r="NBL352" s="35"/>
      <c r="NBM352" s="35"/>
      <c r="NBN352" s="35"/>
      <c r="NBO352" s="35"/>
      <c r="NBP352" s="35"/>
      <c r="NBQ352" s="35"/>
      <c r="NBR352" s="35"/>
      <c r="NBS352" s="35"/>
      <c r="NBT352" s="35"/>
      <c r="NBU352" s="35"/>
      <c r="NBV352" s="35"/>
      <c r="NBW352" s="35"/>
      <c r="NBX352" s="35"/>
      <c r="NBY352" s="35"/>
      <c r="NBZ352" s="35"/>
      <c r="NCA352" s="35"/>
      <c r="NCB352" s="35"/>
      <c r="NCC352" s="35"/>
      <c r="NCD352" s="35"/>
      <c r="NCE352" s="35"/>
      <c r="NCF352" s="35"/>
      <c r="NCG352" s="35"/>
      <c r="NCH352" s="35"/>
      <c r="NCI352" s="35"/>
      <c r="NCJ352" s="35"/>
      <c r="NCK352" s="35"/>
      <c r="NCL352" s="35"/>
      <c r="NCM352" s="35"/>
      <c r="NCN352" s="35"/>
      <c r="NCO352" s="35"/>
      <c r="NCP352" s="35"/>
      <c r="NCQ352" s="35"/>
      <c r="NCR352" s="35"/>
      <c r="NCS352" s="35"/>
      <c r="NCT352" s="35"/>
      <c r="NCU352" s="35"/>
      <c r="NCV352" s="35"/>
      <c r="NCW352" s="35"/>
      <c r="NCX352" s="35"/>
      <c r="NCY352" s="35"/>
      <c r="NCZ352" s="35"/>
      <c r="NDA352" s="35"/>
      <c r="NDB352" s="35"/>
      <c r="NDC352" s="35"/>
      <c r="NDD352" s="35"/>
      <c r="NDE352" s="35"/>
      <c r="NDF352" s="35"/>
      <c r="NDG352" s="35"/>
      <c r="NDH352" s="35"/>
      <c r="NDI352" s="35"/>
      <c r="NDJ352" s="35"/>
      <c r="NDK352" s="35"/>
      <c r="NDL352" s="35"/>
      <c r="NDM352" s="35"/>
      <c r="NDN352" s="35"/>
      <c r="NDO352" s="35"/>
      <c r="NDP352" s="35"/>
      <c r="NDQ352" s="35"/>
      <c r="NDR352" s="35"/>
      <c r="NDS352" s="35"/>
      <c r="NDT352" s="35"/>
      <c r="NDU352" s="35"/>
      <c r="NDV352" s="35"/>
      <c r="NDW352" s="35"/>
      <c r="NDX352" s="35"/>
      <c r="NDY352" s="35"/>
      <c r="NDZ352" s="35"/>
      <c r="NEA352" s="35"/>
      <c r="NEB352" s="35"/>
      <c r="NEC352" s="35"/>
      <c r="NED352" s="35"/>
      <c r="NEE352" s="35"/>
      <c r="NEF352" s="35"/>
      <c r="NEG352" s="35"/>
      <c r="NEH352" s="35"/>
      <c r="NEI352" s="35"/>
      <c r="NEJ352" s="35"/>
      <c r="NEK352" s="35"/>
      <c r="NEL352" s="35"/>
      <c r="NEM352" s="35"/>
      <c r="NEN352" s="35"/>
      <c r="NEO352" s="35"/>
      <c r="NEP352" s="35"/>
      <c r="NEQ352" s="35"/>
      <c r="NER352" s="35"/>
      <c r="NES352" s="35"/>
      <c r="NET352" s="35"/>
      <c r="NEU352" s="35"/>
      <c r="NEV352" s="35"/>
      <c r="NEW352" s="35"/>
      <c r="NEX352" s="35"/>
      <c r="NEY352" s="35"/>
      <c r="NEZ352" s="35"/>
      <c r="NFA352" s="35"/>
      <c r="NFB352" s="35"/>
      <c r="NFC352" s="35"/>
      <c r="NFD352" s="35"/>
      <c r="NFE352" s="35"/>
      <c r="NFF352" s="35"/>
      <c r="NFG352" s="35"/>
      <c r="NFH352" s="35"/>
      <c r="NFI352" s="35"/>
      <c r="NFJ352" s="35"/>
      <c r="NFK352" s="35"/>
      <c r="NFL352" s="35"/>
      <c r="NFM352" s="35"/>
      <c r="NFN352" s="35"/>
      <c r="NFO352" s="35"/>
      <c r="NFP352" s="35"/>
      <c r="NFQ352" s="35"/>
      <c r="NFR352" s="35"/>
      <c r="NFS352" s="35"/>
      <c r="NFT352" s="35"/>
      <c r="NFU352" s="35"/>
      <c r="NFV352" s="35"/>
      <c r="NFW352" s="35"/>
      <c r="NFX352" s="35"/>
      <c r="NFY352" s="35"/>
      <c r="NFZ352" s="35"/>
      <c r="NGA352" s="35"/>
      <c r="NGB352" s="35"/>
      <c r="NGC352" s="35"/>
      <c r="NGD352" s="35"/>
      <c r="NGE352" s="35"/>
      <c r="NGF352" s="35"/>
      <c r="NGG352" s="35"/>
      <c r="NGH352" s="35"/>
      <c r="NGI352" s="35"/>
      <c r="NGJ352" s="35"/>
      <c r="NGK352" s="35"/>
      <c r="NGL352" s="35"/>
      <c r="NGM352" s="35"/>
      <c r="NGN352" s="35"/>
      <c r="NGO352" s="35"/>
      <c r="NGP352" s="35"/>
      <c r="NGQ352" s="35"/>
      <c r="NGR352" s="35"/>
      <c r="NGS352" s="35"/>
      <c r="NGT352" s="35"/>
      <c r="NGU352" s="35"/>
      <c r="NGV352" s="35"/>
      <c r="NGW352" s="35"/>
      <c r="NGX352" s="35"/>
      <c r="NGY352" s="35"/>
      <c r="NGZ352" s="35"/>
      <c r="NHA352" s="35"/>
      <c r="NHB352" s="35"/>
      <c r="NHC352" s="35"/>
      <c r="NHD352" s="35"/>
      <c r="NHE352" s="35"/>
      <c r="NHF352" s="35"/>
      <c r="NHG352" s="35"/>
      <c r="NHH352" s="35"/>
      <c r="NHI352" s="35"/>
      <c r="NHJ352" s="35"/>
      <c r="NHK352" s="35"/>
      <c r="NHL352" s="35"/>
      <c r="NHM352" s="35"/>
      <c r="NHN352" s="35"/>
      <c r="NHO352" s="35"/>
      <c r="NHP352" s="35"/>
      <c r="NHQ352" s="35"/>
      <c r="NHR352" s="35"/>
      <c r="NHS352" s="35"/>
      <c r="NHT352" s="35"/>
      <c r="NHU352" s="35"/>
      <c r="NHV352" s="35"/>
      <c r="NHW352" s="35"/>
      <c r="NHX352" s="35"/>
      <c r="NHY352" s="35"/>
      <c r="NHZ352" s="35"/>
      <c r="NIA352" s="35"/>
      <c r="NIB352" s="35"/>
      <c r="NIC352" s="35"/>
      <c r="NID352" s="35"/>
      <c r="NIE352" s="35"/>
      <c r="NIF352" s="35"/>
      <c r="NIG352" s="35"/>
      <c r="NIH352" s="35"/>
      <c r="NII352" s="35"/>
      <c r="NIJ352" s="35"/>
      <c r="NIK352" s="35"/>
      <c r="NIL352" s="35"/>
      <c r="NIM352" s="35"/>
      <c r="NIN352" s="35"/>
      <c r="NIO352" s="35"/>
      <c r="NIP352" s="35"/>
      <c r="NIQ352" s="35"/>
      <c r="NIR352" s="35"/>
      <c r="NIS352" s="35"/>
      <c r="NIT352" s="35"/>
      <c r="NIU352" s="35"/>
      <c r="NIV352" s="35"/>
      <c r="NIW352" s="35"/>
      <c r="NIX352" s="35"/>
      <c r="NIY352" s="35"/>
      <c r="NIZ352" s="35"/>
      <c r="NJA352" s="35"/>
      <c r="NJB352" s="35"/>
      <c r="NJC352" s="35"/>
      <c r="NJD352" s="35"/>
      <c r="NJE352" s="35"/>
      <c r="NJF352" s="35"/>
      <c r="NJG352" s="35"/>
      <c r="NJH352" s="35"/>
      <c r="NJI352" s="35"/>
      <c r="NJJ352" s="35"/>
      <c r="NJK352" s="35"/>
      <c r="NJL352" s="35"/>
      <c r="NJM352" s="35"/>
      <c r="NJN352" s="35"/>
      <c r="NJO352" s="35"/>
      <c r="NJP352" s="35"/>
      <c r="NJQ352" s="35"/>
      <c r="NJR352" s="35"/>
      <c r="NJS352" s="35"/>
      <c r="NJT352" s="35"/>
      <c r="NJU352" s="35"/>
      <c r="NJV352" s="35"/>
      <c r="NJW352" s="35"/>
      <c r="NJX352" s="35"/>
      <c r="NJY352" s="35"/>
      <c r="NJZ352" s="35"/>
      <c r="NKA352" s="35"/>
      <c r="NKB352" s="35"/>
      <c r="NKC352" s="35"/>
      <c r="NKD352" s="35"/>
      <c r="NKE352" s="35"/>
      <c r="NKF352" s="35"/>
      <c r="NKG352" s="35"/>
      <c r="NKH352" s="35"/>
      <c r="NKI352" s="35"/>
      <c r="NKJ352" s="35"/>
      <c r="NKK352" s="35"/>
      <c r="NKL352" s="35"/>
      <c r="NKM352" s="35"/>
      <c r="NKN352" s="35"/>
      <c r="NKO352" s="35"/>
      <c r="NKP352" s="35"/>
      <c r="NKQ352" s="35"/>
      <c r="NKR352" s="35"/>
      <c r="NKS352" s="35"/>
      <c r="NKT352" s="35"/>
      <c r="NKU352" s="35"/>
      <c r="NKV352" s="35"/>
      <c r="NKW352" s="35"/>
      <c r="NKX352" s="35"/>
      <c r="NKY352" s="35"/>
      <c r="NKZ352" s="35"/>
      <c r="NLA352" s="35"/>
      <c r="NLB352" s="35"/>
      <c r="NLC352" s="35"/>
      <c r="NLD352" s="35"/>
      <c r="NLE352" s="35"/>
      <c r="NLF352" s="35"/>
      <c r="NLG352" s="35"/>
      <c r="NLH352" s="35"/>
      <c r="NLI352" s="35"/>
      <c r="NLJ352" s="35"/>
      <c r="NLK352" s="35"/>
      <c r="NLL352" s="35"/>
      <c r="NLM352" s="35"/>
      <c r="NLN352" s="35"/>
      <c r="NLO352" s="35"/>
      <c r="NLP352" s="35"/>
      <c r="NLQ352" s="35"/>
      <c r="NLR352" s="35"/>
      <c r="NLS352" s="35"/>
      <c r="NLT352" s="35"/>
      <c r="NLU352" s="35"/>
      <c r="NLV352" s="35"/>
      <c r="NLW352" s="35"/>
      <c r="NLX352" s="35"/>
      <c r="NLY352" s="35"/>
      <c r="NLZ352" s="35"/>
      <c r="NMA352" s="35"/>
      <c r="NMB352" s="35"/>
      <c r="NMC352" s="35"/>
      <c r="NMD352" s="35"/>
      <c r="NME352" s="35"/>
      <c r="NMF352" s="35"/>
      <c r="NMG352" s="35"/>
      <c r="NMH352" s="35"/>
      <c r="NMI352" s="35"/>
      <c r="NMJ352" s="35"/>
      <c r="NMK352" s="35"/>
      <c r="NML352" s="35"/>
      <c r="NMM352" s="35"/>
      <c r="NMN352" s="35"/>
      <c r="NMO352" s="35"/>
      <c r="NMP352" s="35"/>
      <c r="NMQ352" s="35"/>
      <c r="NMR352" s="35"/>
      <c r="NMS352" s="35"/>
      <c r="NMT352" s="35"/>
      <c r="NMU352" s="35"/>
      <c r="NMV352" s="35"/>
      <c r="NMW352" s="35"/>
      <c r="NMX352" s="35"/>
      <c r="NMY352" s="35"/>
      <c r="NMZ352" s="35"/>
      <c r="NNA352" s="35"/>
      <c r="NNB352" s="35"/>
      <c r="NNC352" s="35"/>
      <c r="NND352" s="35"/>
      <c r="NNE352" s="35"/>
      <c r="NNF352" s="35"/>
      <c r="NNG352" s="35"/>
      <c r="NNH352" s="35"/>
      <c r="NNI352" s="35"/>
      <c r="NNJ352" s="35"/>
      <c r="NNK352" s="35"/>
      <c r="NNL352" s="35"/>
      <c r="NNM352" s="35"/>
      <c r="NNN352" s="35"/>
      <c r="NNO352" s="35"/>
      <c r="NNP352" s="35"/>
      <c r="NNQ352" s="35"/>
      <c r="NNR352" s="35"/>
      <c r="NNS352" s="35"/>
      <c r="NNT352" s="35"/>
      <c r="NNU352" s="35"/>
      <c r="NNV352" s="35"/>
      <c r="NNW352" s="35"/>
      <c r="NNX352" s="35"/>
      <c r="NNY352" s="35"/>
      <c r="NNZ352" s="35"/>
      <c r="NOA352" s="35"/>
      <c r="NOB352" s="35"/>
      <c r="NOC352" s="35"/>
      <c r="NOD352" s="35"/>
      <c r="NOE352" s="35"/>
      <c r="NOF352" s="35"/>
      <c r="NOG352" s="35"/>
      <c r="NOH352" s="35"/>
      <c r="NOI352" s="35"/>
      <c r="NOJ352" s="35"/>
      <c r="NOK352" s="35"/>
      <c r="NOL352" s="35"/>
      <c r="NOM352" s="35"/>
      <c r="NON352" s="35"/>
      <c r="NOO352" s="35"/>
      <c r="NOP352" s="35"/>
      <c r="NOQ352" s="35"/>
      <c r="NOR352" s="35"/>
      <c r="NOS352" s="35"/>
      <c r="NOT352" s="35"/>
      <c r="NOU352" s="35"/>
      <c r="NOV352" s="35"/>
      <c r="NOW352" s="35"/>
      <c r="NOX352" s="35"/>
      <c r="NOY352" s="35"/>
      <c r="NOZ352" s="35"/>
      <c r="NPA352" s="35"/>
      <c r="NPB352" s="35"/>
      <c r="NPC352" s="35"/>
      <c r="NPD352" s="35"/>
      <c r="NPE352" s="35"/>
      <c r="NPF352" s="35"/>
      <c r="NPG352" s="35"/>
      <c r="NPH352" s="35"/>
      <c r="NPI352" s="35"/>
      <c r="NPJ352" s="35"/>
      <c r="NPK352" s="35"/>
      <c r="NPL352" s="35"/>
      <c r="NPM352" s="35"/>
      <c r="NPN352" s="35"/>
      <c r="NPO352" s="35"/>
      <c r="NPP352" s="35"/>
      <c r="NPQ352" s="35"/>
      <c r="NPR352" s="35"/>
      <c r="NPS352" s="35"/>
      <c r="NPT352" s="35"/>
      <c r="NPU352" s="35"/>
      <c r="NPV352" s="35"/>
      <c r="NPW352" s="35"/>
      <c r="NPX352" s="35"/>
      <c r="NPY352" s="35"/>
      <c r="NPZ352" s="35"/>
      <c r="NQA352" s="35"/>
      <c r="NQB352" s="35"/>
      <c r="NQC352" s="35"/>
      <c r="NQD352" s="35"/>
      <c r="NQE352" s="35"/>
      <c r="NQF352" s="35"/>
      <c r="NQG352" s="35"/>
      <c r="NQH352" s="35"/>
      <c r="NQI352" s="35"/>
      <c r="NQJ352" s="35"/>
      <c r="NQK352" s="35"/>
      <c r="NQL352" s="35"/>
      <c r="NQM352" s="35"/>
      <c r="NQN352" s="35"/>
      <c r="NQO352" s="35"/>
      <c r="NQP352" s="35"/>
      <c r="NQQ352" s="35"/>
      <c r="NQR352" s="35"/>
      <c r="NQS352" s="35"/>
      <c r="NQT352" s="35"/>
      <c r="NQU352" s="35"/>
      <c r="NQV352" s="35"/>
      <c r="NQW352" s="35"/>
      <c r="NQX352" s="35"/>
      <c r="NQY352" s="35"/>
      <c r="NQZ352" s="35"/>
      <c r="NRA352" s="35"/>
      <c r="NRB352" s="35"/>
      <c r="NRC352" s="35"/>
      <c r="NRD352" s="35"/>
      <c r="NRE352" s="35"/>
      <c r="NRF352" s="35"/>
      <c r="NRG352" s="35"/>
      <c r="NRH352" s="35"/>
      <c r="NRI352" s="35"/>
      <c r="NRJ352" s="35"/>
      <c r="NRK352" s="35"/>
      <c r="NRL352" s="35"/>
      <c r="NRM352" s="35"/>
      <c r="NRN352" s="35"/>
      <c r="NRO352" s="35"/>
      <c r="NRP352" s="35"/>
      <c r="NRQ352" s="35"/>
      <c r="NRR352" s="35"/>
      <c r="NRS352" s="35"/>
      <c r="NRT352" s="35"/>
      <c r="NRU352" s="35"/>
      <c r="NRV352" s="35"/>
      <c r="NRW352" s="35"/>
      <c r="NRX352" s="35"/>
      <c r="NRY352" s="35"/>
      <c r="NRZ352" s="35"/>
      <c r="NSA352" s="35"/>
      <c r="NSB352" s="35"/>
      <c r="NSC352" s="35"/>
      <c r="NSD352" s="35"/>
      <c r="NSE352" s="35"/>
      <c r="NSF352" s="35"/>
      <c r="NSG352" s="35"/>
      <c r="NSH352" s="35"/>
      <c r="NSI352" s="35"/>
      <c r="NSJ352" s="35"/>
      <c r="NSK352" s="35"/>
      <c r="NSL352" s="35"/>
      <c r="NSM352" s="35"/>
      <c r="NSN352" s="35"/>
      <c r="NSO352" s="35"/>
      <c r="NSP352" s="35"/>
      <c r="NSQ352" s="35"/>
      <c r="NSR352" s="35"/>
      <c r="NSS352" s="35"/>
      <c r="NST352" s="35"/>
      <c r="NSU352" s="35"/>
      <c r="NSV352" s="35"/>
      <c r="NSW352" s="35"/>
      <c r="NSX352" s="35"/>
      <c r="NSY352" s="35"/>
      <c r="NSZ352" s="35"/>
      <c r="NTA352" s="35"/>
      <c r="NTB352" s="35"/>
      <c r="NTC352" s="35"/>
      <c r="NTD352" s="35"/>
      <c r="NTE352" s="35"/>
      <c r="NTF352" s="35"/>
      <c r="NTG352" s="35"/>
      <c r="NTH352" s="35"/>
      <c r="NTI352" s="35"/>
      <c r="NTJ352" s="35"/>
      <c r="NTK352" s="35"/>
      <c r="NTL352" s="35"/>
      <c r="NTM352" s="35"/>
      <c r="NTN352" s="35"/>
      <c r="NTO352" s="35"/>
      <c r="NTP352" s="35"/>
      <c r="NTQ352" s="35"/>
      <c r="NTR352" s="35"/>
      <c r="NTS352" s="35"/>
      <c r="NTT352" s="35"/>
      <c r="NTU352" s="35"/>
      <c r="NTV352" s="35"/>
      <c r="NTW352" s="35"/>
      <c r="NTX352" s="35"/>
      <c r="NTY352" s="35"/>
      <c r="NTZ352" s="35"/>
      <c r="NUA352" s="35"/>
      <c r="NUB352" s="35"/>
      <c r="NUC352" s="35"/>
      <c r="NUD352" s="35"/>
      <c r="NUE352" s="35"/>
      <c r="NUF352" s="35"/>
      <c r="NUG352" s="35"/>
      <c r="NUH352" s="35"/>
      <c r="NUI352" s="35"/>
      <c r="NUJ352" s="35"/>
      <c r="NUK352" s="35"/>
      <c r="NUL352" s="35"/>
      <c r="NUM352" s="35"/>
      <c r="NUN352" s="35"/>
      <c r="NUO352" s="35"/>
      <c r="NUP352" s="35"/>
      <c r="NUQ352" s="35"/>
      <c r="NUR352" s="35"/>
      <c r="NUS352" s="35"/>
      <c r="NUT352" s="35"/>
      <c r="NUU352" s="35"/>
      <c r="NUV352" s="35"/>
      <c r="NUW352" s="35"/>
      <c r="NUX352" s="35"/>
      <c r="NUY352" s="35"/>
      <c r="NUZ352" s="35"/>
      <c r="NVA352" s="35"/>
      <c r="NVB352" s="35"/>
      <c r="NVC352" s="35"/>
      <c r="NVD352" s="35"/>
      <c r="NVE352" s="35"/>
      <c r="NVF352" s="35"/>
      <c r="NVG352" s="35"/>
      <c r="NVH352" s="35"/>
      <c r="NVI352" s="35"/>
      <c r="NVJ352" s="35"/>
      <c r="NVK352" s="35"/>
      <c r="NVL352" s="35"/>
      <c r="NVM352" s="35"/>
      <c r="NVN352" s="35"/>
      <c r="NVO352" s="35"/>
      <c r="NVP352" s="35"/>
      <c r="NVQ352" s="35"/>
      <c r="NVR352" s="35"/>
      <c r="NVS352" s="35"/>
      <c r="NVT352" s="35"/>
      <c r="NVU352" s="35"/>
      <c r="NVV352" s="35"/>
      <c r="NVW352" s="35"/>
      <c r="NVX352" s="35"/>
      <c r="NVY352" s="35"/>
      <c r="NVZ352" s="35"/>
      <c r="NWA352" s="35"/>
      <c r="NWB352" s="35"/>
      <c r="NWC352" s="35"/>
      <c r="NWD352" s="35"/>
      <c r="NWE352" s="35"/>
      <c r="NWF352" s="35"/>
      <c r="NWG352" s="35"/>
      <c r="NWH352" s="35"/>
      <c r="NWI352" s="35"/>
      <c r="NWJ352" s="35"/>
      <c r="NWK352" s="35"/>
      <c r="NWL352" s="35"/>
      <c r="NWM352" s="35"/>
      <c r="NWN352" s="35"/>
      <c r="NWO352" s="35"/>
      <c r="NWP352" s="35"/>
      <c r="NWQ352" s="35"/>
      <c r="NWR352" s="35"/>
      <c r="NWS352" s="35"/>
      <c r="NWT352" s="35"/>
      <c r="NWU352" s="35"/>
      <c r="NWV352" s="35"/>
      <c r="NWW352" s="35"/>
      <c r="NWX352" s="35"/>
      <c r="NWY352" s="35"/>
      <c r="NWZ352" s="35"/>
      <c r="NXA352" s="35"/>
      <c r="NXB352" s="35"/>
      <c r="NXC352" s="35"/>
      <c r="NXD352" s="35"/>
      <c r="NXE352" s="35"/>
      <c r="NXF352" s="35"/>
      <c r="NXG352" s="35"/>
      <c r="NXH352" s="35"/>
      <c r="NXI352" s="35"/>
      <c r="NXJ352" s="35"/>
      <c r="NXK352" s="35"/>
      <c r="NXL352" s="35"/>
      <c r="NXM352" s="35"/>
      <c r="NXN352" s="35"/>
      <c r="NXO352" s="35"/>
      <c r="NXP352" s="35"/>
      <c r="NXQ352" s="35"/>
      <c r="NXR352" s="35"/>
      <c r="NXS352" s="35"/>
      <c r="NXT352" s="35"/>
      <c r="NXU352" s="35"/>
      <c r="NXV352" s="35"/>
      <c r="NXW352" s="35"/>
      <c r="NXX352" s="35"/>
      <c r="NXY352" s="35"/>
      <c r="NXZ352" s="35"/>
      <c r="NYA352" s="35"/>
      <c r="NYB352" s="35"/>
      <c r="NYC352" s="35"/>
      <c r="NYD352" s="35"/>
      <c r="NYE352" s="35"/>
      <c r="NYF352" s="35"/>
      <c r="NYG352" s="35"/>
      <c r="NYH352" s="35"/>
      <c r="NYI352" s="35"/>
      <c r="NYJ352" s="35"/>
      <c r="NYK352" s="35"/>
      <c r="NYL352" s="35"/>
      <c r="NYM352" s="35"/>
      <c r="NYN352" s="35"/>
      <c r="NYO352" s="35"/>
      <c r="NYP352" s="35"/>
      <c r="NYQ352" s="35"/>
      <c r="NYR352" s="35"/>
      <c r="NYS352" s="35"/>
      <c r="NYT352" s="35"/>
      <c r="NYU352" s="35"/>
      <c r="NYV352" s="35"/>
      <c r="NYW352" s="35"/>
      <c r="NYX352" s="35"/>
      <c r="NYY352" s="35"/>
      <c r="NYZ352" s="35"/>
      <c r="NZA352" s="35"/>
      <c r="NZB352" s="35"/>
      <c r="NZC352" s="35"/>
      <c r="NZD352" s="35"/>
      <c r="NZE352" s="35"/>
      <c r="NZF352" s="35"/>
      <c r="NZG352" s="35"/>
      <c r="NZH352" s="35"/>
      <c r="NZI352" s="35"/>
      <c r="NZJ352" s="35"/>
      <c r="NZK352" s="35"/>
      <c r="NZL352" s="35"/>
      <c r="NZM352" s="35"/>
      <c r="NZN352" s="35"/>
      <c r="NZO352" s="35"/>
      <c r="NZP352" s="35"/>
      <c r="NZQ352" s="35"/>
      <c r="NZR352" s="35"/>
      <c r="NZS352" s="35"/>
      <c r="NZT352" s="35"/>
      <c r="NZU352" s="35"/>
      <c r="NZV352" s="35"/>
      <c r="NZW352" s="35"/>
      <c r="NZX352" s="35"/>
      <c r="NZY352" s="35"/>
      <c r="NZZ352" s="35"/>
      <c r="OAA352" s="35"/>
      <c r="OAB352" s="35"/>
      <c r="OAC352" s="35"/>
      <c r="OAD352" s="35"/>
      <c r="OAE352" s="35"/>
      <c r="OAF352" s="35"/>
      <c r="OAG352" s="35"/>
      <c r="OAH352" s="35"/>
      <c r="OAI352" s="35"/>
      <c r="OAJ352" s="35"/>
      <c r="OAK352" s="35"/>
      <c r="OAL352" s="35"/>
      <c r="OAM352" s="35"/>
      <c r="OAN352" s="35"/>
      <c r="OAO352" s="35"/>
      <c r="OAP352" s="35"/>
      <c r="OAQ352" s="35"/>
      <c r="OAR352" s="35"/>
      <c r="OAS352" s="35"/>
      <c r="OAT352" s="35"/>
      <c r="OAU352" s="35"/>
      <c r="OAV352" s="35"/>
      <c r="OAW352" s="35"/>
      <c r="OAX352" s="35"/>
      <c r="OAY352" s="35"/>
      <c r="OAZ352" s="35"/>
      <c r="OBA352" s="35"/>
      <c r="OBB352" s="35"/>
      <c r="OBC352" s="35"/>
      <c r="OBD352" s="35"/>
      <c r="OBE352" s="35"/>
      <c r="OBF352" s="35"/>
      <c r="OBG352" s="35"/>
      <c r="OBH352" s="35"/>
      <c r="OBI352" s="35"/>
      <c r="OBJ352" s="35"/>
      <c r="OBK352" s="35"/>
      <c r="OBL352" s="35"/>
      <c r="OBM352" s="35"/>
      <c r="OBN352" s="35"/>
      <c r="OBO352" s="35"/>
      <c r="OBP352" s="35"/>
      <c r="OBQ352" s="35"/>
      <c r="OBR352" s="35"/>
      <c r="OBS352" s="35"/>
      <c r="OBT352" s="35"/>
      <c r="OBU352" s="35"/>
      <c r="OBV352" s="35"/>
      <c r="OBW352" s="35"/>
      <c r="OBX352" s="35"/>
      <c r="OBY352" s="35"/>
      <c r="OBZ352" s="35"/>
      <c r="OCA352" s="35"/>
      <c r="OCB352" s="35"/>
      <c r="OCC352" s="35"/>
      <c r="OCD352" s="35"/>
      <c r="OCE352" s="35"/>
      <c r="OCF352" s="35"/>
      <c r="OCG352" s="35"/>
      <c r="OCH352" s="35"/>
      <c r="OCI352" s="35"/>
      <c r="OCJ352" s="35"/>
      <c r="OCK352" s="35"/>
      <c r="OCL352" s="35"/>
      <c r="OCM352" s="35"/>
      <c r="OCN352" s="35"/>
      <c r="OCO352" s="35"/>
      <c r="OCP352" s="35"/>
      <c r="OCQ352" s="35"/>
      <c r="OCR352" s="35"/>
      <c r="OCS352" s="35"/>
      <c r="OCT352" s="35"/>
      <c r="OCU352" s="35"/>
      <c r="OCV352" s="35"/>
      <c r="OCW352" s="35"/>
      <c r="OCX352" s="35"/>
      <c r="OCY352" s="35"/>
      <c r="OCZ352" s="35"/>
      <c r="ODA352" s="35"/>
      <c r="ODB352" s="35"/>
      <c r="ODC352" s="35"/>
      <c r="ODD352" s="35"/>
      <c r="ODE352" s="35"/>
      <c r="ODF352" s="35"/>
      <c r="ODG352" s="35"/>
      <c r="ODH352" s="35"/>
      <c r="ODI352" s="35"/>
      <c r="ODJ352" s="35"/>
      <c r="ODK352" s="35"/>
      <c r="ODL352" s="35"/>
      <c r="ODM352" s="35"/>
      <c r="ODN352" s="35"/>
      <c r="ODO352" s="35"/>
      <c r="ODP352" s="35"/>
      <c r="ODQ352" s="35"/>
      <c r="ODR352" s="35"/>
      <c r="ODS352" s="35"/>
      <c r="ODT352" s="35"/>
      <c r="ODU352" s="35"/>
      <c r="ODV352" s="35"/>
      <c r="ODW352" s="35"/>
      <c r="ODX352" s="35"/>
      <c r="ODY352" s="35"/>
      <c r="ODZ352" s="35"/>
      <c r="OEA352" s="35"/>
      <c r="OEB352" s="35"/>
      <c r="OEC352" s="35"/>
      <c r="OED352" s="35"/>
      <c r="OEE352" s="35"/>
      <c r="OEF352" s="35"/>
      <c r="OEG352" s="35"/>
      <c r="OEH352" s="35"/>
      <c r="OEI352" s="35"/>
      <c r="OEJ352" s="35"/>
      <c r="OEK352" s="35"/>
      <c r="OEL352" s="35"/>
      <c r="OEM352" s="35"/>
      <c r="OEN352" s="35"/>
      <c r="OEO352" s="35"/>
      <c r="OEP352" s="35"/>
      <c r="OEQ352" s="35"/>
      <c r="OER352" s="35"/>
      <c r="OES352" s="35"/>
      <c r="OET352" s="35"/>
      <c r="OEU352" s="35"/>
      <c r="OEV352" s="35"/>
      <c r="OEW352" s="35"/>
      <c r="OEX352" s="35"/>
      <c r="OEY352" s="35"/>
      <c r="OEZ352" s="35"/>
      <c r="OFA352" s="35"/>
      <c r="OFB352" s="35"/>
      <c r="OFC352" s="35"/>
      <c r="OFD352" s="35"/>
      <c r="OFE352" s="35"/>
      <c r="OFF352" s="35"/>
      <c r="OFG352" s="35"/>
      <c r="OFH352" s="35"/>
      <c r="OFI352" s="35"/>
      <c r="OFJ352" s="35"/>
      <c r="OFK352" s="35"/>
      <c r="OFL352" s="35"/>
      <c r="OFM352" s="35"/>
      <c r="OFN352" s="35"/>
      <c r="OFO352" s="35"/>
      <c r="OFP352" s="35"/>
      <c r="OFQ352" s="35"/>
      <c r="OFR352" s="35"/>
      <c r="OFS352" s="35"/>
      <c r="OFT352" s="35"/>
      <c r="OFU352" s="35"/>
      <c r="OFV352" s="35"/>
      <c r="OFW352" s="35"/>
      <c r="OFX352" s="35"/>
      <c r="OFY352" s="35"/>
      <c r="OFZ352" s="35"/>
      <c r="OGA352" s="35"/>
      <c r="OGB352" s="35"/>
      <c r="OGC352" s="35"/>
      <c r="OGD352" s="35"/>
      <c r="OGE352" s="35"/>
      <c r="OGF352" s="35"/>
      <c r="OGG352" s="35"/>
      <c r="OGH352" s="35"/>
      <c r="OGI352" s="35"/>
      <c r="OGJ352" s="35"/>
      <c r="OGK352" s="35"/>
      <c r="OGL352" s="35"/>
      <c r="OGM352" s="35"/>
      <c r="OGN352" s="35"/>
      <c r="OGO352" s="35"/>
      <c r="OGP352" s="35"/>
      <c r="OGQ352" s="35"/>
      <c r="OGR352" s="35"/>
      <c r="OGS352" s="35"/>
      <c r="OGT352" s="35"/>
      <c r="OGU352" s="35"/>
      <c r="OGV352" s="35"/>
      <c r="OGW352" s="35"/>
      <c r="OGX352" s="35"/>
      <c r="OGY352" s="35"/>
      <c r="OGZ352" s="35"/>
      <c r="OHA352" s="35"/>
      <c r="OHB352" s="35"/>
      <c r="OHC352" s="35"/>
      <c r="OHD352" s="35"/>
      <c r="OHE352" s="35"/>
      <c r="OHF352" s="35"/>
      <c r="OHG352" s="35"/>
      <c r="OHH352" s="35"/>
      <c r="OHI352" s="35"/>
      <c r="OHJ352" s="35"/>
      <c r="OHK352" s="35"/>
      <c r="OHL352" s="35"/>
      <c r="OHM352" s="35"/>
      <c r="OHN352" s="35"/>
      <c r="OHO352" s="35"/>
      <c r="OHP352" s="35"/>
      <c r="OHQ352" s="35"/>
      <c r="OHR352" s="35"/>
      <c r="OHS352" s="35"/>
      <c r="OHT352" s="35"/>
      <c r="OHU352" s="35"/>
      <c r="OHV352" s="35"/>
      <c r="OHW352" s="35"/>
      <c r="OHX352" s="35"/>
      <c r="OHY352" s="35"/>
      <c r="OHZ352" s="35"/>
      <c r="OIA352" s="35"/>
      <c r="OIB352" s="35"/>
      <c r="OIC352" s="35"/>
      <c r="OID352" s="35"/>
      <c r="OIE352" s="35"/>
      <c r="OIF352" s="35"/>
      <c r="OIG352" s="35"/>
      <c r="OIH352" s="35"/>
      <c r="OII352" s="35"/>
      <c r="OIJ352" s="35"/>
      <c r="OIK352" s="35"/>
      <c r="OIL352" s="35"/>
      <c r="OIM352" s="35"/>
      <c r="OIN352" s="35"/>
      <c r="OIO352" s="35"/>
      <c r="OIP352" s="35"/>
      <c r="OIQ352" s="35"/>
      <c r="OIR352" s="35"/>
      <c r="OIS352" s="35"/>
      <c r="OIT352" s="35"/>
      <c r="OIU352" s="35"/>
      <c r="OIV352" s="35"/>
      <c r="OIW352" s="35"/>
      <c r="OIX352" s="35"/>
      <c r="OIY352" s="35"/>
      <c r="OIZ352" s="35"/>
      <c r="OJA352" s="35"/>
      <c r="OJB352" s="35"/>
      <c r="OJC352" s="35"/>
      <c r="OJD352" s="35"/>
      <c r="OJE352" s="35"/>
      <c r="OJF352" s="35"/>
      <c r="OJG352" s="35"/>
      <c r="OJH352" s="35"/>
      <c r="OJI352" s="35"/>
      <c r="OJJ352" s="35"/>
      <c r="OJK352" s="35"/>
      <c r="OJL352" s="35"/>
      <c r="OJM352" s="35"/>
      <c r="OJN352" s="35"/>
      <c r="OJO352" s="35"/>
      <c r="OJP352" s="35"/>
      <c r="OJQ352" s="35"/>
      <c r="OJR352" s="35"/>
      <c r="OJS352" s="35"/>
      <c r="OJT352" s="35"/>
      <c r="OJU352" s="35"/>
      <c r="OJV352" s="35"/>
      <c r="OJW352" s="35"/>
      <c r="OJX352" s="35"/>
      <c r="OJY352" s="35"/>
      <c r="OJZ352" s="35"/>
      <c r="OKA352" s="35"/>
      <c r="OKB352" s="35"/>
      <c r="OKC352" s="35"/>
      <c r="OKD352" s="35"/>
      <c r="OKE352" s="35"/>
      <c r="OKF352" s="35"/>
      <c r="OKG352" s="35"/>
      <c r="OKH352" s="35"/>
      <c r="OKI352" s="35"/>
      <c r="OKJ352" s="35"/>
      <c r="OKK352" s="35"/>
      <c r="OKL352" s="35"/>
      <c r="OKM352" s="35"/>
      <c r="OKN352" s="35"/>
      <c r="OKO352" s="35"/>
      <c r="OKP352" s="35"/>
      <c r="OKQ352" s="35"/>
      <c r="OKR352" s="35"/>
      <c r="OKS352" s="35"/>
      <c r="OKT352" s="35"/>
      <c r="OKU352" s="35"/>
      <c r="OKV352" s="35"/>
      <c r="OKW352" s="35"/>
      <c r="OKX352" s="35"/>
      <c r="OKY352" s="35"/>
      <c r="OKZ352" s="35"/>
      <c r="OLA352" s="35"/>
      <c r="OLB352" s="35"/>
      <c r="OLC352" s="35"/>
      <c r="OLD352" s="35"/>
      <c r="OLE352" s="35"/>
      <c r="OLF352" s="35"/>
      <c r="OLG352" s="35"/>
      <c r="OLH352" s="35"/>
      <c r="OLI352" s="35"/>
      <c r="OLJ352" s="35"/>
      <c r="OLK352" s="35"/>
      <c r="OLL352" s="35"/>
      <c r="OLM352" s="35"/>
      <c r="OLN352" s="35"/>
      <c r="OLO352" s="35"/>
      <c r="OLP352" s="35"/>
      <c r="OLQ352" s="35"/>
      <c r="OLR352" s="35"/>
      <c r="OLS352" s="35"/>
      <c r="OLT352" s="35"/>
      <c r="OLU352" s="35"/>
      <c r="OLV352" s="35"/>
      <c r="OLW352" s="35"/>
      <c r="OLX352" s="35"/>
      <c r="OLY352" s="35"/>
      <c r="OLZ352" s="35"/>
      <c r="OMA352" s="35"/>
      <c r="OMB352" s="35"/>
      <c r="OMC352" s="35"/>
      <c r="OMD352" s="35"/>
      <c r="OME352" s="35"/>
      <c r="OMF352" s="35"/>
      <c r="OMG352" s="35"/>
      <c r="OMH352" s="35"/>
      <c r="OMI352" s="35"/>
      <c r="OMJ352" s="35"/>
      <c r="OMK352" s="35"/>
      <c r="OML352" s="35"/>
      <c r="OMM352" s="35"/>
      <c r="OMN352" s="35"/>
      <c r="OMO352" s="35"/>
      <c r="OMP352" s="35"/>
      <c r="OMQ352" s="35"/>
      <c r="OMR352" s="35"/>
      <c r="OMS352" s="35"/>
      <c r="OMT352" s="35"/>
      <c r="OMU352" s="35"/>
      <c r="OMV352" s="35"/>
      <c r="OMW352" s="35"/>
      <c r="OMX352" s="35"/>
      <c r="OMY352" s="35"/>
      <c r="OMZ352" s="35"/>
      <c r="ONA352" s="35"/>
      <c r="ONB352" s="35"/>
      <c r="ONC352" s="35"/>
      <c r="OND352" s="35"/>
      <c r="ONE352" s="35"/>
      <c r="ONF352" s="35"/>
      <c r="ONG352" s="35"/>
      <c r="ONH352" s="35"/>
      <c r="ONI352" s="35"/>
      <c r="ONJ352" s="35"/>
      <c r="ONK352" s="35"/>
      <c r="ONL352" s="35"/>
      <c r="ONM352" s="35"/>
      <c r="ONN352" s="35"/>
      <c r="ONO352" s="35"/>
      <c r="ONP352" s="35"/>
      <c r="ONQ352" s="35"/>
      <c r="ONR352" s="35"/>
      <c r="ONS352" s="35"/>
      <c r="ONT352" s="35"/>
      <c r="ONU352" s="35"/>
      <c r="ONV352" s="35"/>
      <c r="ONW352" s="35"/>
      <c r="ONX352" s="35"/>
      <c r="ONY352" s="35"/>
      <c r="ONZ352" s="35"/>
      <c r="OOA352" s="35"/>
      <c r="OOB352" s="35"/>
      <c r="OOC352" s="35"/>
      <c r="OOD352" s="35"/>
      <c r="OOE352" s="35"/>
      <c r="OOF352" s="35"/>
      <c r="OOG352" s="35"/>
      <c r="OOH352" s="35"/>
      <c r="OOI352" s="35"/>
      <c r="OOJ352" s="35"/>
      <c r="OOK352" s="35"/>
      <c r="OOL352" s="35"/>
      <c r="OOM352" s="35"/>
      <c r="OON352" s="35"/>
      <c r="OOO352" s="35"/>
      <c r="OOP352" s="35"/>
      <c r="OOQ352" s="35"/>
      <c r="OOR352" s="35"/>
      <c r="OOS352" s="35"/>
      <c r="OOT352" s="35"/>
      <c r="OOU352" s="35"/>
      <c r="OOV352" s="35"/>
      <c r="OOW352" s="35"/>
      <c r="OOX352" s="35"/>
      <c r="OOY352" s="35"/>
      <c r="OOZ352" s="35"/>
      <c r="OPA352" s="35"/>
      <c r="OPB352" s="35"/>
      <c r="OPC352" s="35"/>
      <c r="OPD352" s="35"/>
      <c r="OPE352" s="35"/>
      <c r="OPF352" s="35"/>
      <c r="OPG352" s="35"/>
      <c r="OPH352" s="35"/>
      <c r="OPI352" s="35"/>
      <c r="OPJ352" s="35"/>
      <c r="OPK352" s="35"/>
      <c r="OPL352" s="35"/>
      <c r="OPM352" s="35"/>
      <c r="OPN352" s="35"/>
      <c r="OPO352" s="35"/>
      <c r="OPP352" s="35"/>
      <c r="OPQ352" s="35"/>
      <c r="OPR352" s="35"/>
      <c r="OPS352" s="35"/>
      <c r="OPT352" s="35"/>
      <c r="OPU352" s="35"/>
      <c r="OPV352" s="35"/>
      <c r="OPW352" s="35"/>
      <c r="OPX352" s="35"/>
      <c r="OPY352" s="35"/>
      <c r="OPZ352" s="35"/>
      <c r="OQA352" s="35"/>
      <c r="OQB352" s="35"/>
      <c r="OQC352" s="35"/>
      <c r="OQD352" s="35"/>
      <c r="OQE352" s="35"/>
      <c r="OQF352" s="35"/>
      <c r="OQG352" s="35"/>
      <c r="OQH352" s="35"/>
      <c r="OQI352" s="35"/>
      <c r="OQJ352" s="35"/>
      <c r="OQK352" s="35"/>
      <c r="OQL352" s="35"/>
      <c r="OQM352" s="35"/>
      <c r="OQN352" s="35"/>
      <c r="OQO352" s="35"/>
      <c r="OQP352" s="35"/>
      <c r="OQQ352" s="35"/>
      <c r="OQR352" s="35"/>
      <c r="OQS352" s="35"/>
      <c r="OQT352" s="35"/>
      <c r="OQU352" s="35"/>
      <c r="OQV352" s="35"/>
      <c r="OQW352" s="35"/>
      <c r="OQX352" s="35"/>
      <c r="OQY352" s="35"/>
      <c r="OQZ352" s="35"/>
      <c r="ORA352" s="35"/>
      <c r="ORB352" s="35"/>
      <c r="ORC352" s="35"/>
      <c r="ORD352" s="35"/>
      <c r="ORE352" s="35"/>
      <c r="ORF352" s="35"/>
      <c r="ORG352" s="35"/>
      <c r="ORH352" s="35"/>
      <c r="ORI352" s="35"/>
      <c r="ORJ352" s="35"/>
      <c r="ORK352" s="35"/>
      <c r="ORL352" s="35"/>
      <c r="ORM352" s="35"/>
      <c r="ORN352" s="35"/>
      <c r="ORO352" s="35"/>
      <c r="ORP352" s="35"/>
      <c r="ORQ352" s="35"/>
      <c r="ORR352" s="35"/>
      <c r="ORS352" s="35"/>
      <c r="ORT352" s="35"/>
      <c r="ORU352" s="35"/>
      <c r="ORV352" s="35"/>
      <c r="ORW352" s="35"/>
      <c r="ORX352" s="35"/>
      <c r="ORY352" s="35"/>
      <c r="ORZ352" s="35"/>
      <c r="OSA352" s="35"/>
      <c r="OSB352" s="35"/>
      <c r="OSC352" s="35"/>
      <c r="OSD352" s="35"/>
      <c r="OSE352" s="35"/>
      <c r="OSF352" s="35"/>
      <c r="OSG352" s="35"/>
      <c r="OSH352" s="35"/>
      <c r="OSI352" s="35"/>
      <c r="OSJ352" s="35"/>
      <c r="OSK352" s="35"/>
      <c r="OSL352" s="35"/>
      <c r="OSM352" s="35"/>
      <c r="OSN352" s="35"/>
      <c r="OSO352" s="35"/>
      <c r="OSP352" s="35"/>
      <c r="OSQ352" s="35"/>
      <c r="OSR352" s="35"/>
      <c r="OSS352" s="35"/>
      <c r="OST352" s="35"/>
      <c r="OSU352" s="35"/>
      <c r="OSV352" s="35"/>
      <c r="OSW352" s="35"/>
      <c r="OSX352" s="35"/>
      <c r="OSY352" s="35"/>
      <c r="OSZ352" s="35"/>
      <c r="OTA352" s="35"/>
      <c r="OTB352" s="35"/>
      <c r="OTC352" s="35"/>
      <c r="OTD352" s="35"/>
      <c r="OTE352" s="35"/>
      <c r="OTF352" s="35"/>
      <c r="OTG352" s="35"/>
      <c r="OTH352" s="35"/>
      <c r="OTI352" s="35"/>
      <c r="OTJ352" s="35"/>
      <c r="OTK352" s="35"/>
      <c r="OTL352" s="35"/>
      <c r="OTM352" s="35"/>
      <c r="OTN352" s="35"/>
      <c r="OTO352" s="35"/>
      <c r="OTP352" s="35"/>
      <c r="OTQ352" s="35"/>
      <c r="OTR352" s="35"/>
      <c r="OTS352" s="35"/>
      <c r="OTT352" s="35"/>
      <c r="OTU352" s="35"/>
      <c r="OTV352" s="35"/>
      <c r="OTW352" s="35"/>
      <c r="OTX352" s="35"/>
      <c r="OTY352" s="35"/>
      <c r="OTZ352" s="35"/>
      <c r="OUA352" s="35"/>
      <c r="OUB352" s="35"/>
      <c r="OUC352" s="35"/>
      <c r="OUD352" s="35"/>
      <c r="OUE352" s="35"/>
      <c r="OUF352" s="35"/>
      <c r="OUG352" s="35"/>
      <c r="OUH352" s="35"/>
      <c r="OUI352" s="35"/>
      <c r="OUJ352" s="35"/>
      <c r="OUK352" s="35"/>
      <c r="OUL352" s="35"/>
      <c r="OUM352" s="35"/>
      <c r="OUN352" s="35"/>
      <c r="OUO352" s="35"/>
      <c r="OUP352" s="35"/>
      <c r="OUQ352" s="35"/>
      <c r="OUR352" s="35"/>
      <c r="OUS352" s="35"/>
      <c r="OUT352" s="35"/>
      <c r="OUU352" s="35"/>
      <c r="OUV352" s="35"/>
      <c r="OUW352" s="35"/>
      <c r="OUX352" s="35"/>
      <c r="OUY352" s="35"/>
      <c r="OUZ352" s="35"/>
      <c r="OVA352" s="35"/>
      <c r="OVB352" s="35"/>
      <c r="OVC352" s="35"/>
      <c r="OVD352" s="35"/>
      <c r="OVE352" s="35"/>
      <c r="OVF352" s="35"/>
      <c r="OVG352" s="35"/>
      <c r="OVH352" s="35"/>
      <c r="OVI352" s="35"/>
      <c r="OVJ352" s="35"/>
      <c r="OVK352" s="35"/>
      <c r="OVL352" s="35"/>
      <c r="OVM352" s="35"/>
      <c r="OVN352" s="35"/>
      <c r="OVO352" s="35"/>
      <c r="OVP352" s="35"/>
      <c r="OVQ352" s="35"/>
      <c r="OVR352" s="35"/>
      <c r="OVS352" s="35"/>
      <c r="OVT352" s="35"/>
      <c r="OVU352" s="35"/>
      <c r="OVV352" s="35"/>
      <c r="OVW352" s="35"/>
      <c r="OVX352" s="35"/>
      <c r="OVY352" s="35"/>
      <c r="OVZ352" s="35"/>
      <c r="OWA352" s="35"/>
      <c r="OWB352" s="35"/>
      <c r="OWC352" s="35"/>
      <c r="OWD352" s="35"/>
      <c r="OWE352" s="35"/>
      <c r="OWF352" s="35"/>
      <c r="OWG352" s="35"/>
      <c r="OWH352" s="35"/>
      <c r="OWI352" s="35"/>
      <c r="OWJ352" s="35"/>
      <c r="OWK352" s="35"/>
      <c r="OWL352" s="35"/>
      <c r="OWM352" s="35"/>
      <c r="OWN352" s="35"/>
      <c r="OWO352" s="35"/>
      <c r="OWP352" s="35"/>
      <c r="OWQ352" s="35"/>
      <c r="OWR352" s="35"/>
      <c r="OWS352" s="35"/>
      <c r="OWT352" s="35"/>
      <c r="OWU352" s="35"/>
      <c r="OWV352" s="35"/>
      <c r="OWW352" s="35"/>
      <c r="OWX352" s="35"/>
      <c r="OWY352" s="35"/>
      <c r="OWZ352" s="35"/>
      <c r="OXA352" s="35"/>
      <c r="OXB352" s="35"/>
      <c r="OXC352" s="35"/>
      <c r="OXD352" s="35"/>
      <c r="OXE352" s="35"/>
      <c r="OXF352" s="35"/>
      <c r="OXG352" s="35"/>
      <c r="OXH352" s="35"/>
      <c r="OXI352" s="35"/>
      <c r="OXJ352" s="35"/>
      <c r="OXK352" s="35"/>
      <c r="OXL352" s="35"/>
      <c r="OXM352" s="35"/>
      <c r="OXN352" s="35"/>
      <c r="OXO352" s="35"/>
      <c r="OXP352" s="35"/>
      <c r="OXQ352" s="35"/>
      <c r="OXR352" s="35"/>
      <c r="OXS352" s="35"/>
      <c r="OXT352" s="35"/>
      <c r="OXU352" s="35"/>
      <c r="OXV352" s="35"/>
      <c r="OXW352" s="35"/>
      <c r="OXX352" s="35"/>
      <c r="OXY352" s="35"/>
      <c r="OXZ352" s="35"/>
      <c r="OYA352" s="35"/>
      <c r="OYB352" s="35"/>
      <c r="OYC352" s="35"/>
      <c r="OYD352" s="35"/>
      <c r="OYE352" s="35"/>
      <c r="OYF352" s="35"/>
      <c r="OYG352" s="35"/>
      <c r="OYH352" s="35"/>
      <c r="OYI352" s="35"/>
      <c r="OYJ352" s="35"/>
      <c r="OYK352" s="35"/>
      <c r="OYL352" s="35"/>
      <c r="OYM352" s="35"/>
      <c r="OYN352" s="35"/>
      <c r="OYO352" s="35"/>
      <c r="OYP352" s="35"/>
      <c r="OYQ352" s="35"/>
      <c r="OYR352" s="35"/>
      <c r="OYS352" s="35"/>
      <c r="OYT352" s="35"/>
      <c r="OYU352" s="35"/>
      <c r="OYV352" s="35"/>
      <c r="OYW352" s="35"/>
      <c r="OYX352" s="35"/>
      <c r="OYY352" s="35"/>
      <c r="OYZ352" s="35"/>
      <c r="OZA352" s="35"/>
      <c r="OZB352" s="35"/>
      <c r="OZC352" s="35"/>
      <c r="OZD352" s="35"/>
      <c r="OZE352" s="35"/>
      <c r="OZF352" s="35"/>
      <c r="OZG352" s="35"/>
      <c r="OZH352" s="35"/>
      <c r="OZI352" s="35"/>
      <c r="OZJ352" s="35"/>
      <c r="OZK352" s="35"/>
      <c r="OZL352" s="35"/>
      <c r="OZM352" s="35"/>
      <c r="OZN352" s="35"/>
      <c r="OZO352" s="35"/>
      <c r="OZP352" s="35"/>
      <c r="OZQ352" s="35"/>
      <c r="OZR352" s="35"/>
      <c r="OZS352" s="35"/>
      <c r="OZT352" s="35"/>
      <c r="OZU352" s="35"/>
      <c r="OZV352" s="35"/>
      <c r="OZW352" s="35"/>
      <c r="OZX352" s="35"/>
      <c r="OZY352" s="35"/>
      <c r="OZZ352" s="35"/>
      <c r="PAA352" s="35"/>
      <c r="PAB352" s="35"/>
      <c r="PAC352" s="35"/>
      <c r="PAD352" s="35"/>
      <c r="PAE352" s="35"/>
      <c r="PAF352" s="35"/>
      <c r="PAG352" s="35"/>
      <c r="PAH352" s="35"/>
      <c r="PAI352" s="35"/>
      <c r="PAJ352" s="35"/>
      <c r="PAK352" s="35"/>
      <c r="PAL352" s="35"/>
      <c r="PAM352" s="35"/>
      <c r="PAN352" s="35"/>
      <c r="PAO352" s="35"/>
      <c r="PAP352" s="35"/>
      <c r="PAQ352" s="35"/>
      <c r="PAR352" s="35"/>
      <c r="PAS352" s="35"/>
      <c r="PAT352" s="35"/>
      <c r="PAU352" s="35"/>
      <c r="PAV352" s="35"/>
      <c r="PAW352" s="35"/>
      <c r="PAX352" s="35"/>
      <c r="PAY352" s="35"/>
      <c r="PAZ352" s="35"/>
      <c r="PBA352" s="35"/>
      <c r="PBB352" s="35"/>
      <c r="PBC352" s="35"/>
      <c r="PBD352" s="35"/>
      <c r="PBE352" s="35"/>
      <c r="PBF352" s="35"/>
      <c r="PBG352" s="35"/>
      <c r="PBH352" s="35"/>
      <c r="PBI352" s="35"/>
      <c r="PBJ352" s="35"/>
      <c r="PBK352" s="35"/>
      <c r="PBL352" s="35"/>
      <c r="PBM352" s="35"/>
      <c r="PBN352" s="35"/>
      <c r="PBO352" s="35"/>
      <c r="PBP352" s="35"/>
      <c r="PBQ352" s="35"/>
      <c r="PBR352" s="35"/>
      <c r="PBS352" s="35"/>
      <c r="PBT352" s="35"/>
      <c r="PBU352" s="35"/>
      <c r="PBV352" s="35"/>
      <c r="PBW352" s="35"/>
      <c r="PBX352" s="35"/>
      <c r="PBY352" s="35"/>
      <c r="PBZ352" s="35"/>
      <c r="PCA352" s="35"/>
      <c r="PCB352" s="35"/>
      <c r="PCC352" s="35"/>
      <c r="PCD352" s="35"/>
      <c r="PCE352" s="35"/>
      <c r="PCF352" s="35"/>
      <c r="PCG352" s="35"/>
      <c r="PCH352" s="35"/>
      <c r="PCI352" s="35"/>
      <c r="PCJ352" s="35"/>
      <c r="PCK352" s="35"/>
      <c r="PCL352" s="35"/>
      <c r="PCM352" s="35"/>
      <c r="PCN352" s="35"/>
      <c r="PCO352" s="35"/>
      <c r="PCP352" s="35"/>
      <c r="PCQ352" s="35"/>
      <c r="PCR352" s="35"/>
      <c r="PCS352" s="35"/>
      <c r="PCT352" s="35"/>
      <c r="PCU352" s="35"/>
      <c r="PCV352" s="35"/>
      <c r="PCW352" s="35"/>
      <c r="PCX352" s="35"/>
      <c r="PCY352" s="35"/>
      <c r="PCZ352" s="35"/>
      <c r="PDA352" s="35"/>
      <c r="PDB352" s="35"/>
      <c r="PDC352" s="35"/>
      <c r="PDD352" s="35"/>
      <c r="PDE352" s="35"/>
      <c r="PDF352" s="35"/>
      <c r="PDG352" s="35"/>
      <c r="PDH352" s="35"/>
      <c r="PDI352" s="35"/>
      <c r="PDJ352" s="35"/>
      <c r="PDK352" s="35"/>
      <c r="PDL352" s="35"/>
      <c r="PDM352" s="35"/>
      <c r="PDN352" s="35"/>
      <c r="PDO352" s="35"/>
      <c r="PDP352" s="35"/>
      <c r="PDQ352" s="35"/>
      <c r="PDR352" s="35"/>
      <c r="PDS352" s="35"/>
      <c r="PDT352" s="35"/>
      <c r="PDU352" s="35"/>
      <c r="PDV352" s="35"/>
      <c r="PDW352" s="35"/>
      <c r="PDX352" s="35"/>
      <c r="PDY352" s="35"/>
      <c r="PDZ352" s="35"/>
      <c r="PEA352" s="35"/>
      <c r="PEB352" s="35"/>
      <c r="PEC352" s="35"/>
      <c r="PED352" s="35"/>
      <c r="PEE352" s="35"/>
      <c r="PEF352" s="35"/>
      <c r="PEG352" s="35"/>
      <c r="PEH352" s="35"/>
      <c r="PEI352" s="35"/>
      <c r="PEJ352" s="35"/>
      <c r="PEK352" s="35"/>
      <c r="PEL352" s="35"/>
      <c r="PEM352" s="35"/>
      <c r="PEN352" s="35"/>
      <c r="PEO352" s="35"/>
      <c r="PEP352" s="35"/>
      <c r="PEQ352" s="35"/>
      <c r="PER352" s="35"/>
      <c r="PES352" s="35"/>
      <c r="PET352" s="35"/>
      <c r="PEU352" s="35"/>
      <c r="PEV352" s="35"/>
      <c r="PEW352" s="35"/>
      <c r="PEX352" s="35"/>
      <c r="PEY352" s="35"/>
      <c r="PEZ352" s="35"/>
      <c r="PFA352" s="35"/>
      <c r="PFB352" s="35"/>
      <c r="PFC352" s="35"/>
      <c r="PFD352" s="35"/>
      <c r="PFE352" s="35"/>
      <c r="PFF352" s="35"/>
      <c r="PFG352" s="35"/>
      <c r="PFH352" s="35"/>
      <c r="PFI352" s="35"/>
      <c r="PFJ352" s="35"/>
      <c r="PFK352" s="35"/>
      <c r="PFL352" s="35"/>
      <c r="PFM352" s="35"/>
      <c r="PFN352" s="35"/>
      <c r="PFO352" s="35"/>
      <c r="PFP352" s="35"/>
      <c r="PFQ352" s="35"/>
      <c r="PFR352" s="35"/>
      <c r="PFS352" s="35"/>
      <c r="PFT352" s="35"/>
      <c r="PFU352" s="35"/>
      <c r="PFV352" s="35"/>
      <c r="PFW352" s="35"/>
      <c r="PFX352" s="35"/>
      <c r="PFY352" s="35"/>
      <c r="PFZ352" s="35"/>
      <c r="PGA352" s="35"/>
      <c r="PGB352" s="35"/>
      <c r="PGC352" s="35"/>
      <c r="PGD352" s="35"/>
      <c r="PGE352" s="35"/>
      <c r="PGF352" s="35"/>
      <c r="PGG352" s="35"/>
      <c r="PGH352" s="35"/>
      <c r="PGI352" s="35"/>
      <c r="PGJ352" s="35"/>
      <c r="PGK352" s="35"/>
      <c r="PGL352" s="35"/>
      <c r="PGM352" s="35"/>
      <c r="PGN352" s="35"/>
      <c r="PGO352" s="35"/>
      <c r="PGP352" s="35"/>
      <c r="PGQ352" s="35"/>
      <c r="PGR352" s="35"/>
      <c r="PGS352" s="35"/>
      <c r="PGT352" s="35"/>
      <c r="PGU352" s="35"/>
      <c r="PGV352" s="35"/>
      <c r="PGW352" s="35"/>
      <c r="PGX352" s="35"/>
      <c r="PGY352" s="35"/>
      <c r="PGZ352" s="35"/>
      <c r="PHA352" s="35"/>
      <c r="PHB352" s="35"/>
      <c r="PHC352" s="35"/>
      <c r="PHD352" s="35"/>
      <c r="PHE352" s="35"/>
      <c r="PHF352" s="35"/>
      <c r="PHG352" s="35"/>
      <c r="PHH352" s="35"/>
      <c r="PHI352" s="35"/>
      <c r="PHJ352" s="35"/>
      <c r="PHK352" s="35"/>
      <c r="PHL352" s="35"/>
      <c r="PHM352" s="35"/>
      <c r="PHN352" s="35"/>
      <c r="PHO352" s="35"/>
      <c r="PHP352" s="35"/>
      <c r="PHQ352" s="35"/>
      <c r="PHR352" s="35"/>
      <c r="PHS352" s="35"/>
      <c r="PHT352" s="35"/>
      <c r="PHU352" s="35"/>
      <c r="PHV352" s="35"/>
      <c r="PHW352" s="35"/>
      <c r="PHX352" s="35"/>
      <c r="PHY352" s="35"/>
      <c r="PHZ352" s="35"/>
      <c r="PIA352" s="35"/>
      <c r="PIB352" s="35"/>
      <c r="PIC352" s="35"/>
      <c r="PID352" s="35"/>
      <c r="PIE352" s="35"/>
      <c r="PIF352" s="35"/>
      <c r="PIG352" s="35"/>
      <c r="PIH352" s="35"/>
      <c r="PII352" s="35"/>
      <c r="PIJ352" s="35"/>
      <c r="PIK352" s="35"/>
      <c r="PIL352" s="35"/>
      <c r="PIM352" s="35"/>
      <c r="PIN352" s="35"/>
      <c r="PIO352" s="35"/>
      <c r="PIP352" s="35"/>
      <c r="PIQ352" s="35"/>
      <c r="PIR352" s="35"/>
      <c r="PIS352" s="35"/>
      <c r="PIT352" s="35"/>
      <c r="PIU352" s="35"/>
      <c r="PIV352" s="35"/>
      <c r="PIW352" s="35"/>
      <c r="PIX352" s="35"/>
      <c r="PIY352" s="35"/>
      <c r="PIZ352" s="35"/>
      <c r="PJA352" s="35"/>
      <c r="PJB352" s="35"/>
      <c r="PJC352" s="35"/>
      <c r="PJD352" s="35"/>
      <c r="PJE352" s="35"/>
      <c r="PJF352" s="35"/>
      <c r="PJG352" s="35"/>
      <c r="PJH352" s="35"/>
      <c r="PJI352" s="35"/>
      <c r="PJJ352" s="35"/>
      <c r="PJK352" s="35"/>
      <c r="PJL352" s="35"/>
      <c r="PJM352" s="35"/>
      <c r="PJN352" s="35"/>
      <c r="PJO352" s="35"/>
      <c r="PJP352" s="35"/>
      <c r="PJQ352" s="35"/>
      <c r="PJR352" s="35"/>
      <c r="PJS352" s="35"/>
      <c r="PJT352" s="35"/>
      <c r="PJU352" s="35"/>
      <c r="PJV352" s="35"/>
      <c r="PJW352" s="35"/>
      <c r="PJX352" s="35"/>
      <c r="PJY352" s="35"/>
      <c r="PJZ352" s="35"/>
      <c r="PKA352" s="35"/>
      <c r="PKB352" s="35"/>
      <c r="PKC352" s="35"/>
      <c r="PKD352" s="35"/>
      <c r="PKE352" s="35"/>
      <c r="PKF352" s="35"/>
      <c r="PKG352" s="35"/>
      <c r="PKH352" s="35"/>
      <c r="PKI352" s="35"/>
      <c r="PKJ352" s="35"/>
      <c r="PKK352" s="35"/>
      <c r="PKL352" s="35"/>
      <c r="PKM352" s="35"/>
      <c r="PKN352" s="35"/>
      <c r="PKO352" s="35"/>
      <c r="PKP352" s="35"/>
      <c r="PKQ352" s="35"/>
      <c r="PKR352" s="35"/>
      <c r="PKS352" s="35"/>
      <c r="PKT352" s="35"/>
      <c r="PKU352" s="35"/>
      <c r="PKV352" s="35"/>
      <c r="PKW352" s="35"/>
      <c r="PKX352" s="35"/>
      <c r="PKY352" s="35"/>
      <c r="PKZ352" s="35"/>
      <c r="PLA352" s="35"/>
      <c r="PLB352" s="35"/>
      <c r="PLC352" s="35"/>
      <c r="PLD352" s="35"/>
      <c r="PLE352" s="35"/>
      <c r="PLF352" s="35"/>
      <c r="PLG352" s="35"/>
      <c r="PLH352" s="35"/>
      <c r="PLI352" s="35"/>
      <c r="PLJ352" s="35"/>
      <c r="PLK352" s="35"/>
      <c r="PLL352" s="35"/>
      <c r="PLM352" s="35"/>
      <c r="PLN352" s="35"/>
      <c r="PLO352" s="35"/>
      <c r="PLP352" s="35"/>
      <c r="PLQ352" s="35"/>
      <c r="PLR352" s="35"/>
      <c r="PLS352" s="35"/>
      <c r="PLT352" s="35"/>
      <c r="PLU352" s="35"/>
      <c r="PLV352" s="35"/>
      <c r="PLW352" s="35"/>
      <c r="PLX352" s="35"/>
      <c r="PLY352" s="35"/>
      <c r="PLZ352" s="35"/>
      <c r="PMA352" s="35"/>
      <c r="PMB352" s="35"/>
      <c r="PMC352" s="35"/>
      <c r="PMD352" s="35"/>
      <c r="PME352" s="35"/>
      <c r="PMF352" s="35"/>
      <c r="PMG352" s="35"/>
      <c r="PMH352" s="35"/>
      <c r="PMI352" s="35"/>
      <c r="PMJ352" s="35"/>
      <c r="PMK352" s="35"/>
      <c r="PML352" s="35"/>
      <c r="PMM352" s="35"/>
      <c r="PMN352" s="35"/>
      <c r="PMO352" s="35"/>
      <c r="PMP352" s="35"/>
      <c r="PMQ352" s="35"/>
      <c r="PMR352" s="35"/>
      <c r="PMS352" s="35"/>
      <c r="PMT352" s="35"/>
      <c r="PMU352" s="35"/>
      <c r="PMV352" s="35"/>
      <c r="PMW352" s="35"/>
      <c r="PMX352" s="35"/>
      <c r="PMY352" s="35"/>
      <c r="PMZ352" s="35"/>
      <c r="PNA352" s="35"/>
      <c r="PNB352" s="35"/>
      <c r="PNC352" s="35"/>
      <c r="PND352" s="35"/>
      <c r="PNE352" s="35"/>
      <c r="PNF352" s="35"/>
      <c r="PNG352" s="35"/>
      <c r="PNH352" s="35"/>
      <c r="PNI352" s="35"/>
      <c r="PNJ352" s="35"/>
      <c r="PNK352" s="35"/>
      <c r="PNL352" s="35"/>
      <c r="PNM352" s="35"/>
      <c r="PNN352" s="35"/>
      <c r="PNO352" s="35"/>
      <c r="PNP352" s="35"/>
      <c r="PNQ352" s="35"/>
      <c r="PNR352" s="35"/>
      <c r="PNS352" s="35"/>
      <c r="PNT352" s="35"/>
      <c r="PNU352" s="35"/>
      <c r="PNV352" s="35"/>
      <c r="PNW352" s="35"/>
      <c r="PNX352" s="35"/>
      <c r="PNY352" s="35"/>
      <c r="PNZ352" s="35"/>
      <c r="POA352" s="35"/>
      <c r="POB352" s="35"/>
      <c r="POC352" s="35"/>
      <c r="POD352" s="35"/>
      <c r="POE352" s="35"/>
      <c r="POF352" s="35"/>
      <c r="POG352" s="35"/>
      <c r="POH352" s="35"/>
      <c r="POI352" s="35"/>
      <c r="POJ352" s="35"/>
      <c r="POK352" s="35"/>
      <c r="POL352" s="35"/>
      <c r="POM352" s="35"/>
      <c r="PON352" s="35"/>
      <c r="POO352" s="35"/>
      <c r="POP352" s="35"/>
      <c r="POQ352" s="35"/>
      <c r="POR352" s="35"/>
      <c r="POS352" s="35"/>
      <c r="POT352" s="35"/>
      <c r="POU352" s="35"/>
      <c r="POV352" s="35"/>
      <c r="POW352" s="35"/>
      <c r="POX352" s="35"/>
      <c r="POY352" s="35"/>
      <c r="POZ352" s="35"/>
      <c r="PPA352" s="35"/>
      <c r="PPB352" s="35"/>
      <c r="PPC352" s="35"/>
      <c r="PPD352" s="35"/>
      <c r="PPE352" s="35"/>
      <c r="PPF352" s="35"/>
      <c r="PPG352" s="35"/>
      <c r="PPH352" s="35"/>
      <c r="PPI352" s="35"/>
      <c r="PPJ352" s="35"/>
      <c r="PPK352" s="35"/>
      <c r="PPL352" s="35"/>
      <c r="PPM352" s="35"/>
      <c r="PPN352" s="35"/>
      <c r="PPO352" s="35"/>
      <c r="PPP352" s="35"/>
      <c r="PPQ352" s="35"/>
      <c r="PPR352" s="35"/>
      <c r="PPS352" s="35"/>
      <c r="PPT352" s="35"/>
      <c r="PPU352" s="35"/>
      <c r="PPV352" s="35"/>
      <c r="PPW352" s="35"/>
      <c r="PPX352" s="35"/>
      <c r="PPY352" s="35"/>
      <c r="PPZ352" s="35"/>
      <c r="PQA352" s="35"/>
      <c r="PQB352" s="35"/>
      <c r="PQC352" s="35"/>
      <c r="PQD352" s="35"/>
      <c r="PQE352" s="35"/>
      <c r="PQF352" s="35"/>
      <c r="PQG352" s="35"/>
      <c r="PQH352" s="35"/>
      <c r="PQI352" s="35"/>
      <c r="PQJ352" s="35"/>
      <c r="PQK352" s="35"/>
      <c r="PQL352" s="35"/>
      <c r="PQM352" s="35"/>
      <c r="PQN352" s="35"/>
      <c r="PQO352" s="35"/>
      <c r="PQP352" s="35"/>
      <c r="PQQ352" s="35"/>
      <c r="PQR352" s="35"/>
      <c r="PQS352" s="35"/>
      <c r="PQT352" s="35"/>
      <c r="PQU352" s="35"/>
      <c r="PQV352" s="35"/>
      <c r="PQW352" s="35"/>
      <c r="PQX352" s="35"/>
      <c r="PQY352" s="35"/>
      <c r="PQZ352" s="35"/>
      <c r="PRA352" s="35"/>
      <c r="PRB352" s="35"/>
      <c r="PRC352" s="35"/>
      <c r="PRD352" s="35"/>
      <c r="PRE352" s="35"/>
      <c r="PRF352" s="35"/>
      <c r="PRG352" s="35"/>
      <c r="PRH352" s="35"/>
      <c r="PRI352" s="35"/>
      <c r="PRJ352" s="35"/>
      <c r="PRK352" s="35"/>
      <c r="PRL352" s="35"/>
      <c r="PRM352" s="35"/>
      <c r="PRN352" s="35"/>
      <c r="PRO352" s="35"/>
      <c r="PRP352" s="35"/>
      <c r="PRQ352" s="35"/>
      <c r="PRR352" s="35"/>
      <c r="PRS352" s="35"/>
      <c r="PRT352" s="35"/>
      <c r="PRU352" s="35"/>
      <c r="PRV352" s="35"/>
      <c r="PRW352" s="35"/>
      <c r="PRX352" s="35"/>
      <c r="PRY352" s="35"/>
      <c r="PRZ352" s="35"/>
      <c r="PSA352" s="35"/>
      <c r="PSB352" s="35"/>
      <c r="PSC352" s="35"/>
      <c r="PSD352" s="35"/>
      <c r="PSE352" s="35"/>
      <c r="PSF352" s="35"/>
      <c r="PSG352" s="35"/>
      <c r="PSH352" s="35"/>
      <c r="PSI352" s="35"/>
      <c r="PSJ352" s="35"/>
      <c r="PSK352" s="35"/>
      <c r="PSL352" s="35"/>
      <c r="PSM352" s="35"/>
      <c r="PSN352" s="35"/>
      <c r="PSO352" s="35"/>
      <c r="PSP352" s="35"/>
      <c r="PSQ352" s="35"/>
      <c r="PSR352" s="35"/>
      <c r="PSS352" s="35"/>
      <c r="PST352" s="35"/>
      <c r="PSU352" s="35"/>
      <c r="PSV352" s="35"/>
      <c r="PSW352" s="35"/>
      <c r="PSX352" s="35"/>
      <c r="PSY352" s="35"/>
      <c r="PSZ352" s="35"/>
      <c r="PTA352" s="35"/>
      <c r="PTB352" s="35"/>
      <c r="PTC352" s="35"/>
      <c r="PTD352" s="35"/>
      <c r="PTE352" s="35"/>
      <c r="PTF352" s="35"/>
      <c r="PTG352" s="35"/>
      <c r="PTH352" s="35"/>
      <c r="PTI352" s="35"/>
      <c r="PTJ352" s="35"/>
      <c r="PTK352" s="35"/>
      <c r="PTL352" s="35"/>
      <c r="PTM352" s="35"/>
      <c r="PTN352" s="35"/>
      <c r="PTO352" s="35"/>
      <c r="PTP352" s="35"/>
      <c r="PTQ352" s="35"/>
      <c r="PTR352" s="35"/>
      <c r="PTS352" s="35"/>
      <c r="PTT352" s="35"/>
      <c r="PTU352" s="35"/>
      <c r="PTV352" s="35"/>
      <c r="PTW352" s="35"/>
      <c r="PTX352" s="35"/>
      <c r="PTY352" s="35"/>
      <c r="PTZ352" s="35"/>
      <c r="PUA352" s="35"/>
      <c r="PUB352" s="35"/>
      <c r="PUC352" s="35"/>
      <c r="PUD352" s="35"/>
      <c r="PUE352" s="35"/>
      <c r="PUF352" s="35"/>
      <c r="PUG352" s="35"/>
      <c r="PUH352" s="35"/>
      <c r="PUI352" s="35"/>
      <c r="PUJ352" s="35"/>
      <c r="PUK352" s="35"/>
      <c r="PUL352" s="35"/>
      <c r="PUM352" s="35"/>
      <c r="PUN352" s="35"/>
      <c r="PUO352" s="35"/>
      <c r="PUP352" s="35"/>
      <c r="PUQ352" s="35"/>
      <c r="PUR352" s="35"/>
      <c r="PUS352" s="35"/>
      <c r="PUT352" s="35"/>
      <c r="PUU352" s="35"/>
      <c r="PUV352" s="35"/>
      <c r="PUW352" s="35"/>
      <c r="PUX352" s="35"/>
      <c r="PUY352" s="35"/>
      <c r="PUZ352" s="35"/>
      <c r="PVA352" s="35"/>
      <c r="PVB352" s="35"/>
      <c r="PVC352" s="35"/>
      <c r="PVD352" s="35"/>
      <c r="PVE352" s="35"/>
      <c r="PVF352" s="35"/>
      <c r="PVG352" s="35"/>
      <c r="PVH352" s="35"/>
      <c r="PVI352" s="35"/>
      <c r="PVJ352" s="35"/>
      <c r="PVK352" s="35"/>
      <c r="PVL352" s="35"/>
      <c r="PVM352" s="35"/>
      <c r="PVN352" s="35"/>
      <c r="PVO352" s="35"/>
      <c r="PVP352" s="35"/>
      <c r="PVQ352" s="35"/>
      <c r="PVR352" s="35"/>
      <c r="PVS352" s="35"/>
      <c r="PVT352" s="35"/>
      <c r="PVU352" s="35"/>
      <c r="PVV352" s="35"/>
      <c r="PVW352" s="35"/>
      <c r="PVX352" s="35"/>
      <c r="PVY352" s="35"/>
      <c r="PVZ352" s="35"/>
      <c r="PWA352" s="35"/>
      <c r="PWB352" s="35"/>
      <c r="PWC352" s="35"/>
      <c r="PWD352" s="35"/>
      <c r="PWE352" s="35"/>
      <c r="PWF352" s="35"/>
      <c r="PWG352" s="35"/>
      <c r="PWH352" s="35"/>
      <c r="PWI352" s="35"/>
      <c r="PWJ352" s="35"/>
      <c r="PWK352" s="35"/>
      <c r="PWL352" s="35"/>
      <c r="PWM352" s="35"/>
      <c r="PWN352" s="35"/>
      <c r="PWO352" s="35"/>
      <c r="PWP352" s="35"/>
      <c r="PWQ352" s="35"/>
      <c r="PWR352" s="35"/>
      <c r="PWS352" s="35"/>
      <c r="PWT352" s="35"/>
      <c r="PWU352" s="35"/>
      <c r="PWV352" s="35"/>
      <c r="PWW352" s="35"/>
      <c r="PWX352" s="35"/>
      <c r="PWY352" s="35"/>
      <c r="PWZ352" s="35"/>
      <c r="PXA352" s="35"/>
      <c r="PXB352" s="35"/>
      <c r="PXC352" s="35"/>
      <c r="PXD352" s="35"/>
      <c r="PXE352" s="35"/>
      <c r="PXF352" s="35"/>
      <c r="PXG352" s="35"/>
      <c r="PXH352" s="35"/>
      <c r="PXI352" s="35"/>
      <c r="PXJ352" s="35"/>
      <c r="PXK352" s="35"/>
      <c r="PXL352" s="35"/>
      <c r="PXM352" s="35"/>
      <c r="PXN352" s="35"/>
      <c r="PXO352" s="35"/>
      <c r="PXP352" s="35"/>
      <c r="PXQ352" s="35"/>
      <c r="PXR352" s="35"/>
      <c r="PXS352" s="35"/>
      <c r="PXT352" s="35"/>
      <c r="PXU352" s="35"/>
      <c r="PXV352" s="35"/>
      <c r="PXW352" s="35"/>
      <c r="PXX352" s="35"/>
      <c r="PXY352" s="35"/>
      <c r="PXZ352" s="35"/>
      <c r="PYA352" s="35"/>
      <c r="PYB352" s="35"/>
      <c r="PYC352" s="35"/>
      <c r="PYD352" s="35"/>
      <c r="PYE352" s="35"/>
      <c r="PYF352" s="35"/>
      <c r="PYG352" s="35"/>
      <c r="PYH352" s="35"/>
      <c r="PYI352" s="35"/>
      <c r="PYJ352" s="35"/>
      <c r="PYK352" s="35"/>
      <c r="PYL352" s="35"/>
      <c r="PYM352" s="35"/>
      <c r="PYN352" s="35"/>
      <c r="PYO352" s="35"/>
      <c r="PYP352" s="35"/>
      <c r="PYQ352" s="35"/>
      <c r="PYR352" s="35"/>
      <c r="PYS352" s="35"/>
      <c r="PYT352" s="35"/>
      <c r="PYU352" s="35"/>
      <c r="PYV352" s="35"/>
      <c r="PYW352" s="35"/>
      <c r="PYX352" s="35"/>
      <c r="PYY352" s="35"/>
      <c r="PYZ352" s="35"/>
      <c r="PZA352" s="35"/>
      <c r="PZB352" s="35"/>
      <c r="PZC352" s="35"/>
      <c r="PZD352" s="35"/>
      <c r="PZE352" s="35"/>
      <c r="PZF352" s="35"/>
      <c r="PZG352" s="35"/>
      <c r="PZH352" s="35"/>
      <c r="PZI352" s="35"/>
      <c r="PZJ352" s="35"/>
      <c r="PZK352" s="35"/>
      <c r="PZL352" s="35"/>
      <c r="PZM352" s="35"/>
      <c r="PZN352" s="35"/>
      <c r="PZO352" s="35"/>
      <c r="PZP352" s="35"/>
      <c r="PZQ352" s="35"/>
      <c r="PZR352" s="35"/>
      <c r="PZS352" s="35"/>
      <c r="PZT352" s="35"/>
      <c r="PZU352" s="35"/>
      <c r="PZV352" s="35"/>
      <c r="PZW352" s="35"/>
      <c r="PZX352" s="35"/>
      <c r="PZY352" s="35"/>
      <c r="PZZ352" s="35"/>
      <c r="QAA352" s="35"/>
      <c r="QAB352" s="35"/>
      <c r="QAC352" s="35"/>
      <c r="QAD352" s="35"/>
      <c r="QAE352" s="35"/>
      <c r="QAF352" s="35"/>
      <c r="QAG352" s="35"/>
      <c r="QAH352" s="35"/>
      <c r="QAI352" s="35"/>
      <c r="QAJ352" s="35"/>
      <c r="QAK352" s="35"/>
      <c r="QAL352" s="35"/>
      <c r="QAM352" s="35"/>
      <c r="QAN352" s="35"/>
      <c r="QAO352" s="35"/>
      <c r="QAP352" s="35"/>
      <c r="QAQ352" s="35"/>
      <c r="QAR352" s="35"/>
      <c r="QAS352" s="35"/>
      <c r="QAT352" s="35"/>
      <c r="QAU352" s="35"/>
      <c r="QAV352" s="35"/>
      <c r="QAW352" s="35"/>
      <c r="QAX352" s="35"/>
      <c r="QAY352" s="35"/>
      <c r="QAZ352" s="35"/>
      <c r="QBA352" s="35"/>
      <c r="QBB352" s="35"/>
      <c r="QBC352" s="35"/>
      <c r="QBD352" s="35"/>
      <c r="QBE352" s="35"/>
      <c r="QBF352" s="35"/>
      <c r="QBG352" s="35"/>
      <c r="QBH352" s="35"/>
      <c r="QBI352" s="35"/>
      <c r="QBJ352" s="35"/>
      <c r="QBK352" s="35"/>
      <c r="QBL352" s="35"/>
      <c r="QBM352" s="35"/>
      <c r="QBN352" s="35"/>
      <c r="QBO352" s="35"/>
      <c r="QBP352" s="35"/>
      <c r="QBQ352" s="35"/>
      <c r="QBR352" s="35"/>
      <c r="QBS352" s="35"/>
      <c r="QBT352" s="35"/>
      <c r="QBU352" s="35"/>
      <c r="QBV352" s="35"/>
      <c r="QBW352" s="35"/>
      <c r="QBX352" s="35"/>
      <c r="QBY352" s="35"/>
      <c r="QBZ352" s="35"/>
      <c r="QCA352" s="35"/>
      <c r="QCB352" s="35"/>
      <c r="QCC352" s="35"/>
      <c r="QCD352" s="35"/>
      <c r="QCE352" s="35"/>
      <c r="QCF352" s="35"/>
      <c r="QCG352" s="35"/>
      <c r="QCH352" s="35"/>
      <c r="QCI352" s="35"/>
      <c r="QCJ352" s="35"/>
      <c r="QCK352" s="35"/>
      <c r="QCL352" s="35"/>
      <c r="QCM352" s="35"/>
      <c r="QCN352" s="35"/>
      <c r="QCO352" s="35"/>
      <c r="QCP352" s="35"/>
      <c r="QCQ352" s="35"/>
      <c r="QCR352" s="35"/>
      <c r="QCS352" s="35"/>
      <c r="QCT352" s="35"/>
      <c r="QCU352" s="35"/>
      <c r="QCV352" s="35"/>
      <c r="QCW352" s="35"/>
      <c r="QCX352" s="35"/>
      <c r="QCY352" s="35"/>
      <c r="QCZ352" s="35"/>
      <c r="QDA352" s="35"/>
      <c r="QDB352" s="35"/>
      <c r="QDC352" s="35"/>
      <c r="QDD352" s="35"/>
      <c r="QDE352" s="35"/>
      <c r="QDF352" s="35"/>
      <c r="QDG352" s="35"/>
      <c r="QDH352" s="35"/>
      <c r="QDI352" s="35"/>
      <c r="QDJ352" s="35"/>
      <c r="QDK352" s="35"/>
      <c r="QDL352" s="35"/>
      <c r="QDM352" s="35"/>
      <c r="QDN352" s="35"/>
      <c r="QDO352" s="35"/>
      <c r="QDP352" s="35"/>
      <c r="QDQ352" s="35"/>
      <c r="QDR352" s="35"/>
      <c r="QDS352" s="35"/>
      <c r="QDT352" s="35"/>
      <c r="QDU352" s="35"/>
      <c r="QDV352" s="35"/>
      <c r="QDW352" s="35"/>
      <c r="QDX352" s="35"/>
      <c r="QDY352" s="35"/>
      <c r="QDZ352" s="35"/>
      <c r="QEA352" s="35"/>
      <c r="QEB352" s="35"/>
      <c r="QEC352" s="35"/>
      <c r="QED352" s="35"/>
      <c r="QEE352" s="35"/>
      <c r="QEF352" s="35"/>
      <c r="QEG352" s="35"/>
      <c r="QEH352" s="35"/>
      <c r="QEI352" s="35"/>
      <c r="QEJ352" s="35"/>
      <c r="QEK352" s="35"/>
      <c r="QEL352" s="35"/>
      <c r="QEM352" s="35"/>
      <c r="QEN352" s="35"/>
      <c r="QEO352" s="35"/>
      <c r="QEP352" s="35"/>
      <c r="QEQ352" s="35"/>
      <c r="QER352" s="35"/>
      <c r="QES352" s="35"/>
      <c r="QET352" s="35"/>
      <c r="QEU352" s="35"/>
      <c r="QEV352" s="35"/>
      <c r="QEW352" s="35"/>
      <c r="QEX352" s="35"/>
      <c r="QEY352" s="35"/>
      <c r="QEZ352" s="35"/>
      <c r="QFA352" s="35"/>
      <c r="QFB352" s="35"/>
      <c r="QFC352" s="35"/>
      <c r="QFD352" s="35"/>
      <c r="QFE352" s="35"/>
      <c r="QFF352" s="35"/>
      <c r="QFG352" s="35"/>
      <c r="QFH352" s="35"/>
      <c r="QFI352" s="35"/>
      <c r="QFJ352" s="35"/>
      <c r="QFK352" s="35"/>
      <c r="QFL352" s="35"/>
      <c r="QFM352" s="35"/>
      <c r="QFN352" s="35"/>
      <c r="QFO352" s="35"/>
      <c r="QFP352" s="35"/>
      <c r="QFQ352" s="35"/>
      <c r="QFR352" s="35"/>
      <c r="QFS352" s="35"/>
      <c r="QFT352" s="35"/>
      <c r="QFU352" s="35"/>
      <c r="QFV352" s="35"/>
      <c r="QFW352" s="35"/>
      <c r="QFX352" s="35"/>
      <c r="QFY352" s="35"/>
      <c r="QFZ352" s="35"/>
      <c r="QGA352" s="35"/>
      <c r="QGB352" s="35"/>
      <c r="QGC352" s="35"/>
      <c r="QGD352" s="35"/>
      <c r="QGE352" s="35"/>
      <c r="QGF352" s="35"/>
      <c r="QGG352" s="35"/>
      <c r="QGH352" s="35"/>
      <c r="QGI352" s="35"/>
      <c r="QGJ352" s="35"/>
      <c r="QGK352" s="35"/>
      <c r="QGL352" s="35"/>
      <c r="QGM352" s="35"/>
      <c r="QGN352" s="35"/>
      <c r="QGO352" s="35"/>
      <c r="QGP352" s="35"/>
      <c r="QGQ352" s="35"/>
      <c r="QGR352" s="35"/>
      <c r="QGS352" s="35"/>
      <c r="QGT352" s="35"/>
      <c r="QGU352" s="35"/>
      <c r="QGV352" s="35"/>
      <c r="QGW352" s="35"/>
      <c r="QGX352" s="35"/>
      <c r="QGY352" s="35"/>
      <c r="QGZ352" s="35"/>
      <c r="QHA352" s="35"/>
      <c r="QHB352" s="35"/>
      <c r="QHC352" s="35"/>
      <c r="QHD352" s="35"/>
      <c r="QHE352" s="35"/>
      <c r="QHF352" s="35"/>
      <c r="QHG352" s="35"/>
      <c r="QHH352" s="35"/>
      <c r="QHI352" s="35"/>
      <c r="QHJ352" s="35"/>
      <c r="QHK352" s="35"/>
      <c r="QHL352" s="35"/>
      <c r="QHM352" s="35"/>
      <c r="QHN352" s="35"/>
      <c r="QHO352" s="35"/>
      <c r="QHP352" s="35"/>
      <c r="QHQ352" s="35"/>
      <c r="QHR352" s="35"/>
      <c r="QHS352" s="35"/>
      <c r="QHT352" s="35"/>
      <c r="QHU352" s="35"/>
      <c r="QHV352" s="35"/>
      <c r="QHW352" s="35"/>
      <c r="QHX352" s="35"/>
      <c r="QHY352" s="35"/>
      <c r="QHZ352" s="35"/>
      <c r="QIA352" s="35"/>
      <c r="QIB352" s="35"/>
      <c r="QIC352" s="35"/>
      <c r="QID352" s="35"/>
      <c r="QIE352" s="35"/>
      <c r="QIF352" s="35"/>
      <c r="QIG352" s="35"/>
      <c r="QIH352" s="35"/>
      <c r="QII352" s="35"/>
      <c r="QIJ352" s="35"/>
      <c r="QIK352" s="35"/>
      <c r="QIL352" s="35"/>
      <c r="QIM352" s="35"/>
      <c r="QIN352" s="35"/>
      <c r="QIO352" s="35"/>
      <c r="QIP352" s="35"/>
      <c r="QIQ352" s="35"/>
      <c r="QIR352" s="35"/>
      <c r="QIS352" s="35"/>
      <c r="QIT352" s="35"/>
      <c r="QIU352" s="35"/>
      <c r="QIV352" s="35"/>
      <c r="QIW352" s="35"/>
      <c r="QIX352" s="35"/>
      <c r="QIY352" s="35"/>
      <c r="QIZ352" s="35"/>
      <c r="QJA352" s="35"/>
      <c r="QJB352" s="35"/>
      <c r="QJC352" s="35"/>
      <c r="QJD352" s="35"/>
      <c r="QJE352" s="35"/>
      <c r="QJF352" s="35"/>
      <c r="QJG352" s="35"/>
      <c r="QJH352" s="35"/>
      <c r="QJI352" s="35"/>
      <c r="QJJ352" s="35"/>
      <c r="QJK352" s="35"/>
      <c r="QJL352" s="35"/>
      <c r="QJM352" s="35"/>
      <c r="QJN352" s="35"/>
      <c r="QJO352" s="35"/>
      <c r="QJP352" s="35"/>
      <c r="QJQ352" s="35"/>
      <c r="QJR352" s="35"/>
      <c r="QJS352" s="35"/>
      <c r="QJT352" s="35"/>
      <c r="QJU352" s="35"/>
      <c r="QJV352" s="35"/>
      <c r="QJW352" s="35"/>
      <c r="QJX352" s="35"/>
      <c r="QJY352" s="35"/>
      <c r="QJZ352" s="35"/>
      <c r="QKA352" s="35"/>
      <c r="QKB352" s="35"/>
      <c r="QKC352" s="35"/>
      <c r="QKD352" s="35"/>
      <c r="QKE352" s="35"/>
      <c r="QKF352" s="35"/>
      <c r="QKG352" s="35"/>
      <c r="QKH352" s="35"/>
      <c r="QKI352" s="35"/>
      <c r="QKJ352" s="35"/>
      <c r="QKK352" s="35"/>
      <c r="QKL352" s="35"/>
      <c r="QKM352" s="35"/>
      <c r="QKN352" s="35"/>
      <c r="QKO352" s="35"/>
      <c r="QKP352" s="35"/>
      <c r="QKQ352" s="35"/>
      <c r="QKR352" s="35"/>
      <c r="QKS352" s="35"/>
      <c r="QKT352" s="35"/>
      <c r="QKU352" s="35"/>
      <c r="QKV352" s="35"/>
      <c r="QKW352" s="35"/>
      <c r="QKX352" s="35"/>
      <c r="QKY352" s="35"/>
      <c r="QKZ352" s="35"/>
      <c r="QLA352" s="35"/>
      <c r="QLB352" s="35"/>
      <c r="QLC352" s="35"/>
      <c r="QLD352" s="35"/>
      <c r="QLE352" s="35"/>
      <c r="QLF352" s="35"/>
      <c r="QLG352" s="35"/>
      <c r="QLH352" s="35"/>
      <c r="QLI352" s="35"/>
      <c r="QLJ352" s="35"/>
      <c r="QLK352" s="35"/>
      <c r="QLL352" s="35"/>
      <c r="QLM352" s="35"/>
      <c r="QLN352" s="35"/>
      <c r="QLO352" s="35"/>
      <c r="QLP352" s="35"/>
      <c r="QLQ352" s="35"/>
      <c r="QLR352" s="35"/>
      <c r="QLS352" s="35"/>
      <c r="QLT352" s="35"/>
      <c r="QLU352" s="35"/>
      <c r="QLV352" s="35"/>
      <c r="QLW352" s="35"/>
      <c r="QLX352" s="35"/>
      <c r="QLY352" s="35"/>
      <c r="QLZ352" s="35"/>
      <c r="QMA352" s="35"/>
      <c r="QMB352" s="35"/>
      <c r="QMC352" s="35"/>
      <c r="QMD352" s="35"/>
      <c r="QME352" s="35"/>
      <c r="QMF352" s="35"/>
      <c r="QMG352" s="35"/>
      <c r="QMH352" s="35"/>
      <c r="QMI352" s="35"/>
      <c r="QMJ352" s="35"/>
      <c r="QMK352" s="35"/>
      <c r="QML352" s="35"/>
      <c r="QMM352" s="35"/>
      <c r="QMN352" s="35"/>
      <c r="QMO352" s="35"/>
      <c r="QMP352" s="35"/>
      <c r="QMQ352" s="35"/>
      <c r="QMR352" s="35"/>
      <c r="QMS352" s="35"/>
      <c r="QMT352" s="35"/>
      <c r="QMU352" s="35"/>
      <c r="QMV352" s="35"/>
      <c r="QMW352" s="35"/>
      <c r="QMX352" s="35"/>
      <c r="QMY352" s="35"/>
      <c r="QMZ352" s="35"/>
      <c r="QNA352" s="35"/>
      <c r="QNB352" s="35"/>
      <c r="QNC352" s="35"/>
      <c r="QND352" s="35"/>
      <c r="QNE352" s="35"/>
      <c r="QNF352" s="35"/>
      <c r="QNG352" s="35"/>
      <c r="QNH352" s="35"/>
      <c r="QNI352" s="35"/>
      <c r="QNJ352" s="35"/>
      <c r="QNK352" s="35"/>
      <c r="QNL352" s="35"/>
      <c r="QNM352" s="35"/>
      <c r="QNN352" s="35"/>
      <c r="QNO352" s="35"/>
      <c r="QNP352" s="35"/>
      <c r="QNQ352" s="35"/>
      <c r="QNR352" s="35"/>
      <c r="QNS352" s="35"/>
      <c r="QNT352" s="35"/>
      <c r="QNU352" s="35"/>
      <c r="QNV352" s="35"/>
      <c r="QNW352" s="35"/>
      <c r="QNX352" s="35"/>
      <c r="QNY352" s="35"/>
      <c r="QNZ352" s="35"/>
      <c r="QOA352" s="35"/>
      <c r="QOB352" s="35"/>
      <c r="QOC352" s="35"/>
      <c r="QOD352" s="35"/>
      <c r="QOE352" s="35"/>
      <c r="QOF352" s="35"/>
      <c r="QOG352" s="35"/>
      <c r="QOH352" s="35"/>
      <c r="QOI352" s="35"/>
      <c r="QOJ352" s="35"/>
      <c r="QOK352" s="35"/>
      <c r="QOL352" s="35"/>
      <c r="QOM352" s="35"/>
      <c r="QON352" s="35"/>
      <c r="QOO352" s="35"/>
      <c r="QOP352" s="35"/>
      <c r="QOQ352" s="35"/>
      <c r="QOR352" s="35"/>
      <c r="QOS352" s="35"/>
      <c r="QOT352" s="35"/>
      <c r="QOU352" s="35"/>
      <c r="QOV352" s="35"/>
      <c r="QOW352" s="35"/>
      <c r="QOX352" s="35"/>
      <c r="QOY352" s="35"/>
      <c r="QOZ352" s="35"/>
      <c r="QPA352" s="35"/>
      <c r="QPB352" s="35"/>
      <c r="QPC352" s="35"/>
      <c r="QPD352" s="35"/>
      <c r="QPE352" s="35"/>
      <c r="QPF352" s="35"/>
      <c r="QPG352" s="35"/>
      <c r="QPH352" s="35"/>
      <c r="QPI352" s="35"/>
      <c r="QPJ352" s="35"/>
      <c r="QPK352" s="35"/>
      <c r="QPL352" s="35"/>
      <c r="QPM352" s="35"/>
      <c r="QPN352" s="35"/>
      <c r="QPO352" s="35"/>
      <c r="QPP352" s="35"/>
      <c r="QPQ352" s="35"/>
      <c r="QPR352" s="35"/>
      <c r="QPS352" s="35"/>
      <c r="QPT352" s="35"/>
      <c r="QPU352" s="35"/>
      <c r="QPV352" s="35"/>
      <c r="QPW352" s="35"/>
      <c r="QPX352" s="35"/>
      <c r="QPY352" s="35"/>
      <c r="QPZ352" s="35"/>
      <c r="QQA352" s="35"/>
      <c r="QQB352" s="35"/>
      <c r="QQC352" s="35"/>
      <c r="QQD352" s="35"/>
      <c r="QQE352" s="35"/>
      <c r="QQF352" s="35"/>
      <c r="QQG352" s="35"/>
      <c r="QQH352" s="35"/>
      <c r="QQI352" s="35"/>
      <c r="QQJ352" s="35"/>
      <c r="QQK352" s="35"/>
      <c r="QQL352" s="35"/>
      <c r="QQM352" s="35"/>
      <c r="QQN352" s="35"/>
      <c r="QQO352" s="35"/>
      <c r="QQP352" s="35"/>
      <c r="QQQ352" s="35"/>
      <c r="QQR352" s="35"/>
      <c r="QQS352" s="35"/>
      <c r="QQT352" s="35"/>
      <c r="QQU352" s="35"/>
      <c r="QQV352" s="35"/>
      <c r="QQW352" s="35"/>
      <c r="QQX352" s="35"/>
      <c r="QQY352" s="35"/>
      <c r="QQZ352" s="35"/>
      <c r="QRA352" s="35"/>
      <c r="QRB352" s="35"/>
      <c r="QRC352" s="35"/>
      <c r="QRD352" s="35"/>
      <c r="QRE352" s="35"/>
      <c r="QRF352" s="35"/>
      <c r="QRG352" s="35"/>
      <c r="QRH352" s="35"/>
      <c r="QRI352" s="35"/>
      <c r="QRJ352" s="35"/>
      <c r="QRK352" s="35"/>
      <c r="QRL352" s="35"/>
      <c r="QRM352" s="35"/>
      <c r="QRN352" s="35"/>
      <c r="QRO352" s="35"/>
      <c r="QRP352" s="35"/>
      <c r="QRQ352" s="35"/>
      <c r="QRR352" s="35"/>
      <c r="QRS352" s="35"/>
      <c r="QRT352" s="35"/>
      <c r="QRU352" s="35"/>
      <c r="QRV352" s="35"/>
      <c r="QRW352" s="35"/>
      <c r="QRX352" s="35"/>
      <c r="QRY352" s="35"/>
      <c r="QRZ352" s="35"/>
      <c r="QSA352" s="35"/>
      <c r="QSB352" s="35"/>
      <c r="QSC352" s="35"/>
      <c r="QSD352" s="35"/>
      <c r="QSE352" s="35"/>
      <c r="QSF352" s="35"/>
      <c r="QSG352" s="35"/>
      <c r="QSH352" s="35"/>
      <c r="QSI352" s="35"/>
      <c r="QSJ352" s="35"/>
      <c r="QSK352" s="35"/>
      <c r="QSL352" s="35"/>
      <c r="QSM352" s="35"/>
      <c r="QSN352" s="35"/>
      <c r="QSO352" s="35"/>
      <c r="QSP352" s="35"/>
      <c r="QSQ352" s="35"/>
      <c r="QSR352" s="35"/>
      <c r="QSS352" s="35"/>
      <c r="QST352" s="35"/>
      <c r="QSU352" s="35"/>
      <c r="QSV352" s="35"/>
      <c r="QSW352" s="35"/>
      <c r="QSX352" s="35"/>
      <c r="QSY352" s="35"/>
      <c r="QSZ352" s="35"/>
      <c r="QTA352" s="35"/>
      <c r="QTB352" s="35"/>
      <c r="QTC352" s="35"/>
      <c r="QTD352" s="35"/>
      <c r="QTE352" s="35"/>
      <c r="QTF352" s="35"/>
      <c r="QTG352" s="35"/>
      <c r="QTH352" s="35"/>
      <c r="QTI352" s="35"/>
      <c r="QTJ352" s="35"/>
      <c r="QTK352" s="35"/>
      <c r="QTL352" s="35"/>
      <c r="QTM352" s="35"/>
      <c r="QTN352" s="35"/>
      <c r="QTO352" s="35"/>
      <c r="QTP352" s="35"/>
      <c r="QTQ352" s="35"/>
      <c r="QTR352" s="35"/>
      <c r="QTS352" s="35"/>
      <c r="QTT352" s="35"/>
      <c r="QTU352" s="35"/>
      <c r="QTV352" s="35"/>
      <c r="QTW352" s="35"/>
      <c r="QTX352" s="35"/>
      <c r="QTY352" s="35"/>
      <c r="QTZ352" s="35"/>
      <c r="QUA352" s="35"/>
      <c r="QUB352" s="35"/>
      <c r="QUC352" s="35"/>
      <c r="QUD352" s="35"/>
      <c r="QUE352" s="35"/>
      <c r="QUF352" s="35"/>
      <c r="QUG352" s="35"/>
      <c r="QUH352" s="35"/>
      <c r="QUI352" s="35"/>
      <c r="QUJ352" s="35"/>
      <c r="QUK352" s="35"/>
      <c r="QUL352" s="35"/>
      <c r="QUM352" s="35"/>
      <c r="QUN352" s="35"/>
      <c r="QUO352" s="35"/>
      <c r="QUP352" s="35"/>
      <c r="QUQ352" s="35"/>
      <c r="QUR352" s="35"/>
      <c r="QUS352" s="35"/>
      <c r="QUT352" s="35"/>
      <c r="QUU352" s="35"/>
      <c r="QUV352" s="35"/>
      <c r="QUW352" s="35"/>
      <c r="QUX352" s="35"/>
      <c r="QUY352" s="35"/>
      <c r="QUZ352" s="35"/>
      <c r="QVA352" s="35"/>
      <c r="QVB352" s="35"/>
      <c r="QVC352" s="35"/>
      <c r="QVD352" s="35"/>
      <c r="QVE352" s="35"/>
      <c r="QVF352" s="35"/>
      <c r="QVG352" s="35"/>
      <c r="QVH352" s="35"/>
      <c r="QVI352" s="35"/>
      <c r="QVJ352" s="35"/>
      <c r="QVK352" s="35"/>
      <c r="QVL352" s="35"/>
      <c r="QVM352" s="35"/>
      <c r="QVN352" s="35"/>
      <c r="QVO352" s="35"/>
      <c r="QVP352" s="35"/>
      <c r="QVQ352" s="35"/>
      <c r="QVR352" s="35"/>
      <c r="QVS352" s="35"/>
      <c r="QVT352" s="35"/>
      <c r="QVU352" s="35"/>
      <c r="QVV352" s="35"/>
      <c r="QVW352" s="35"/>
      <c r="QVX352" s="35"/>
      <c r="QVY352" s="35"/>
      <c r="QVZ352" s="35"/>
      <c r="QWA352" s="35"/>
      <c r="QWB352" s="35"/>
      <c r="QWC352" s="35"/>
      <c r="QWD352" s="35"/>
      <c r="QWE352" s="35"/>
      <c r="QWF352" s="35"/>
      <c r="QWG352" s="35"/>
      <c r="QWH352" s="35"/>
      <c r="QWI352" s="35"/>
      <c r="QWJ352" s="35"/>
      <c r="QWK352" s="35"/>
      <c r="QWL352" s="35"/>
      <c r="QWM352" s="35"/>
      <c r="QWN352" s="35"/>
      <c r="QWO352" s="35"/>
      <c r="QWP352" s="35"/>
      <c r="QWQ352" s="35"/>
      <c r="QWR352" s="35"/>
      <c r="QWS352" s="35"/>
      <c r="QWT352" s="35"/>
      <c r="QWU352" s="35"/>
      <c r="QWV352" s="35"/>
      <c r="QWW352" s="35"/>
      <c r="QWX352" s="35"/>
      <c r="QWY352" s="35"/>
      <c r="QWZ352" s="35"/>
      <c r="QXA352" s="35"/>
      <c r="QXB352" s="35"/>
      <c r="QXC352" s="35"/>
      <c r="QXD352" s="35"/>
      <c r="QXE352" s="35"/>
      <c r="QXF352" s="35"/>
      <c r="QXG352" s="35"/>
      <c r="QXH352" s="35"/>
      <c r="QXI352" s="35"/>
      <c r="QXJ352" s="35"/>
      <c r="QXK352" s="35"/>
      <c r="QXL352" s="35"/>
      <c r="QXM352" s="35"/>
      <c r="QXN352" s="35"/>
      <c r="QXO352" s="35"/>
      <c r="QXP352" s="35"/>
      <c r="QXQ352" s="35"/>
      <c r="QXR352" s="35"/>
      <c r="QXS352" s="35"/>
      <c r="QXT352" s="35"/>
      <c r="QXU352" s="35"/>
      <c r="QXV352" s="35"/>
      <c r="QXW352" s="35"/>
      <c r="QXX352" s="35"/>
      <c r="QXY352" s="35"/>
      <c r="QXZ352" s="35"/>
      <c r="QYA352" s="35"/>
      <c r="QYB352" s="35"/>
      <c r="QYC352" s="35"/>
      <c r="QYD352" s="35"/>
      <c r="QYE352" s="35"/>
      <c r="QYF352" s="35"/>
      <c r="QYG352" s="35"/>
      <c r="QYH352" s="35"/>
      <c r="QYI352" s="35"/>
      <c r="QYJ352" s="35"/>
      <c r="QYK352" s="35"/>
      <c r="QYL352" s="35"/>
      <c r="QYM352" s="35"/>
      <c r="QYN352" s="35"/>
      <c r="QYO352" s="35"/>
      <c r="QYP352" s="35"/>
      <c r="QYQ352" s="35"/>
      <c r="QYR352" s="35"/>
      <c r="QYS352" s="35"/>
      <c r="QYT352" s="35"/>
      <c r="QYU352" s="35"/>
      <c r="QYV352" s="35"/>
      <c r="QYW352" s="35"/>
      <c r="QYX352" s="35"/>
      <c r="QYY352" s="35"/>
      <c r="QYZ352" s="35"/>
      <c r="QZA352" s="35"/>
      <c r="QZB352" s="35"/>
      <c r="QZC352" s="35"/>
      <c r="QZD352" s="35"/>
      <c r="QZE352" s="35"/>
      <c r="QZF352" s="35"/>
      <c r="QZG352" s="35"/>
      <c r="QZH352" s="35"/>
      <c r="QZI352" s="35"/>
      <c r="QZJ352" s="35"/>
      <c r="QZK352" s="35"/>
      <c r="QZL352" s="35"/>
      <c r="QZM352" s="35"/>
      <c r="QZN352" s="35"/>
      <c r="QZO352" s="35"/>
      <c r="QZP352" s="35"/>
      <c r="QZQ352" s="35"/>
      <c r="QZR352" s="35"/>
      <c r="QZS352" s="35"/>
      <c r="QZT352" s="35"/>
      <c r="QZU352" s="35"/>
      <c r="QZV352" s="35"/>
      <c r="QZW352" s="35"/>
      <c r="QZX352" s="35"/>
      <c r="QZY352" s="35"/>
      <c r="QZZ352" s="35"/>
      <c r="RAA352" s="35"/>
      <c r="RAB352" s="35"/>
      <c r="RAC352" s="35"/>
      <c r="RAD352" s="35"/>
      <c r="RAE352" s="35"/>
      <c r="RAF352" s="35"/>
      <c r="RAG352" s="35"/>
      <c r="RAH352" s="35"/>
      <c r="RAI352" s="35"/>
      <c r="RAJ352" s="35"/>
      <c r="RAK352" s="35"/>
      <c r="RAL352" s="35"/>
      <c r="RAM352" s="35"/>
      <c r="RAN352" s="35"/>
      <c r="RAO352" s="35"/>
      <c r="RAP352" s="35"/>
      <c r="RAQ352" s="35"/>
      <c r="RAR352" s="35"/>
      <c r="RAS352" s="35"/>
      <c r="RAT352" s="35"/>
      <c r="RAU352" s="35"/>
      <c r="RAV352" s="35"/>
      <c r="RAW352" s="35"/>
      <c r="RAX352" s="35"/>
      <c r="RAY352" s="35"/>
      <c r="RAZ352" s="35"/>
      <c r="RBA352" s="35"/>
      <c r="RBB352" s="35"/>
      <c r="RBC352" s="35"/>
      <c r="RBD352" s="35"/>
      <c r="RBE352" s="35"/>
      <c r="RBF352" s="35"/>
      <c r="RBG352" s="35"/>
      <c r="RBH352" s="35"/>
      <c r="RBI352" s="35"/>
      <c r="RBJ352" s="35"/>
      <c r="RBK352" s="35"/>
      <c r="RBL352" s="35"/>
      <c r="RBM352" s="35"/>
      <c r="RBN352" s="35"/>
      <c r="RBO352" s="35"/>
      <c r="RBP352" s="35"/>
      <c r="RBQ352" s="35"/>
      <c r="RBR352" s="35"/>
      <c r="RBS352" s="35"/>
      <c r="RBT352" s="35"/>
      <c r="RBU352" s="35"/>
      <c r="RBV352" s="35"/>
      <c r="RBW352" s="35"/>
      <c r="RBX352" s="35"/>
      <c r="RBY352" s="35"/>
      <c r="RBZ352" s="35"/>
      <c r="RCA352" s="35"/>
      <c r="RCB352" s="35"/>
      <c r="RCC352" s="35"/>
      <c r="RCD352" s="35"/>
      <c r="RCE352" s="35"/>
      <c r="RCF352" s="35"/>
      <c r="RCG352" s="35"/>
      <c r="RCH352" s="35"/>
      <c r="RCI352" s="35"/>
      <c r="RCJ352" s="35"/>
      <c r="RCK352" s="35"/>
      <c r="RCL352" s="35"/>
      <c r="RCM352" s="35"/>
      <c r="RCN352" s="35"/>
      <c r="RCO352" s="35"/>
      <c r="RCP352" s="35"/>
      <c r="RCQ352" s="35"/>
      <c r="RCR352" s="35"/>
      <c r="RCS352" s="35"/>
      <c r="RCT352" s="35"/>
      <c r="RCU352" s="35"/>
      <c r="RCV352" s="35"/>
      <c r="RCW352" s="35"/>
      <c r="RCX352" s="35"/>
      <c r="RCY352" s="35"/>
      <c r="RCZ352" s="35"/>
      <c r="RDA352" s="35"/>
      <c r="RDB352" s="35"/>
      <c r="RDC352" s="35"/>
      <c r="RDD352" s="35"/>
      <c r="RDE352" s="35"/>
      <c r="RDF352" s="35"/>
      <c r="RDG352" s="35"/>
      <c r="RDH352" s="35"/>
      <c r="RDI352" s="35"/>
      <c r="RDJ352" s="35"/>
      <c r="RDK352" s="35"/>
      <c r="RDL352" s="35"/>
      <c r="RDM352" s="35"/>
      <c r="RDN352" s="35"/>
      <c r="RDO352" s="35"/>
      <c r="RDP352" s="35"/>
      <c r="RDQ352" s="35"/>
      <c r="RDR352" s="35"/>
      <c r="RDS352" s="35"/>
      <c r="RDT352" s="35"/>
      <c r="RDU352" s="35"/>
      <c r="RDV352" s="35"/>
      <c r="RDW352" s="35"/>
      <c r="RDX352" s="35"/>
      <c r="RDY352" s="35"/>
      <c r="RDZ352" s="35"/>
      <c r="REA352" s="35"/>
      <c r="REB352" s="35"/>
      <c r="REC352" s="35"/>
      <c r="RED352" s="35"/>
      <c r="REE352" s="35"/>
      <c r="REF352" s="35"/>
      <c r="REG352" s="35"/>
      <c r="REH352" s="35"/>
      <c r="REI352" s="35"/>
      <c r="REJ352" s="35"/>
      <c r="REK352" s="35"/>
      <c r="REL352" s="35"/>
      <c r="REM352" s="35"/>
      <c r="REN352" s="35"/>
      <c r="REO352" s="35"/>
      <c r="REP352" s="35"/>
      <c r="REQ352" s="35"/>
      <c r="RER352" s="35"/>
      <c r="RES352" s="35"/>
      <c r="RET352" s="35"/>
      <c r="REU352" s="35"/>
      <c r="REV352" s="35"/>
      <c r="REW352" s="35"/>
      <c r="REX352" s="35"/>
      <c r="REY352" s="35"/>
      <c r="REZ352" s="35"/>
      <c r="RFA352" s="35"/>
      <c r="RFB352" s="35"/>
      <c r="RFC352" s="35"/>
      <c r="RFD352" s="35"/>
      <c r="RFE352" s="35"/>
      <c r="RFF352" s="35"/>
      <c r="RFG352" s="35"/>
      <c r="RFH352" s="35"/>
      <c r="RFI352" s="35"/>
      <c r="RFJ352" s="35"/>
      <c r="RFK352" s="35"/>
      <c r="RFL352" s="35"/>
      <c r="RFM352" s="35"/>
      <c r="RFN352" s="35"/>
      <c r="RFO352" s="35"/>
      <c r="RFP352" s="35"/>
      <c r="RFQ352" s="35"/>
      <c r="RFR352" s="35"/>
      <c r="RFS352" s="35"/>
      <c r="RFT352" s="35"/>
      <c r="RFU352" s="35"/>
      <c r="RFV352" s="35"/>
      <c r="RFW352" s="35"/>
      <c r="RFX352" s="35"/>
      <c r="RFY352" s="35"/>
      <c r="RFZ352" s="35"/>
      <c r="RGA352" s="35"/>
      <c r="RGB352" s="35"/>
      <c r="RGC352" s="35"/>
      <c r="RGD352" s="35"/>
      <c r="RGE352" s="35"/>
      <c r="RGF352" s="35"/>
      <c r="RGG352" s="35"/>
      <c r="RGH352" s="35"/>
      <c r="RGI352" s="35"/>
      <c r="RGJ352" s="35"/>
      <c r="RGK352" s="35"/>
      <c r="RGL352" s="35"/>
      <c r="RGM352" s="35"/>
      <c r="RGN352" s="35"/>
      <c r="RGO352" s="35"/>
      <c r="RGP352" s="35"/>
      <c r="RGQ352" s="35"/>
      <c r="RGR352" s="35"/>
      <c r="RGS352" s="35"/>
      <c r="RGT352" s="35"/>
      <c r="RGU352" s="35"/>
      <c r="RGV352" s="35"/>
      <c r="RGW352" s="35"/>
      <c r="RGX352" s="35"/>
      <c r="RGY352" s="35"/>
      <c r="RGZ352" s="35"/>
      <c r="RHA352" s="35"/>
      <c r="RHB352" s="35"/>
      <c r="RHC352" s="35"/>
      <c r="RHD352" s="35"/>
      <c r="RHE352" s="35"/>
      <c r="RHF352" s="35"/>
      <c r="RHG352" s="35"/>
      <c r="RHH352" s="35"/>
      <c r="RHI352" s="35"/>
      <c r="RHJ352" s="35"/>
      <c r="RHK352" s="35"/>
      <c r="RHL352" s="35"/>
      <c r="RHM352" s="35"/>
      <c r="RHN352" s="35"/>
      <c r="RHO352" s="35"/>
      <c r="RHP352" s="35"/>
      <c r="RHQ352" s="35"/>
      <c r="RHR352" s="35"/>
      <c r="RHS352" s="35"/>
      <c r="RHT352" s="35"/>
      <c r="RHU352" s="35"/>
      <c r="RHV352" s="35"/>
      <c r="RHW352" s="35"/>
      <c r="RHX352" s="35"/>
      <c r="RHY352" s="35"/>
      <c r="RHZ352" s="35"/>
      <c r="RIA352" s="35"/>
      <c r="RIB352" s="35"/>
      <c r="RIC352" s="35"/>
      <c r="RID352" s="35"/>
      <c r="RIE352" s="35"/>
      <c r="RIF352" s="35"/>
      <c r="RIG352" s="35"/>
      <c r="RIH352" s="35"/>
      <c r="RII352" s="35"/>
      <c r="RIJ352" s="35"/>
      <c r="RIK352" s="35"/>
      <c r="RIL352" s="35"/>
      <c r="RIM352" s="35"/>
      <c r="RIN352" s="35"/>
      <c r="RIO352" s="35"/>
      <c r="RIP352" s="35"/>
      <c r="RIQ352" s="35"/>
      <c r="RIR352" s="35"/>
      <c r="RIS352" s="35"/>
      <c r="RIT352" s="35"/>
      <c r="RIU352" s="35"/>
      <c r="RIV352" s="35"/>
      <c r="RIW352" s="35"/>
      <c r="RIX352" s="35"/>
      <c r="RIY352" s="35"/>
      <c r="RIZ352" s="35"/>
      <c r="RJA352" s="35"/>
      <c r="RJB352" s="35"/>
      <c r="RJC352" s="35"/>
      <c r="RJD352" s="35"/>
      <c r="RJE352" s="35"/>
      <c r="RJF352" s="35"/>
      <c r="RJG352" s="35"/>
      <c r="RJH352" s="35"/>
      <c r="RJI352" s="35"/>
      <c r="RJJ352" s="35"/>
      <c r="RJK352" s="35"/>
      <c r="RJL352" s="35"/>
      <c r="RJM352" s="35"/>
      <c r="RJN352" s="35"/>
      <c r="RJO352" s="35"/>
      <c r="RJP352" s="35"/>
      <c r="RJQ352" s="35"/>
      <c r="RJR352" s="35"/>
      <c r="RJS352" s="35"/>
      <c r="RJT352" s="35"/>
      <c r="RJU352" s="35"/>
      <c r="RJV352" s="35"/>
      <c r="RJW352" s="35"/>
      <c r="RJX352" s="35"/>
      <c r="RJY352" s="35"/>
      <c r="RJZ352" s="35"/>
      <c r="RKA352" s="35"/>
      <c r="RKB352" s="35"/>
      <c r="RKC352" s="35"/>
      <c r="RKD352" s="35"/>
      <c r="RKE352" s="35"/>
      <c r="RKF352" s="35"/>
      <c r="RKG352" s="35"/>
      <c r="RKH352" s="35"/>
      <c r="RKI352" s="35"/>
      <c r="RKJ352" s="35"/>
      <c r="RKK352" s="35"/>
      <c r="RKL352" s="35"/>
      <c r="RKM352" s="35"/>
      <c r="RKN352" s="35"/>
      <c r="RKO352" s="35"/>
      <c r="RKP352" s="35"/>
      <c r="RKQ352" s="35"/>
      <c r="RKR352" s="35"/>
      <c r="RKS352" s="35"/>
      <c r="RKT352" s="35"/>
      <c r="RKU352" s="35"/>
      <c r="RKV352" s="35"/>
      <c r="RKW352" s="35"/>
      <c r="RKX352" s="35"/>
      <c r="RKY352" s="35"/>
      <c r="RKZ352" s="35"/>
      <c r="RLA352" s="35"/>
      <c r="RLB352" s="35"/>
      <c r="RLC352" s="35"/>
      <c r="RLD352" s="35"/>
      <c r="RLE352" s="35"/>
      <c r="RLF352" s="35"/>
      <c r="RLG352" s="35"/>
      <c r="RLH352" s="35"/>
      <c r="RLI352" s="35"/>
      <c r="RLJ352" s="35"/>
      <c r="RLK352" s="35"/>
      <c r="RLL352" s="35"/>
      <c r="RLM352" s="35"/>
      <c r="RLN352" s="35"/>
      <c r="RLO352" s="35"/>
      <c r="RLP352" s="35"/>
      <c r="RLQ352" s="35"/>
      <c r="RLR352" s="35"/>
      <c r="RLS352" s="35"/>
      <c r="RLT352" s="35"/>
      <c r="RLU352" s="35"/>
      <c r="RLV352" s="35"/>
      <c r="RLW352" s="35"/>
      <c r="RLX352" s="35"/>
      <c r="RLY352" s="35"/>
      <c r="RLZ352" s="35"/>
      <c r="RMA352" s="35"/>
      <c r="RMB352" s="35"/>
      <c r="RMC352" s="35"/>
      <c r="RMD352" s="35"/>
      <c r="RME352" s="35"/>
      <c r="RMF352" s="35"/>
      <c r="RMG352" s="35"/>
      <c r="RMH352" s="35"/>
      <c r="RMI352" s="35"/>
      <c r="RMJ352" s="35"/>
      <c r="RMK352" s="35"/>
      <c r="RML352" s="35"/>
      <c r="RMM352" s="35"/>
      <c r="RMN352" s="35"/>
      <c r="RMO352" s="35"/>
      <c r="RMP352" s="35"/>
      <c r="RMQ352" s="35"/>
      <c r="RMR352" s="35"/>
      <c r="RMS352" s="35"/>
      <c r="RMT352" s="35"/>
      <c r="RMU352" s="35"/>
      <c r="RMV352" s="35"/>
      <c r="RMW352" s="35"/>
      <c r="RMX352" s="35"/>
      <c r="RMY352" s="35"/>
      <c r="RMZ352" s="35"/>
      <c r="RNA352" s="35"/>
      <c r="RNB352" s="35"/>
      <c r="RNC352" s="35"/>
      <c r="RND352" s="35"/>
      <c r="RNE352" s="35"/>
      <c r="RNF352" s="35"/>
      <c r="RNG352" s="35"/>
      <c r="RNH352" s="35"/>
      <c r="RNI352" s="35"/>
      <c r="RNJ352" s="35"/>
      <c r="RNK352" s="35"/>
      <c r="RNL352" s="35"/>
      <c r="RNM352" s="35"/>
      <c r="RNN352" s="35"/>
      <c r="RNO352" s="35"/>
      <c r="RNP352" s="35"/>
      <c r="RNQ352" s="35"/>
      <c r="RNR352" s="35"/>
      <c r="RNS352" s="35"/>
      <c r="RNT352" s="35"/>
      <c r="RNU352" s="35"/>
      <c r="RNV352" s="35"/>
      <c r="RNW352" s="35"/>
      <c r="RNX352" s="35"/>
      <c r="RNY352" s="35"/>
      <c r="RNZ352" s="35"/>
      <c r="ROA352" s="35"/>
      <c r="ROB352" s="35"/>
      <c r="ROC352" s="35"/>
      <c r="ROD352" s="35"/>
      <c r="ROE352" s="35"/>
      <c r="ROF352" s="35"/>
      <c r="ROG352" s="35"/>
      <c r="ROH352" s="35"/>
      <c r="ROI352" s="35"/>
      <c r="ROJ352" s="35"/>
      <c r="ROK352" s="35"/>
      <c r="ROL352" s="35"/>
      <c r="ROM352" s="35"/>
      <c r="RON352" s="35"/>
      <c r="ROO352" s="35"/>
      <c r="ROP352" s="35"/>
      <c r="ROQ352" s="35"/>
      <c r="ROR352" s="35"/>
      <c r="ROS352" s="35"/>
      <c r="ROT352" s="35"/>
      <c r="ROU352" s="35"/>
      <c r="ROV352" s="35"/>
      <c r="ROW352" s="35"/>
      <c r="ROX352" s="35"/>
      <c r="ROY352" s="35"/>
      <c r="ROZ352" s="35"/>
      <c r="RPA352" s="35"/>
      <c r="RPB352" s="35"/>
      <c r="RPC352" s="35"/>
      <c r="RPD352" s="35"/>
      <c r="RPE352" s="35"/>
      <c r="RPF352" s="35"/>
      <c r="RPG352" s="35"/>
      <c r="RPH352" s="35"/>
      <c r="RPI352" s="35"/>
      <c r="RPJ352" s="35"/>
      <c r="RPK352" s="35"/>
      <c r="RPL352" s="35"/>
      <c r="RPM352" s="35"/>
      <c r="RPN352" s="35"/>
      <c r="RPO352" s="35"/>
      <c r="RPP352" s="35"/>
      <c r="RPQ352" s="35"/>
      <c r="RPR352" s="35"/>
      <c r="RPS352" s="35"/>
      <c r="RPT352" s="35"/>
      <c r="RPU352" s="35"/>
      <c r="RPV352" s="35"/>
      <c r="RPW352" s="35"/>
      <c r="RPX352" s="35"/>
      <c r="RPY352" s="35"/>
      <c r="RPZ352" s="35"/>
      <c r="RQA352" s="35"/>
      <c r="RQB352" s="35"/>
      <c r="RQC352" s="35"/>
      <c r="RQD352" s="35"/>
      <c r="RQE352" s="35"/>
      <c r="RQF352" s="35"/>
      <c r="RQG352" s="35"/>
      <c r="RQH352" s="35"/>
      <c r="RQI352" s="35"/>
      <c r="RQJ352" s="35"/>
      <c r="RQK352" s="35"/>
      <c r="RQL352" s="35"/>
      <c r="RQM352" s="35"/>
      <c r="RQN352" s="35"/>
      <c r="RQO352" s="35"/>
      <c r="RQP352" s="35"/>
      <c r="RQQ352" s="35"/>
      <c r="RQR352" s="35"/>
      <c r="RQS352" s="35"/>
      <c r="RQT352" s="35"/>
      <c r="RQU352" s="35"/>
      <c r="RQV352" s="35"/>
      <c r="RQW352" s="35"/>
      <c r="RQX352" s="35"/>
      <c r="RQY352" s="35"/>
      <c r="RQZ352" s="35"/>
      <c r="RRA352" s="35"/>
      <c r="RRB352" s="35"/>
      <c r="RRC352" s="35"/>
      <c r="RRD352" s="35"/>
      <c r="RRE352" s="35"/>
      <c r="RRF352" s="35"/>
      <c r="RRG352" s="35"/>
      <c r="RRH352" s="35"/>
      <c r="RRI352" s="35"/>
      <c r="RRJ352" s="35"/>
      <c r="RRK352" s="35"/>
      <c r="RRL352" s="35"/>
      <c r="RRM352" s="35"/>
      <c r="RRN352" s="35"/>
      <c r="RRO352" s="35"/>
      <c r="RRP352" s="35"/>
      <c r="RRQ352" s="35"/>
      <c r="RRR352" s="35"/>
      <c r="RRS352" s="35"/>
      <c r="RRT352" s="35"/>
      <c r="RRU352" s="35"/>
      <c r="RRV352" s="35"/>
      <c r="RRW352" s="35"/>
      <c r="RRX352" s="35"/>
      <c r="RRY352" s="35"/>
      <c r="RRZ352" s="35"/>
      <c r="RSA352" s="35"/>
      <c r="RSB352" s="35"/>
      <c r="RSC352" s="35"/>
      <c r="RSD352" s="35"/>
      <c r="RSE352" s="35"/>
      <c r="RSF352" s="35"/>
      <c r="RSG352" s="35"/>
      <c r="RSH352" s="35"/>
      <c r="RSI352" s="35"/>
      <c r="RSJ352" s="35"/>
      <c r="RSK352" s="35"/>
      <c r="RSL352" s="35"/>
      <c r="RSM352" s="35"/>
      <c r="RSN352" s="35"/>
      <c r="RSO352" s="35"/>
      <c r="RSP352" s="35"/>
      <c r="RSQ352" s="35"/>
      <c r="RSR352" s="35"/>
      <c r="RSS352" s="35"/>
      <c r="RST352" s="35"/>
      <c r="RSU352" s="35"/>
      <c r="RSV352" s="35"/>
      <c r="RSW352" s="35"/>
      <c r="RSX352" s="35"/>
      <c r="RSY352" s="35"/>
      <c r="RSZ352" s="35"/>
      <c r="RTA352" s="35"/>
      <c r="RTB352" s="35"/>
      <c r="RTC352" s="35"/>
      <c r="RTD352" s="35"/>
      <c r="RTE352" s="35"/>
      <c r="RTF352" s="35"/>
      <c r="RTG352" s="35"/>
      <c r="RTH352" s="35"/>
      <c r="RTI352" s="35"/>
      <c r="RTJ352" s="35"/>
      <c r="RTK352" s="35"/>
      <c r="RTL352" s="35"/>
      <c r="RTM352" s="35"/>
      <c r="RTN352" s="35"/>
      <c r="RTO352" s="35"/>
      <c r="RTP352" s="35"/>
      <c r="RTQ352" s="35"/>
      <c r="RTR352" s="35"/>
      <c r="RTS352" s="35"/>
      <c r="RTT352" s="35"/>
      <c r="RTU352" s="35"/>
      <c r="RTV352" s="35"/>
      <c r="RTW352" s="35"/>
      <c r="RTX352" s="35"/>
      <c r="RTY352" s="35"/>
      <c r="RTZ352" s="35"/>
      <c r="RUA352" s="35"/>
      <c r="RUB352" s="35"/>
      <c r="RUC352" s="35"/>
      <c r="RUD352" s="35"/>
      <c r="RUE352" s="35"/>
      <c r="RUF352" s="35"/>
      <c r="RUG352" s="35"/>
      <c r="RUH352" s="35"/>
      <c r="RUI352" s="35"/>
      <c r="RUJ352" s="35"/>
      <c r="RUK352" s="35"/>
      <c r="RUL352" s="35"/>
      <c r="RUM352" s="35"/>
      <c r="RUN352" s="35"/>
      <c r="RUO352" s="35"/>
      <c r="RUP352" s="35"/>
      <c r="RUQ352" s="35"/>
      <c r="RUR352" s="35"/>
      <c r="RUS352" s="35"/>
      <c r="RUT352" s="35"/>
      <c r="RUU352" s="35"/>
      <c r="RUV352" s="35"/>
      <c r="RUW352" s="35"/>
      <c r="RUX352" s="35"/>
      <c r="RUY352" s="35"/>
      <c r="RUZ352" s="35"/>
      <c r="RVA352" s="35"/>
      <c r="RVB352" s="35"/>
      <c r="RVC352" s="35"/>
      <c r="RVD352" s="35"/>
      <c r="RVE352" s="35"/>
      <c r="RVF352" s="35"/>
      <c r="RVG352" s="35"/>
      <c r="RVH352" s="35"/>
      <c r="RVI352" s="35"/>
      <c r="RVJ352" s="35"/>
      <c r="RVK352" s="35"/>
      <c r="RVL352" s="35"/>
      <c r="RVM352" s="35"/>
      <c r="RVN352" s="35"/>
      <c r="RVO352" s="35"/>
      <c r="RVP352" s="35"/>
      <c r="RVQ352" s="35"/>
      <c r="RVR352" s="35"/>
      <c r="RVS352" s="35"/>
      <c r="RVT352" s="35"/>
      <c r="RVU352" s="35"/>
      <c r="RVV352" s="35"/>
      <c r="RVW352" s="35"/>
      <c r="RVX352" s="35"/>
      <c r="RVY352" s="35"/>
      <c r="RVZ352" s="35"/>
      <c r="RWA352" s="35"/>
      <c r="RWB352" s="35"/>
      <c r="RWC352" s="35"/>
      <c r="RWD352" s="35"/>
      <c r="RWE352" s="35"/>
      <c r="RWF352" s="35"/>
      <c r="RWG352" s="35"/>
      <c r="RWH352" s="35"/>
      <c r="RWI352" s="35"/>
      <c r="RWJ352" s="35"/>
      <c r="RWK352" s="35"/>
      <c r="RWL352" s="35"/>
      <c r="RWM352" s="35"/>
      <c r="RWN352" s="35"/>
      <c r="RWO352" s="35"/>
      <c r="RWP352" s="35"/>
      <c r="RWQ352" s="35"/>
      <c r="RWR352" s="35"/>
      <c r="RWS352" s="35"/>
      <c r="RWT352" s="35"/>
      <c r="RWU352" s="35"/>
      <c r="RWV352" s="35"/>
      <c r="RWW352" s="35"/>
      <c r="RWX352" s="35"/>
      <c r="RWY352" s="35"/>
      <c r="RWZ352" s="35"/>
      <c r="RXA352" s="35"/>
      <c r="RXB352" s="35"/>
      <c r="RXC352" s="35"/>
      <c r="RXD352" s="35"/>
      <c r="RXE352" s="35"/>
      <c r="RXF352" s="35"/>
      <c r="RXG352" s="35"/>
      <c r="RXH352" s="35"/>
      <c r="RXI352" s="35"/>
      <c r="RXJ352" s="35"/>
      <c r="RXK352" s="35"/>
      <c r="RXL352" s="35"/>
      <c r="RXM352" s="35"/>
      <c r="RXN352" s="35"/>
      <c r="RXO352" s="35"/>
      <c r="RXP352" s="35"/>
      <c r="RXQ352" s="35"/>
      <c r="RXR352" s="35"/>
      <c r="RXS352" s="35"/>
      <c r="RXT352" s="35"/>
      <c r="RXU352" s="35"/>
      <c r="RXV352" s="35"/>
      <c r="RXW352" s="35"/>
      <c r="RXX352" s="35"/>
      <c r="RXY352" s="35"/>
      <c r="RXZ352" s="35"/>
      <c r="RYA352" s="35"/>
      <c r="RYB352" s="35"/>
      <c r="RYC352" s="35"/>
      <c r="RYD352" s="35"/>
      <c r="RYE352" s="35"/>
      <c r="RYF352" s="35"/>
      <c r="RYG352" s="35"/>
      <c r="RYH352" s="35"/>
      <c r="RYI352" s="35"/>
      <c r="RYJ352" s="35"/>
      <c r="RYK352" s="35"/>
      <c r="RYL352" s="35"/>
      <c r="RYM352" s="35"/>
      <c r="RYN352" s="35"/>
      <c r="RYO352" s="35"/>
      <c r="RYP352" s="35"/>
      <c r="RYQ352" s="35"/>
      <c r="RYR352" s="35"/>
      <c r="RYS352" s="35"/>
      <c r="RYT352" s="35"/>
      <c r="RYU352" s="35"/>
      <c r="RYV352" s="35"/>
      <c r="RYW352" s="35"/>
      <c r="RYX352" s="35"/>
      <c r="RYY352" s="35"/>
      <c r="RYZ352" s="35"/>
      <c r="RZA352" s="35"/>
      <c r="RZB352" s="35"/>
      <c r="RZC352" s="35"/>
      <c r="RZD352" s="35"/>
      <c r="RZE352" s="35"/>
      <c r="RZF352" s="35"/>
      <c r="RZG352" s="35"/>
      <c r="RZH352" s="35"/>
      <c r="RZI352" s="35"/>
      <c r="RZJ352" s="35"/>
      <c r="RZK352" s="35"/>
      <c r="RZL352" s="35"/>
      <c r="RZM352" s="35"/>
      <c r="RZN352" s="35"/>
      <c r="RZO352" s="35"/>
      <c r="RZP352" s="35"/>
      <c r="RZQ352" s="35"/>
      <c r="RZR352" s="35"/>
      <c r="RZS352" s="35"/>
      <c r="RZT352" s="35"/>
      <c r="RZU352" s="35"/>
      <c r="RZV352" s="35"/>
      <c r="RZW352" s="35"/>
      <c r="RZX352" s="35"/>
      <c r="RZY352" s="35"/>
      <c r="RZZ352" s="35"/>
      <c r="SAA352" s="35"/>
      <c r="SAB352" s="35"/>
      <c r="SAC352" s="35"/>
      <c r="SAD352" s="35"/>
      <c r="SAE352" s="35"/>
      <c r="SAF352" s="35"/>
      <c r="SAG352" s="35"/>
      <c r="SAH352" s="35"/>
      <c r="SAI352" s="35"/>
      <c r="SAJ352" s="35"/>
      <c r="SAK352" s="35"/>
      <c r="SAL352" s="35"/>
      <c r="SAM352" s="35"/>
      <c r="SAN352" s="35"/>
      <c r="SAO352" s="35"/>
      <c r="SAP352" s="35"/>
      <c r="SAQ352" s="35"/>
      <c r="SAR352" s="35"/>
      <c r="SAS352" s="35"/>
      <c r="SAT352" s="35"/>
      <c r="SAU352" s="35"/>
      <c r="SAV352" s="35"/>
      <c r="SAW352" s="35"/>
      <c r="SAX352" s="35"/>
      <c r="SAY352" s="35"/>
      <c r="SAZ352" s="35"/>
      <c r="SBA352" s="35"/>
      <c r="SBB352" s="35"/>
      <c r="SBC352" s="35"/>
      <c r="SBD352" s="35"/>
      <c r="SBE352" s="35"/>
      <c r="SBF352" s="35"/>
      <c r="SBG352" s="35"/>
      <c r="SBH352" s="35"/>
      <c r="SBI352" s="35"/>
      <c r="SBJ352" s="35"/>
      <c r="SBK352" s="35"/>
      <c r="SBL352" s="35"/>
      <c r="SBM352" s="35"/>
      <c r="SBN352" s="35"/>
      <c r="SBO352" s="35"/>
      <c r="SBP352" s="35"/>
      <c r="SBQ352" s="35"/>
      <c r="SBR352" s="35"/>
      <c r="SBS352" s="35"/>
      <c r="SBT352" s="35"/>
      <c r="SBU352" s="35"/>
      <c r="SBV352" s="35"/>
      <c r="SBW352" s="35"/>
      <c r="SBX352" s="35"/>
      <c r="SBY352" s="35"/>
      <c r="SBZ352" s="35"/>
      <c r="SCA352" s="35"/>
      <c r="SCB352" s="35"/>
      <c r="SCC352" s="35"/>
      <c r="SCD352" s="35"/>
      <c r="SCE352" s="35"/>
      <c r="SCF352" s="35"/>
      <c r="SCG352" s="35"/>
      <c r="SCH352" s="35"/>
      <c r="SCI352" s="35"/>
      <c r="SCJ352" s="35"/>
      <c r="SCK352" s="35"/>
      <c r="SCL352" s="35"/>
      <c r="SCM352" s="35"/>
      <c r="SCN352" s="35"/>
      <c r="SCO352" s="35"/>
      <c r="SCP352" s="35"/>
      <c r="SCQ352" s="35"/>
      <c r="SCR352" s="35"/>
      <c r="SCS352" s="35"/>
      <c r="SCT352" s="35"/>
      <c r="SCU352" s="35"/>
      <c r="SCV352" s="35"/>
      <c r="SCW352" s="35"/>
      <c r="SCX352" s="35"/>
      <c r="SCY352" s="35"/>
      <c r="SCZ352" s="35"/>
      <c r="SDA352" s="35"/>
      <c r="SDB352" s="35"/>
      <c r="SDC352" s="35"/>
      <c r="SDD352" s="35"/>
      <c r="SDE352" s="35"/>
      <c r="SDF352" s="35"/>
      <c r="SDG352" s="35"/>
      <c r="SDH352" s="35"/>
      <c r="SDI352" s="35"/>
      <c r="SDJ352" s="35"/>
      <c r="SDK352" s="35"/>
      <c r="SDL352" s="35"/>
      <c r="SDM352" s="35"/>
      <c r="SDN352" s="35"/>
      <c r="SDO352" s="35"/>
      <c r="SDP352" s="35"/>
      <c r="SDQ352" s="35"/>
      <c r="SDR352" s="35"/>
      <c r="SDS352" s="35"/>
      <c r="SDT352" s="35"/>
      <c r="SDU352" s="35"/>
      <c r="SDV352" s="35"/>
      <c r="SDW352" s="35"/>
      <c r="SDX352" s="35"/>
      <c r="SDY352" s="35"/>
      <c r="SDZ352" s="35"/>
      <c r="SEA352" s="35"/>
      <c r="SEB352" s="35"/>
      <c r="SEC352" s="35"/>
      <c r="SED352" s="35"/>
      <c r="SEE352" s="35"/>
      <c r="SEF352" s="35"/>
      <c r="SEG352" s="35"/>
      <c r="SEH352" s="35"/>
      <c r="SEI352" s="35"/>
      <c r="SEJ352" s="35"/>
      <c r="SEK352" s="35"/>
      <c r="SEL352" s="35"/>
      <c r="SEM352" s="35"/>
      <c r="SEN352" s="35"/>
      <c r="SEO352" s="35"/>
      <c r="SEP352" s="35"/>
      <c r="SEQ352" s="35"/>
      <c r="SER352" s="35"/>
      <c r="SES352" s="35"/>
      <c r="SET352" s="35"/>
      <c r="SEU352" s="35"/>
      <c r="SEV352" s="35"/>
      <c r="SEW352" s="35"/>
      <c r="SEX352" s="35"/>
      <c r="SEY352" s="35"/>
      <c r="SEZ352" s="35"/>
      <c r="SFA352" s="35"/>
      <c r="SFB352" s="35"/>
      <c r="SFC352" s="35"/>
      <c r="SFD352" s="35"/>
      <c r="SFE352" s="35"/>
      <c r="SFF352" s="35"/>
      <c r="SFG352" s="35"/>
      <c r="SFH352" s="35"/>
      <c r="SFI352" s="35"/>
      <c r="SFJ352" s="35"/>
      <c r="SFK352" s="35"/>
      <c r="SFL352" s="35"/>
      <c r="SFM352" s="35"/>
      <c r="SFN352" s="35"/>
      <c r="SFO352" s="35"/>
      <c r="SFP352" s="35"/>
      <c r="SFQ352" s="35"/>
      <c r="SFR352" s="35"/>
      <c r="SFS352" s="35"/>
      <c r="SFT352" s="35"/>
      <c r="SFU352" s="35"/>
      <c r="SFV352" s="35"/>
      <c r="SFW352" s="35"/>
      <c r="SFX352" s="35"/>
      <c r="SFY352" s="35"/>
      <c r="SFZ352" s="35"/>
      <c r="SGA352" s="35"/>
      <c r="SGB352" s="35"/>
      <c r="SGC352" s="35"/>
      <c r="SGD352" s="35"/>
      <c r="SGE352" s="35"/>
      <c r="SGF352" s="35"/>
      <c r="SGG352" s="35"/>
      <c r="SGH352" s="35"/>
      <c r="SGI352" s="35"/>
      <c r="SGJ352" s="35"/>
      <c r="SGK352" s="35"/>
      <c r="SGL352" s="35"/>
      <c r="SGM352" s="35"/>
      <c r="SGN352" s="35"/>
      <c r="SGO352" s="35"/>
      <c r="SGP352" s="35"/>
      <c r="SGQ352" s="35"/>
      <c r="SGR352" s="35"/>
      <c r="SGS352" s="35"/>
      <c r="SGT352" s="35"/>
      <c r="SGU352" s="35"/>
      <c r="SGV352" s="35"/>
      <c r="SGW352" s="35"/>
      <c r="SGX352" s="35"/>
      <c r="SGY352" s="35"/>
      <c r="SGZ352" s="35"/>
      <c r="SHA352" s="35"/>
      <c r="SHB352" s="35"/>
      <c r="SHC352" s="35"/>
      <c r="SHD352" s="35"/>
      <c r="SHE352" s="35"/>
      <c r="SHF352" s="35"/>
      <c r="SHG352" s="35"/>
      <c r="SHH352" s="35"/>
      <c r="SHI352" s="35"/>
      <c r="SHJ352" s="35"/>
      <c r="SHK352" s="35"/>
      <c r="SHL352" s="35"/>
      <c r="SHM352" s="35"/>
      <c r="SHN352" s="35"/>
      <c r="SHO352" s="35"/>
      <c r="SHP352" s="35"/>
      <c r="SHQ352" s="35"/>
      <c r="SHR352" s="35"/>
      <c r="SHS352" s="35"/>
      <c r="SHT352" s="35"/>
      <c r="SHU352" s="35"/>
      <c r="SHV352" s="35"/>
      <c r="SHW352" s="35"/>
      <c r="SHX352" s="35"/>
      <c r="SHY352" s="35"/>
      <c r="SHZ352" s="35"/>
      <c r="SIA352" s="35"/>
      <c r="SIB352" s="35"/>
      <c r="SIC352" s="35"/>
      <c r="SID352" s="35"/>
      <c r="SIE352" s="35"/>
      <c r="SIF352" s="35"/>
      <c r="SIG352" s="35"/>
      <c r="SIH352" s="35"/>
      <c r="SII352" s="35"/>
      <c r="SIJ352" s="35"/>
      <c r="SIK352" s="35"/>
      <c r="SIL352" s="35"/>
      <c r="SIM352" s="35"/>
      <c r="SIN352" s="35"/>
      <c r="SIO352" s="35"/>
      <c r="SIP352" s="35"/>
      <c r="SIQ352" s="35"/>
      <c r="SIR352" s="35"/>
      <c r="SIS352" s="35"/>
      <c r="SIT352" s="35"/>
      <c r="SIU352" s="35"/>
      <c r="SIV352" s="35"/>
      <c r="SIW352" s="35"/>
      <c r="SIX352" s="35"/>
      <c r="SIY352" s="35"/>
      <c r="SIZ352" s="35"/>
      <c r="SJA352" s="35"/>
      <c r="SJB352" s="35"/>
      <c r="SJC352" s="35"/>
      <c r="SJD352" s="35"/>
      <c r="SJE352" s="35"/>
      <c r="SJF352" s="35"/>
      <c r="SJG352" s="35"/>
      <c r="SJH352" s="35"/>
      <c r="SJI352" s="35"/>
      <c r="SJJ352" s="35"/>
      <c r="SJK352" s="35"/>
      <c r="SJL352" s="35"/>
      <c r="SJM352" s="35"/>
      <c r="SJN352" s="35"/>
      <c r="SJO352" s="35"/>
      <c r="SJP352" s="35"/>
      <c r="SJQ352" s="35"/>
      <c r="SJR352" s="35"/>
      <c r="SJS352" s="35"/>
      <c r="SJT352" s="35"/>
      <c r="SJU352" s="35"/>
      <c r="SJV352" s="35"/>
      <c r="SJW352" s="35"/>
      <c r="SJX352" s="35"/>
      <c r="SJY352" s="35"/>
      <c r="SJZ352" s="35"/>
      <c r="SKA352" s="35"/>
      <c r="SKB352" s="35"/>
      <c r="SKC352" s="35"/>
      <c r="SKD352" s="35"/>
      <c r="SKE352" s="35"/>
      <c r="SKF352" s="35"/>
      <c r="SKG352" s="35"/>
      <c r="SKH352" s="35"/>
      <c r="SKI352" s="35"/>
      <c r="SKJ352" s="35"/>
      <c r="SKK352" s="35"/>
      <c r="SKL352" s="35"/>
      <c r="SKM352" s="35"/>
      <c r="SKN352" s="35"/>
      <c r="SKO352" s="35"/>
      <c r="SKP352" s="35"/>
      <c r="SKQ352" s="35"/>
      <c r="SKR352" s="35"/>
      <c r="SKS352" s="35"/>
      <c r="SKT352" s="35"/>
      <c r="SKU352" s="35"/>
      <c r="SKV352" s="35"/>
      <c r="SKW352" s="35"/>
      <c r="SKX352" s="35"/>
      <c r="SKY352" s="35"/>
      <c r="SKZ352" s="35"/>
      <c r="SLA352" s="35"/>
      <c r="SLB352" s="35"/>
      <c r="SLC352" s="35"/>
      <c r="SLD352" s="35"/>
      <c r="SLE352" s="35"/>
      <c r="SLF352" s="35"/>
      <c r="SLG352" s="35"/>
      <c r="SLH352" s="35"/>
      <c r="SLI352" s="35"/>
      <c r="SLJ352" s="35"/>
      <c r="SLK352" s="35"/>
      <c r="SLL352" s="35"/>
      <c r="SLM352" s="35"/>
      <c r="SLN352" s="35"/>
      <c r="SLO352" s="35"/>
      <c r="SLP352" s="35"/>
      <c r="SLQ352" s="35"/>
      <c r="SLR352" s="35"/>
      <c r="SLS352" s="35"/>
      <c r="SLT352" s="35"/>
      <c r="SLU352" s="35"/>
      <c r="SLV352" s="35"/>
      <c r="SLW352" s="35"/>
      <c r="SLX352" s="35"/>
      <c r="SLY352" s="35"/>
      <c r="SLZ352" s="35"/>
      <c r="SMA352" s="35"/>
      <c r="SMB352" s="35"/>
      <c r="SMC352" s="35"/>
      <c r="SMD352" s="35"/>
      <c r="SME352" s="35"/>
      <c r="SMF352" s="35"/>
      <c r="SMG352" s="35"/>
      <c r="SMH352" s="35"/>
      <c r="SMI352" s="35"/>
      <c r="SMJ352" s="35"/>
      <c r="SMK352" s="35"/>
      <c r="SML352" s="35"/>
      <c r="SMM352" s="35"/>
      <c r="SMN352" s="35"/>
      <c r="SMO352" s="35"/>
      <c r="SMP352" s="35"/>
      <c r="SMQ352" s="35"/>
      <c r="SMR352" s="35"/>
      <c r="SMS352" s="35"/>
      <c r="SMT352" s="35"/>
      <c r="SMU352" s="35"/>
      <c r="SMV352" s="35"/>
      <c r="SMW352" s="35"/>
      <c r="SMX352" s="35"/>
      <c r="SMY352" s="35"/>
      <c r="SMZ352" s="35"/>
      <c r="SNA352" s="35"/>
      <c r="SNB352" s="35"/>
      <c r="SNC352" s="35"/>
      <c r="SND352" s="35"/>
      <c r="SNE352" s="35"/>
      <c r="SNF352" s="35"/>
      <c r="SNG352" s="35"/>
      <c r="SNH352" s="35"/>
      <c r="SNI352" s="35"/>
      <c r="SNJ352" s="35"/>
      <c r="SNK352" s="35"/>
      <c r="SNL352" s="35"/>
      <c r="SNM352" s="35"/>
      <c r="SNN352" s="35"/>
      <c r="SNO352" s="35"/>
      <c r="SNP352" s="35"/>
      <c r="SNQ352" s="35"/>
      <c r="SNR352" s="35"/>
      <c r="SNS352" s="35"/>
      <c r="SNT352" s="35"/>
      <c r="SNU352" s="35"/>
      <c r="SNV352" s="35"/>
      <c r="SNW352" s="35"/>
      <c r="SNX352" s="35"/>
      <c r="SNY352" s="35"/>
      <c r="SNZ352" s="35"/>
      <c r="SOA352" s="35"/>
      <c r="SOB352" s="35"/>
      <c r="SOC352" s="35"/>
      <c r="SOD352" s="35"/>
      <c r="SOE352" s="35"/>
      <c r="SOF352" s="35"/>
      <c r="SOG352" s="35"/>
      <c r="SOH352" s="35"/>
      <c r="SOI352" s="35"/>
      <c r="SOJ352" s="35"/>
      <c r="SOK352" s="35"/>
      <c r="SOL352" s="35"/>
      <c r="SOM352" s="35"/>
      <c r="SON352" s="35"/>
      <c r="SOO352" s="35"/>
      <c r="SOP352" s="35"/>
      <c r="SOQ352" s="35"/>
      <c r="SOR352" s="35"/>
      <c r="SOS352" s="35"/>
      <c r="SOT352" s="35"/>
      <c r="SOU352" s="35"/>
      <c r="SOV352" s="35"/>
      <c r="SOW352" s="35"/>
      <c r="SOX352" s="35"/>
      <c r="SOY352" s="35"/>
      <c r="SOZ352" s="35"/>
      <c r="SPA352" s="35"/>
      <c r="SPB352" s="35"/>
      <c r="SPC352" s="35"/>
      <c r="SPD352" s="35"/>
      <c r="SPE352" s="35"/>
      <c r="SPF352" s="35"/>
      <c r="SPG352" s="35"/>
      <c r="SPH352" s="35"/>
      <c r="SPI352" s="35"/>
      <c r="SPJ352" s="35"/>
      <c r="SPK352" s="35"/>
      <c r="SPL352" s="35"/>
      <c r="SPM352" s="35"/>
      <c r="SPN352" s="35"/>
      <c r="SPO352" s="35"/>
      <c r="SPP352" s="35"/>
      <c r="SPQ352" s="35"/>
      <c r="SPR352" s="35"/>
      <c r="SPS352" s="35"/>
      <c r="SPT352" s="35"/>
      <c r="SPU352" s="35"/>
      <c r="SPV352" s="35"/>
      <c r="SPW352" s="35"/>
      <c r="SPX352" s="35"/>
      <c r="SPY352" s="35"/>
      <c r="SPZ352" s="35"/>
      <c r="SQA352" s="35"/>
      <c r="SQB352" s="35"/>
      <c r="SQC352" s="35"/>
      <c r="SQD352" s="35"/>
      <c r="SQE352" s="35"/>
      <c r="SQF352" s="35"/>
      <c r="SQG352" s="35"/>
      <c r="SQH352" s="35"/>
      <c r="SQI352" s="35"/>
      <c r="SQJ352" s="35"/>
      <c r="SQK352" s="35"/>
      <c r="SQL352" s="35"/>
      <c r="SQM352" s="35"/>
      <c r="SQN352" s="35"/>
      <c r="SQO352" s="35"/>
      <c r="SQP352" s="35"/>
      <c r="SQQ352" s="35"/>
      <c r="SQR352" s="35"/>
      <c r="SQS352" s="35"/>
      <c r="SQT352" s="35"/>
      <c r="SQU352" s="35"/>
      <c r="SQV352" s="35"/>
      <c r="SQW352" s="35"/>
      <c r="SQX352" s="35"/>
      <c r="SQY352" s="35"/>
      <c r="SQZ352" s="35"/>
      <c r="SRA352" s="35"/>
      <c r="SRB352" s="35"/>
      <c r="SRC352" s="35"/>
      <c r="SRD352" s="35"/>
      <c r="SRE352" s="35"/>
      <c r="SRF352" s="35"/>
      <c r="SRG352" s="35"/>
      <c r="SRH352" s="35"/>
      <c r="SRI352" s="35"/>
      <c r="SRJ352" s="35"/>
      <c r="SRK352" s="35"/>
      <c r="SRL352" s="35"/>
      <c r="SRM352" s="35"/>
      <c r="SRN352" s="35"/>
      <c r="SRO352" s="35"/>
      <c r="SRP352" s="35"/>
      <c r="SRQ352" s="35"/>
      <c r="SRR352" s="35"/>
      <c r="SRS352" s="35"/>
      <c r="SRT352" s="35"/>
      <c r="SRU352" s="35"/>
      <c r="SRV352" s="35"/>
      <c r="SRW352" s="35"/>
      <c r="SRX352" s="35"/>
      <c r="SRY352" s="35"/>
      <c r="SRZ352" s="35"/>
      <c r="SSA352" s="35"/>
      <c r="SSB352" s="35"/>
      <c r="SSC352" s="35"/>
      <c r="SSD352" s="35"/>
      <c r="SSE352" s="35"/>
      <c r="SSF352" s="35"/>
      <c r="SSG352" s="35"/>
      <c r="SSH352" s="35"/>
      <c r="SSI352" s="35"/>
      <c r="SSJ352" s="35"/>
      <c r="SSK352" s="35"/>
      <c r="SSL352" s="35"/>
      <c r="SSM352" s="35"/>
      <c r="SSN352" s="35"/>
      <c r="SSO352" s="35"/>
      <c r="SSP352" s="35"/>
      <c r="SSQ352" s="35"/>
      <c r="SSR352" s="35"/>
      <c r="SSS352" s="35"/>
      <c r="SST352" s="35"/>
      <c r="SSU352" s="35"/>
      <c r="SSV352" s="35"/>
      <c r="SSW352" s="35"/>
      <c r="SSX352" s="35"/>
      <c r="SSY352" s="35"/>
      <c r="SSZ352" s="35"/>
      <c r="STA352" s="35"/>
      <c r="STB352" s="35"/>
      <c r="STC352" s="35"/>
      <c r="STD352" s="35"/>
      <c r="STE352" s="35"/>
      <c r="STF352" s="35"/>
      <c r="STG352" s="35"/>
      <c r="STH352" s="35"/>
      <c r="STI352" s="35"/>
      <c r="STJ352" s="35"/>
      <c r="STK352" s="35"/>
      <c r="STL352" s="35"/>
      <c r="STM352" s="35"/>
      <c r="STN352" s="35"/>
      <c r="STO352" s="35"/>
      <c r="STP352" s="35"/>
      <c r="STQ352" s="35"/>
      <c r="STR352" s="35"/>
      <c r="STS352" s="35"/>
      <c r="STT352" s="35"/>
      <c r="STU352" s="35"/>
      <c r="STV352" s="35"/>
      <c r="STW352" s="35"/>
      <c r="STX352" s="35"/>
      <c r="STY352" s="35"/>
      <c r="STZ352" s="35"/>
      <c r="SUA352" s="35"/>
      <c r="SUB352" s="35"/>
      <c r="SUC352" s="35"/>
      <c r="SUD352" s="35"/>
      <c r="SUE352" s="35"/>
      <c r="SUF352" s="35"/>
      <c r="SUG352" s="35"/>
      <c r="SUH352" s="35"/>
      <c r="SUI352" s="35"/>
      <c r="SUJ352" s="35"/>
      <c r="SUK352" s="35"/>
      <c r="SUL352" s="35"/>
      <c r="SUM352" s="35"/>
      <c r="SUN352" s="35"/>
      <c r="SUO352" s="35"/>
      <c r="SUP352" s="35"/>
      <c r="SUQ352" s="35"/>
      <c r="SUR352" s="35"/>
      <c r="SUS352" s="35"/>
      <c r="SUT352" s="35"/>
      <c r="SUU352" s="35"/>
      <c r="SUV352" s="35"/>
      <c r="SUW352" s="35"/>
      <c r="SUX352" s="35"/>
      <c r="SUY352" s="35"/>
      <c r="SUZ352" s="35"/>
      <c r="SVA352" s="35"/>
      <c r="SVB352" s="35"/>
      <c r="SVC352" s="35"/>
      <c r="SVD352" s="35"/>
      <c r="SVE352" s="35"/>
      <c r="SVF352" s="35"/>
      <c r="SVG352" s="35"/>
      <c r="SVH352" s="35"/>
      <c r="SVI352" s="35"/>
      <c r="SVJ352" s="35"/>
      <c r="SVK352" s="35"/>
      <c r="SVL352" s="35"/>
      <c r="SVM352" s="35"/>
      <c r="SVN352" s="35"/>
      <c r="SVO352" s="35"/>
      <c r="SVP352" s="35"/>
      <c r="SVQ352" s="35"/>
      <c r="SVR352" s="35"/>
      <c r="SVS352" s="35"/>
      <c r="SVT352" s="35"/>
      <c r="SVU352" s="35"/>
      <c r="SVV352" s="35"/>
      <c r="SVW352" s="35"/>
      <c r="SVX352" s="35"/>
      <c r="SVY352" s="35"/>
      <c r="SVZ352" s="35"/>
      <c r="SWA352" s="35"/>
      <c r="SWB352" s="35"/>
      <c r="SWC352" s="35"/>
      <c r="SWD352" s="35"/>
      <c r="SWE352" s="35"/>
      <c r="SWF352" s="35"/>
      <c r="SWG352" s="35"/>
      <c r="SWH352" s="35"/>
      <c r="SWI352" s="35"/>
      <c r="SWJ352" s="35"/>
      <c r="SWK352" s="35"/>
      <c r="SWL352" s="35"/>
      <c r="SWM352" s="35"/>
      <c r="SWN352" s="35"/>
      <c r="SWO352" s="35"/>
      <c r="SWP352" s="35"/>
      <c r="SWQ352" s="35"/>
      <c r="SWR352" s="35"/>
      <c r="SWS352" s="35"/>
      <c r="SWT352" s="35"/>
      <c r="SWU352" s="35"/>
      <c r="SWV352" s="35"/>
      <c r="SWW352" s="35"/>
      <c r="SWX352" s="35"/>
      <c r="SWY352" s="35"/>
      <c r="SWZ352" s="35"/>
      <c r="SXA352" s="35"/>
      <c r="SXB352" s="35"/>
      <c r="SXC352" s="35"/>
      <c r="SXD352" s="35"/>
      <c r="SXE352" s="35"/>
      <c r="SXF352" s="35"/>
      <c r="SXG352" s="35"/>
      <c r="SXH352" s="35"/>
      <c r="SXI352" s="35"/>
      <c r="SXJ352" s="35"/>
      <c r="SXK352" s="35"/>
      <c r="SXL352" s="35"/>
      <c r="SXM352" s="35"/>
      <c r="SXN352" s="35"/>
      <c r="SXO352" s="35"/>
      <c r="SXP352" s="35"/>
      <c r="SXQ352" s="35"/>
      <c r="SXR352" s="35"/>
      <c r="SXS352" s="35"/>
      <c r="SXT352" s="35"/>
      <c r="SXU352" s="35"/>
      <c r="SXV352" s="35"/>
      <c r="SXW352" s="35"/>
      <c r="SXX352" s="35"/>
      <c r="SXY352" s="35"/>
      <c r="SXZ352" s="35"/>
      <c r="SYA352" s="35"/>
      <c r="SYB352" s="35"/>
      <c r="SYC352" s="35"/>
      <c r="SYD352" s="35"/>
      <c r="SYE352" s="35"/>
      <c r="SYF352" s="35"/>
      <c r="SYG352" s="35"/>
      <c r="SYH352" s="35"/>
      <c r="SYI352" s="35"/>
      <c r="SYJ352" s="35"/>
      <c r="SYK352" s="35"/>
      <c r="SYL352" s="35"/>
      <c r="SYM352" s="35"/>
      <c r="SYN352" s="35"/>
      <c r="SYO352" s="35"/>
      <c r="SYP352" s="35"/>
      <c r="SYQ352" s="35"/>
      <c r="SYR352" s="35"/>
      <c r="SYS352" s="35"/>
      <c r="SYT352" s="35"/>
      <c r="SYU352" s="35"/>
      <c r="SYV352" s="35"/>
      <c r="SYW352" s="35"/>
      <c r="SYX352" s="35"/>
      <c r="SYY352" s="35"/>
      <c r="SYZ352" s="35"/>
      <c r="SZA352" s="35"/>
      <c r="SZB352" s="35"/>
      <c r="SZC352" s="35"/>
      <c r="SZD352" s="35"/>
      <c r="SZE352" s="35"/>
      <c r="SZF352" s="35"/>
      <c r="SZG352" s="35"/>
      <c r="SZH352" s="35"/>
      <c r="SZI352" s="35"/>
      <c r="SZJ352" s="35"/>
      <c r="SZK352" s="35"/>
      <c r="SZL352" s="35"/>
      <c r="SZM352" s="35"/>
      <c r="SZN352" s="35"/>
      <c r="SZO352" s="35"/>
      <c r="SZP352" s="35"/>
      <c r="SZQ352" s="35"/>
      <c r="SZR352" s="35"/>
      <c r="SZS352" s="35"/>
      <c r="SZT352" s="35"/>
      <c r="SZU352" s="35"/>
      <c r="SZV352" s="35"/>
      <c r="SZW352" s="35"/>
      <c r="SZX352" s="35"/>
      <c r="SZY352" s="35"/>
      <c r="SZZ352" s="35"/>
      <c r="TAA352" s="35"/>
      <c r="TAB352" s="35"/>
      <c r="TAC352" s="35"/>
      <c r="TAD352" s="35"/>
      <c r="TAE352" s="35"/>
      <c r="TAF352" s="35"/>
      <c r="TAG352" s="35"/>
      <c r="TAH352" s="35"/>
      <c r="TAI352" s="35"/>
      <c r="TAJ352" s="35"/>
      <c r="TAK352" s="35"/>
      <c r="TAL352" s="35"/>
      <c r="TAM352" s="35"/>
      <c r="TAN352" s="35"/>
      <c r="TAO352" s="35"/>
      <c r="TAP352" s="35"/>
      <c r="TAQ352" s="35"/>
      <c r="TAR352" s="35"/>
      <c r="TAS352" s="35"/>
      <c r="TAT352" s="35"/>
      <c r="TAU352" s="35"/>
      <c r="TAV352" s="35"/>
      <c r="TAW352" s="35"/>
      <c r="TAX352" s="35"/>
      <c r="TAY352" s="35"/>
      <c r="TAZ352" s="35"/>
      <c r="TBA352" s="35"/>
      <c r="TBB352" s="35"/>
      <c r="TBC352" s="35"/>
      <c r="TBD352" s="35"/>
      <c r="TBE352" s="35"/>
      <c r="TBF352" s="35"/>
      <c r="TBG352" s="35"/>
      <c r="TBH352" s="35"/>
      <c r="TBI352" s="35"/>
      <c r="TBJ352" s="35"/>
      <c r="TBK352" s="35"/>
      <c r="TBL352" s="35"/>
      <c r="TBM352" s="35"/>
      <c r="TBN352" s="35"/>
      <c r="TBO352" s="35"/>
      <c r="TBP352" s="35"/>
      <c r="TBQ352" s="35"/>
      <c r="TBR352" s="35"/>
      <c r="TBS352" s="35"/>
      <c r="TBT352" s="35"/>
      <c r="TBU352" s="35"/>
      <c r="TBV352" s="35"/>
      <c r="TBW352" s="35"/>
      <c r="TBX352" s="35"/>
      <c r="TBY352" s="35"/>
      <c r="TBZ352" s="35"/>
      <c r="TCA352" s="35"/>
      <c r="TCB352" s="35"/>
      <c r="TCC352" s="35"/>
      <c r="TCD352" s="35"/>
      <c r="TCE352" s="35"/>
      <c r="TCF352" s="35"/>
      <c r="TCG352" s="35"/>
      <c r="TCH352" s="35"/>
      <c r="TCI352" s="35"/>
      <c r="TCJ352" s="35"/>
      <c r="TCK352" s="35"/>
      <c r="TCL352" s="35"/>
      <c r="TCM352" s="35"/>
      <c r="TCN352" s="35"/>
      <c r="TCO352" s="35"/>
      <c r="TCP352" s="35"/>
      <c r="TCQ352" s="35"/>
      <c r="TCR352" s="35"/>
      <c r="TCS352" s="35"/>
      <c r="TCT352" s="35"/>
      <c r="TCU352" s="35"/>
      <c r="TCV352" s="35"/>
      <c r="TCW352" s="35"/>
      <c r="TCX352" s="35"/>
      <c r="TCY352" s="35"/>
      <c r="TCZ352" s="35"/>
      <c r="TDA352" s="35"/>
      <c r="TDB352" s="35"/>
      <c r="TDC352" s="35"/>
      <c r="TDD352" s="35"/>
      <c r="TDE352" s="35"/>
      <c r="TDF352" s="35"/>
      <c r="TDG352" s="35"/>
      <c r="TDH352" s="35"/>
      <c r="TDI352" s="35"/>
      <c r="TDJ352" s="35"/>
      <c r="TDK352" s="35"/>
      <c r="TDL352" s="35"/>
      <c r="TDM352" s="35"/>
      <c r="TDN352" s="35"/>
      <c r="TDO352" s="35"/>
      <c r="TDP352" s="35"/>
      <c r="TDQ352" s="35"/>
      <c r="TDR352" s="35"/>
      <c r="TDS352" s="35"/>
      <c r="TDT352" s="35"/>
      <c r="TDU352" s="35"/>
      <c r="TDV352" s="35"/>
      <c r="TDW352" s="35"/>
      <c r="TDX352" s="35"/>
      <c r="TDY352" s="35"/>
      <c r="TDZ352" s="35"/>
      <c r="TEA352" s="35"/>
      <c r="TEB352" s="35"/>
      <c r="TEC352" s="35"/>
      <c r="TED352" s="35"/>
      <c r="TEE352" s="35"/>
      <c r="TEF352" s="35"/>
      <c r="TEG352" s="35"/>
      <c r="TEH352" s="35"/>
      <c r="TEI352" s="35"/>
      <c r="TEJ352" s="35"/>
      <c r="TEK352" s="35"/>
      <c r="TEL352" s="35"/>
      <c r="TEM352" s="35"/>
      <c r="TEN352" s="35"/>
      <c r="TEO352" s="35"/>
      <c r="TEP352" s="35"/>
      <c r="TEQ352" s="35"/>
      <c r="TER352" s="35"/>
      <c r="TES352" s="35"/>
      <c r="TET352" s="35"/>
      <c r="TEU352" s="35"/>
      <c r="TEV352" s="35"/>
      <c r="TEW352" s="35"/>
      <c r="TEX352" s="35"/>
      <c r="TEY352" s="35"/>
      <c r="TEZ352" s="35"/>
      <c r="TFA352" s="35"/>
      <c r="TFB352" s="35"/>
      <c r="TFC352" s="35"/>
      <c r="TFD352" s="35"/>
      <c r="TFE352" s="35"/>
      <c r="TFF352" s="35"/>
      <c r="TFG352" s="35"/>
      <c r="TFH352" s="35"/>
      <c r="TFI352" s="35"/>
      <c r="TFJ352" s="35"/>
      <c r="TFK352" s="35"/>
      <c r="TFL352" s="35"/>
      <c r="TFM352" s="35"/>
      <c r="TFN352" s="35"/>
      <c r="TFO352" s="35"/>
      <c r="TFP352" s="35"/>
      <c r="TFQ352" s="35"/>
      <c r="TFR352" s="35"/>
      <c r="TFS352" s="35"/>
      <c r="TFT352" s="35"/>
      <c r="TFU352" s="35"/>
      <c r="TFV352" s="35"/>
      <c r="TFW352" s="35"/>
      <c r="TFX352" s="35"/>
      <c r="TFY352" s="35"/>
      <c r="TFZ352" s="35"/>
      <c r="TGA352" s="35"/>
      <c r="TGB352" s="35"/>
      <c r="TGC352" s="35"/>
      <c r="TGD352" s="35"/>
      <c r="TGE352" s="35"/>
      <c r="TGF352" s="35"/>
      <c r="TGG352" s="35"/>
      <c r="TGH352" s="35"/>
      <c r="TGI352" s="35"/>
      <c r="TGJ352" s="35"/>
      <c r="TGK352" s="35"/>
      <c r="TGL352" s="35"/>
      <c r="TGM352" s="35"/>
      <c r="TGN352" s="35"/>
      <c r="TGO352" s="35"/>
      <c r="TGP352" s="35"/>
      <c r="TGQ352" s="35"/>
      <c r="TGR352" s="35"/>
      <c r="TGS352" s="35"/>
      <c r="TGT352" s="35"/>
      <c r="TGU352" s="35"/>
      <c r="TGV352" s="35"/>
      <c r="TGW352" s="35"/>
      <c r="TGX352" s="35"/>
      <c r="TGY352" s="35"/>
      <c r="TGZ352" s="35"/>
      <c r="THA352" s="35"/>
      <c r="THB352" s="35"/>
      <c r="THC352" s="35"/>
      <c r="THD352" s="35"/>
      <c r="THE352" s="35"/>
      <c r="THF352" s="35"/>
      <c r="THG352" s="35"/>
      <c r="THH352" s="35"/>
      <c r="THI352" s="35"/>
      <c r="THJ352" s="35"/>
      <c r="THK352" s="35"/>
      <c r="THL352" s="35"/>
      <c r="THM352" s="35"/>
      <c r="THN352" s="35"/>
      <c r="THO352" s="35"/>
      <c r="THP352" s="35"/>
      <c r="THQ352" s="35"/>
      <c r="THR352" s="35"/>
      <c r="THS352" s="35"/>
      <c r="THT352" s="35"/>
      <c r="THU352" s="35"/>
      <c r="THV352" s="35"/>
      <c r="THW352" s="35"/>
      <c r="THX352" s="35"/>
      <c r="THY352" s="35"/>
      <c r="THZ352" s="35"/>
      <c r="TIA352" s="35"/>
      <c r="TIB352" s="35"/>
      <c r="TIC352" s="35"/>
      <c r="TID352" s="35"/>
      <c r="TIE352" s="35"/>
      <c r="TIF352" s="35"/>
      <c r="TIG352" s="35"/>
      <c r="TIH352" s="35"/>
      <c r="TII352" s="35"/>
      <c r="TIJ352" s="35"/>
      <c r="TIK352" s="35"/>
      <c r="TIL352" s="35"/>
      <c r="TIM352" s="35"/>
      <c r="TIN352" s="35"/>
      <c r="TIO352" s="35"/>
      <c r="TIP352" s="35"/>
      <c r="TIQ352" s="35"/>
      <c r="TIR352" s="35"/>
      <c r="TIS352" s="35"/>
      <c r="TIT352" s="35"/>
      <c r="TIU352" s="35"/>
      <c r="TIV352" s="35"/>
      <c r="TIW352" s="35"/>
      <c r="TIX352" s="35"/>
      <c r="TIY352" s="35"/>
      <c r="TIZ352" s="35"/>
      <c r="TJA352" s="35"/>
      <c r="TJB352" s="35"/>
      <c r="TJC352" s="35"/>
      <c r="TJD352" s="35"/>
      <c r="TJE352" s="35"/>
      <c r="TJF352" s="35"/>
      <c r="TJG352" s="35"/>
      <c r="TJH352" s="35"/>
      <c r="TJI352" s="35"/>
      <c r="TJJ352" s="35"/>
      <c r="TJK352" s="35"/>
      <c r="TJL352" s="35"/>
      <c r="TJM352" s="35"/>
      <c r="TJN352" s="35"/>
      <c r="TJO352" s="35"/>
      <c r="TJP352" s="35"/>
      <c r="TJQ352" s="35"/>
      <c r="TJR352" s="35"/>
      <c r="TJS352" s="35"/>
      <c r="TJT352" s="35"/>
      <c r="TJU352" s="35"/>
      <c r="TJV352" s="35"/>
      <c r="TJW352" s="35"/>
      <c r="TJX352" s="35"/>
      <c r="TJY352" s="35"/>
      <c r="TJZ352" s="35"/>
      <c r="TKA352" s="35"/>
      <c r="TKB352" s="35"/>
      <c r="TKC352" s="35"/>
      <c r="TKD352" s="35"/>
      <c r="TKE352" s="35"/>
      <c r="TKF352" s="35"/>
      <c r="TKG352" s="35"/>
      <c r="TKH352" s="35"/>
      <c r="TKI352" s="35"/>
      <c r="TKJ352" s="35"/>
      <c r="TKK352" s="35"/>
      <c r="TKL352" s="35"/>
      <c r="TKM352" s="35"/>
      <c r="TKN352" s="35"/>
      <c r="TKO352" s="35"/>
      <c r="TKP352" s="35"/>
      <c r="TKQ352" s="35"/>
      <c r="TKR352" s="35"/>
      <c r="TKS352" s="35"/>
      <c r="TKT352" s="35"/>
      <c r="TKU352" s="35"/>
      <c r="TKV352" s="35"/>
      <c r="TKW352" s="35"/>
      <c r="TKX352" s="35"/>
      <c r="TKY352" s="35"/>
      <c r="TKZ352" s="35"/>
      <c r="TLA352" s="35"/>
      <c r="TLB352" s="35"/>
      <c r="TLC352" s="35"/>
      <c r="TLD352" s="35"/>
      <c r="TLE352" s="35"/>
      <c r="TLF352" s="35"/>
      <c r="TLG352" s="35"/>
      <c r="TLH352" s="35"/>
      <c r="TLI352" s="35"/>
      <c r="TLJ352" s="35"/>
      <c r="TLK352" s="35"/>
      <c r="TLL352" s="35"/>
      <c r="TLM352" s="35"/>
      <c r="TLN352" s="35"/>
      <c r="TLO352" s="35"/>
      <c r="TLP352" s="35"/>
      <c r="TLQ352" s="35"/>
      <c r="TLR352" s="35"/>
      <c r="TLS352" s="35"/>
      <c r="TLT352" s="35"/>
      <c r="TLU352" s="35"/>
      <c r="TLV352" s="35"/>
      <c r="TLW352" s="35"/>
      <c r="TLX352" s="35"/>
      <c r="TLY352" s="35"/>
      <c r="TLZ352" s="35"/>
      <c r="TMA352" s="35"/>
      <c r="TMB352" s="35"/>
      <c r="TMC352" s="35"/>
      <c r="TMD352" s="35"/>
      <c r="TME352" s="35"/>
      <c r="TMF352" s="35"/>
      <c r="TMG352" s="35"/>
      <c r="TMH352" s="35"/>
      <c r="TMI352" s="35"/>
      <c r="TMJ352" s="35"/>
      <c r="TMK352" s="35"/>
      <c r="TML352" s="35"/>
      <c r="TMM352" s="35"/>
      <c r="TMN352" s="35"/>
      <c r="TMO352" s="35"/>
      <c r="TMP352" s="35"/>
      <c r="TMQ352" s="35"/>
      <c r="TMR352" s="35"/>
      <c r="TMS352" s="35"/>
      <c r="TMT352" s="35"/>
      <c r="TMU352" s="35"/>
      <c r="TMV352" s="35"/>
      <c r="TMW352" s="35"/>
      <c r="TMX352" s="35"/>
      <c r="TMY352" s="35"/>
      <c r="TMZ352" s="35"/>
      <c r="TNA352" s="35"/>
      <c r="TNB352" s="35"/>
      <c r="TNC352" s="35"/>
      <c r="TND352" s="35"/>
      <c r="TNE352" s="35"/>
      <c r="TNF352" s="35"/>
      <c r="TNG352" s="35"/>
      <c r="TNH352" s="35"/>
      <c r="TNI352" s="35"/>
      <c r="TNJ352" s="35"/>
      <c r="TNK352" s="35"/>
      <c r="TNL352" s="35"/>
      <c r="TNM352" s="35"/>
      <c r="TNN352" s="35"/>
      <c r="TNO352" s="35"/>
      <c r="TNP352" s="35"/>
      <c r="TNQ352" s="35"/>
      <c r="TNR352" s="35"/>
      <c r="TNS352" s="35"/>
      <c r="TNT352" s="35"/>
      <c r="TNU352" s="35"/>
      <c r="TNV352" s="35"/>
      <c r="TNW352" s="35"/>
      <c r="TNX352" s="35"/>
      <c r="TNY352" s="35"/>
      <c r="TNZ352" s="35"/>
      <c r="TOA352" s="35"/>
      <c r="TOB352" s="35"/>
      <c r="TOC352" s="35"/>
      <c r="TOD352" s="35"/>
      <c r="TOE352" s="35"/>
      <c r="TOF352" s="35"/>
      <c r="TOG352" s="35"/>
      <c r="TOH352" s="35"/>
      <c r="TOI352" s="35"/>
      <c r="TOJ352" s="35"/>
      <c r="TOK352" s="35"/>
      <c r="TOL352" s="35"/>
      <c r="TOM352" s="35"/>
      <c r="TON352" s="35"/>
      <c r="TOO352" s="35"/>
      <c r="TOP352" s="35"/>
      <c r="TOQ352" s="35"/>
      <c r="TOR352" s="35"/>
      <c r="TOS352" s="35"/>
      <c r="TOT352" s="35"/>
      <c r="TOU352" s="35"/>
      <c r="TOV352" s="35"/>
      <c r="TOW352" s="35"/>
      <c r="TOX352" s="35"/>
      <c r="TOY352" s="35"/>
      <c r="TOZ352" s="35"/>
      <c r="TPA352" s="35"/>
      <c r="TPB352" s="35"/>
      <c r="TPC352" s="35"/>
      <c r="TPD352" s="35"/>
      <c r="TPE352" s="35"/>
      <c r="TPF352" s="35"/>
      <c r="TPG352" s="35"/>
      <c r="TPH352" s="35"/>
      <c r="TPI352" s="35"/>
      <c r="TPJ352" s="35"/>
      <c r="TPK352" s="35"/>
      <c r="TPL352" s="35"/>
      <c r="TPM352" s="35"/>
      <c r="TPN352" s="35"/>
      <c r="TPO352" s="35"/>
      <c r="TPP352" s="35"/>
      <c r="TPQ352" s="35"/>
      <c r="TPR352" s="35"/>
      <c r="TPS352" s="35"/>
      <c r="TPT352" s="35"/>
      <c r="TPU352" s="35"/>
      <c r="TPV352" s="35"/>
      <c r="TPW352" s="35"/>
      <c r="TPX352" s="35"/>
      <c r="TPY352" s="35"/>
      <c r="TPZ352" s="35"/>
      <c r="TQA352" s="35"/>
      <c r="TQB352" s="35"/>
      <c r="TQC352" s="35"/>
      <c r="TQD352" s="35"/>
      <c r="TQE352" s="35"/>
      <c r="TQF352" s="35"/>
      <c r="TQG352" s="35"/>
      <c r="TQH352" s="35"/>
      <c r="TQI352" s="35"/>
      <c r="TQJ352" s="35"/>
      <c r="TQK352" s="35"/>
      <c r="TQL352" s="35"/>
      <c r="TQM352" s="35"/>
      <c r="TQN352" s="35"/>
      <c r="TQO352" s="35"/>
      <c r="TQP352" s="35"/>
      <c r="TQQ352" s="35"/>
      <c r="TQR352" s="35"/>
      <c r="TQS352" s="35"/>
      <c r="TQT352" s="35"/>
      <c r="TQU352" s="35"/>
      <c r="TQV352" s="35"/>
      <c r="TQW352" s="35"/>
      <c r="TQX352" s="35"/>
      <c r="TQY352" s="35"/>
      <c r="TQZ352" s="35"/>
      <c r="TRA352" s="35"/>
      <c r="TRB352" s="35"/>
      <c r="TRC352" s="35"/>
      <c r="TRD352" s="35"/>
      <c r="TRE352" s="35"/>
      <c r="TRF352" s="35"/>
      <c r="TRG352" s="35"/>
      <c r="TRH352" s="35"/>
      <c r="TRI352" s="35"/>
      <c r="TRJ352" s="35"/>
      <c r="TRK352" s="35"/>
      <c r="TRL352" s="35"/>
      <c r="TRM352" s="35"/>
      <c r="TRN352" s="35"/>
      <c r="TRO352" s="35"/>
      <c r="TRP352" s="35"/>
      <c r="TRQ352" s="35"/>
      <c r="TRR352" s="35"/>
      <c r="TRS352" s="35"/>
      <c r="TRT352" s="35"/>
      <c r="TRU352" s="35"/>
      <c r="TRV352" s="35"/>
      <c r="TRW352" s="35"/>
      <c r="TRX352" s="35"/>
      <c r="TRY352" s="35"/>
      <c r="TRZ352" s="35"/>
      <c r="TSA352" s="35"/>
      <c r="TSB352" s="35"/>
      <c r="TSC352" s="35"/>
      <c r="TSD352" s="35"/>
      <c r="TSE352" s="35"/>
      <c r="TSF352" s="35"/>
      <c r="TSG352" s="35"/>
      <c r="TSH352" s="35"/>
      <c r="TSI352" s="35"/>
      <c r="TSJ352" s="35"/>
      <c r="TSK352" s="35"/>
      <c r="TSL352" s="35"/>
      <c r="TSM352" s="35"/>
      <c r="TSN352" s="35"/>
      <c r="TSO352" s="35"/>
      <c r="TSP352" s="35"/>
      <c r="TSQ352" s="35"/>
      <c r="TSR352" s="35"/>
      <c r="TSS352" s="35"/>
      <c r="TST352" s="35"/>
      <c r="TSU352" s="35"/>
      <c r="TSV352" s="35"/>
      <c r="TSW352" s="35"/>
      <c r="TSX352" s="35"/>
      <c r="TSY352" s="35"/>
      <c r="TSZ352" s="35"/>
      <c r="TTA352" s="35"/>
      <c r="TTB352" s="35"/>
      <c r="TTC352" s="35"/>
      <c r="TTD352" s="35"/>
      <c r="TTE352" s="35"/>
      <c r="TTF352" s="35"/>
      <c r="TTG352" s="35"/>
      <c r="TTH352" s="35"/>
      <c r="TTI352" s="35"/>
      <c r="TTJ352" s="35"/>
      <c r="TTK352" s="35"/>
      <c r="TTL352" s="35"/>
      <c r="TTM352" s="35"/>
      <c r="TTN352" s="35"/>
      <c r="TTO352" s="35"/>
      <c r="TTP352" s="35"/>
      <c r="TTQ352" s="35"/>
      <c r="TTR352" s="35"/>
      <c r="TTS352" s="35"/>
      <c r="TTT352" s="35"/>
      <c r="TTU352" s="35"/>
      <c r="TTV352" s="35"/>
      <c r="TTW352" s="35"/>
      <c r="TTX352" s="35"/>
      <c r="TTY352" s="35"/>
      <c r="TTZ352" s="35"/>
      <c r="TUA352" s="35"/>
      <c r="TUB352" s="35"/>
      <c r="TUC352" s="35"/>
      <c r="TUD352" s="35"/>
      <c r="TUE352" s="35"/>
      <c r="TUF352" s="35"/>
      <c r="TUG352" s="35"/>
      <c r="TUH352" s="35"/>
      <c r="TUI352" s="35"/>
      <c r="TUJ352" s="35"/>
      <c r="TUK352" s="35"/>
      <c r="TUL352" s="35"/>
      <c r="TUM352" s="35"/>
      <c r="TUN352" s="35"/>
      <c r="TUO352" s="35"/>
      <c r="TUP352" s="35"/>
      <c r="TUQ352" s="35"/>
      <c r="TUR352" s="35"/>
      <c r="TUS352" s="35"/>
      <c r="TUT352" s="35"/>
      <c r="TUU352" s="35"/>
      <c r="TUV352" s="35"/>
      <c r="TUW352" s="35"/>
      <c r="TUX352" s="35"/>
      <c r="TUY352" s="35"/>
      <c r="TUZ352" s="35"/>
      <c r="TVA352" s="35"/>
      <c r="TVB352" s="35"/>
      <c r="TVC352" s="35"/>
      <c r="TVD352" s="35"/>
      <c r="TVE352" s="35"/>
      <c r="TVF352" s="35"/>
      <c r="TVG352" s="35"/>
      <c r="TVH352" s="35"/>
      <c r="TVI352" s="35"/>
      <c r="TVJ352" s="35"/>
      <c r="TVK352" s="35"/>
      <c r="TVL352" s="35"/>
      <c r="TVM352" s="35"/>
      <c r="TVN352" s="35"/>
      <c r="TVO352" s="35"/>
      <c r="TVP352" s="35"/>
      <c r="TVQ352" s="35"/>
      <c r="TVR352" s="35"/>
      <c r="TVS352" s="35"/>
      <c r="TVT352" s="35"/>
      <c r="TVU352" s="35"/>
      <c r="TVV352" s="35"/>
      <c r="TVW352" s="35"/>
      <c r="TVX352" s="35"/>
      <c r="TVY352" s="35"/>
      <c r="TVZ352" s="35"/>
      <c r="TWA352" s="35"/>
      <c r="TWB352" s="35"/>
      <c r="TWC352" s="35"/>
      <c r="TWD352" s="35"/>
      <c r="TWE352" s="35"/>
      <c r="TWF352" s="35"/>
      <c r="TWG352" s="35"/>
      <c r="TWH352" s="35"/>
      <c r="TWI352" s="35"/>
      <c r="TWJ352" s="35"/>
      <c r="TWK352" s="35"/>
      <c r="TWL352" s="35"/>
      <c r="TWM352" s="35"/>
      <c r="TWN352" s="35"/>
      <c r="TWO352" s="35"/>
      <c r="TWP352" s="35"/>
      <c r="TWQ352" s="35"/>
      <c r="TWR352" s="35"/>
      <c r="TWS352" s="35"/>
      <c r="TWT352" s="35"/>
      <c r="TWU352" s="35"/>
      <c r="TWV352" s="35"/>
      <c r="TWW352" s="35"/>
      <c r="TWX352" s="35"/>
      <c r="TWY352" s="35"/>
      <c r="TWZ352" s="35"/>
      <c r="TXA352" s="35"/>
      <c r="TXB352" s="35"/>
      <c r="TXC352" s="35"/>
      <c r="TXD352" s="35"/>
      <c r="TXE352" s="35"/>
      <c r="TXF352" s="35"/>
      <c r="TXG352" s="35"/>
      <c r="TXH352" s="35"/>
      <c r="TXI352" s="35"/>
      <c r="TXJ352" s="35"/>
      <c r="TXK352" s="35"/>
      <c r="TXL352" s="35"/>
      <c r="TXM352" s="35"/>
      <c r="TXN352" s="35"/>
      <c r="TXO352" s="35"/>
      <c r="TXP352" s="35"/>
      <c r="TXQ352" s="35"/>
      <c r="TXR352" s="35"/>
      <c r="TXS352" s="35"/>
      <c r="TXT352" s="35"/>
      <c r="TXU352" s="35"/>
      <c r="TXV352" s="35"/>
      <c r="TXW352" s="35"/>
      <c r="TXX352" s="35"/>
      <c r="TXY352" s="35"/>
      <c r="TXZ352" s="35"/>
      <c r="TYA352" s="35"/>
      <c r="TYB352" s="35"/>
      <c r="TYC352" s="35"/>
      <c r="TYD352" s="35"/>
      <c r="TYE352" s="35"/>
      <c r="TYF352" s="35"/>
      <c r="TYG352" s="35"/>
      <c r="TYH352" s="35"/>
      <c r="TYI352" s="35"/>
      <c r="TYJ352" s="35"/>
      <c r="TYK352" s="35"/>
      <c r="TYL352" s="35"/>
      <c r="TYM352" s="35"/>
      <c r="TYN352" s="35"/>
      <c r="TYO352" s="35"/>
      <c r="TYP352" s="35"/>
      <c r="TYQ352" s="35"/>
      <c r="TYR352" s="35"/>
      <c r="TYS352" s="35"/>
      <c r="TYT352" s="35"/>
      <c r="TYU352" s="35"/>
      <c r="TYV352" s="35"/>
      <c r="TYW352" s="35"/>
      <c r="TYX352" s="35"/>
      <c r="TYY352" s="35"/>
      <c r="TYZ352" s="35"/>
      <c r="TZA352" s="35"/>
      <c r="TZB352" s="35"/>
      <c r="TZC352" s="35"/>
      <c r="TZD352" s="35"/>
      <c r="TZE352" s="35"/>
      <c r="TZF352" s="35"/>
      <c r="TZG352" s="35"/>
      <c r="TZH352" s="35"/>
      <c r="TZI352" s="35"/>
      <c r="TZJ352" s="35"/>
      <c r="TZK352" s="35"/>
      <c r="TZL352" s="35"/>
      <c r="TZM352" s="35"/>
      <c r="TZN352" s="35"/>
      <c r="TZO352" s="35"/>
      <c r="TZP352" s="35"/>
      <c r="TZQ352" s="35"/>
      <c r="TZR352" s="35"/>
      <c r="TZS352" s="35"/>
      <c r="TZT352" s="35"/>
      <c r="TZU352" s="35"/>
      <c r="TZV352" s="35"/>
      <c r="TZW352" s="35"/>
      <c r="TZX352" s="35"/>
      <c r="TZY352" s="35"/>
      <c r="TZZ352" s="35"/>
      <c r="UAA352" s="35"/>
      <c r="UAB352" s="35"/>
      <c r="UAC352" s="35"/>
      <c r="UAD352" s="35"/>
      <c r="UAE352" s="35"/>
      <c r="UAF352" s="35"/>
      <c r="UAG352" s="35"/>
      <c r="UAH352" s="35"/>
      <c r="UAI352" s="35"/>
      <c r="UAJ352" s="35"/>
      <c r="UAK352" s="35"/>
      <c r="UAL352" s="35"/>
      <c r="UAM352" s="35"/>
      <c r="UAN352" s="35"/>
      <c r="UAO352" s="35"/>
      <c r="UAP352" s="35"/>
      <c r="UAQ352" s="35"/>
      <c r="UAR352" s="35"/>
      <c r="UAS352" s="35"/>
      <c r="UAT352" s="35"/>
      <c r="UAU352" s="35"/>
      <c r="UAV352" s="35"/>
      <c r="UAW352" s="35"/>
      <c r="UAX352" s="35"/>
      <c r="UAY352" s="35"/>
      <c r="UAZ352" s="35"/>
      <c r="UBA352" s="35"/>
      <c r="UBB352" s="35"/>
      <c r="UBC352" s="35"/>
      <c r="UBD352" s="35"/>
      <c r="UBE352" s="35"/>
      <c r="UBF352" s="35"/>
      <c r="UBG352" s="35"/>
      <c r="UBH352" s="35"/>
      <c r="UBI352" s="35"/>
      <c r="UBJ352" s="35"/>
      <c r="UBK352" s="35"/>
      <c r="UBL352" s="35"/>
      <c r="UBM352" s="35"/>
      <c r="UBN352" s="35"/>
      <c r="UBO352" s="35"/>
      <c r="UBP352" s="35"/>
      <c r="UBQ352" s="35"/>
      <c r="UBR352" s="35"/>
      <c r="UBS352" s="35"/>
      <c r="UBT352" s="35"/>
      <c r="UBU352" s="35"/>
      <c r="UBV352" s="35"/>
      <c r="UBW352" s="35"/>
      <c r="UBX352" s="35"/>
      <c r="UBY352" s="35"/>
      <c r="UBZ352" s="35"/>
      <c r="UCA352" s="35"/>
      <c r="UCB352" s="35"/>
      <c r="UCC352" s="35"/>
      <c r="UCD352" s="35"/>
      <c r="UCE352" s="35"/>
      <c r="UCF352" s="35"/>
      <c r="UCG352" s="35"/>
      <c r="UCH352" s="35"/>
      <c r="UCI352" s="35"/>
      <c r="UCJ352" s="35"/>
      <c r="UCK352" s="35"/>
      <c r="UCL352" s="35"/>
      <c r="UCM352" s="35"/>
      <c r="UCN352" s="35"/>
      <c r="UCO352" s="35"/>
      <c r="UCP352" s="35"/>
      <c r="UCQ352" s="35"/>
      <c r="UCR352" s="35"/>
      <c r="UCS352" s="35"/>
      <c r="UCT352" s="35"/>
      <c r="UCU352" s="35"/>
      <c r="UCV352" s="35"/>
      <c r="UCW352" s="35"/>
      <c r="UCX352" s="35"/>
      <c r="UCY352" s="35"/>
      <c r="UCZ352" s="35"/>
      <c r="UDA352" s="35"/>
      <c r="UDB352" s="35"/>
      <c r="UDC352" s="35"/>
      <c r="UDD352" s="35"/>
      <c r="UDE352" s="35"/>
      <c r="UDF352" s="35"/>
      <c r="UDG352" s="35"/>
      <c r="UDH352" s="35"/>
      <c r="UDI352" s="35"/>
      <c r="UDJ352" s="35"/>
      <c r="UDK352" s="35"/>
      <c r="UDL352" s="35"/>
      <c r="UDM352" s="35"/>
      <c r="UDN352" s="35"/>
      <c r="UDO352" s="35"/>
      <c r="UDP352" s="35"/>
      <c r="UDQ352" s="35"/>
      <c r="UDR352" s="35"/>
      <c r="UDS352" s="35"/>
      <c r="UDT352" s="35"/>
      <c r="UDU352" s="35"/>
      <c r="UDV352" s="35"/>
      <c r="UDW352" s="35"/>
      <c r="UDX352" s="35"/>
      <c r="UDY352" s="35"/>
      <c r="UDZ352" s="35"/>
      <c r="UEA352" s="35"/>
      <c r="UEB352" s="35"/>
      <c r="UEC352" s="35"/>
      <c r="UED352" s="35"/>
      <c r="UEE352" s="35"/>
      <c r="UEF352" s="35"/>
      <c r="UEG352" s="35"/>
      <c r="UEH352" s="35"/>
      <c r="UEI352" s="35"/>
      <c r="UEJ352" s="35"/>
      <c r="UEK352" s="35"/>
      <c r="UEL352" s="35"/>
      <c r="UEM352" s="35"/>
      <c r="UEN352" s="35"/>
      <c r="UEO352" s="35"/>
      <c r="UEP352" s="35"/>
      <c r="UEQ352" s="35"/>
      <c r="UER352" s="35"/>
      <c r="UES352" s="35"/>
      <c r="UET352" s="35"/>
      <c r="UEU352" s="35"/>
      <c r="UEV352" s="35"/>
      <c r="UEW352" s="35"/>
      <c r="UEX352" s="35"/>
      <c r="UEY352" s="35"/>
      <c r="UEZ352" s="35"/>
      <c r="UFA352" s="35"/>
      <c r="UFB352" s="35"/>
      <c r="UFC352" s="35"/>
      <c r="UFD352" s="35"/>
      <c r="UFE352" s="35"/>
      <c r="UFF352" s="35"/>
      <c r="UFG352" s="35"/>
      <c r="UFH352" s="35"/>
      <c r="UFI352" s="35"/>
      <c r="UFJ352" s="35"/>
      <c r="UFK352" s="35"/>
      <c r="UFL352" s="35"/>
      <c r="UFM352" s="35"/>
      <c r="UFN352" s="35"/>
      <c r="UFO352" s="35"/>
      <c r="UFP352" s="35"/>
      <c r="UFQ352" s="35"/>
      <c r="UFR352" s="35"/>
      <c r="UFS352" s="35"/>
      <c r="UFT352" s="35"/>
      <c r="UFU352" s="35"/>
      <c r="UFV352" s="35"/>
      <c r="UFW352" s="35"/>
      <c r="UFX352" s="35"/>
      <c r="UFY352" s="35"/>
      <c r="UFZ352" s="35"/>
      <c r="UGA352" s="35"/>
      <c r="UGB352" s="35"/>
      <c r="UGC352" s="35"/>
      <c r="UGD352" s="35"/>
      <c r="UGE352" s="35"/>
      <c r="UGF352" s="35"/>
      <c r="UGG352" s="35"/>
      <c r="UGH352" s="35"/>
      <c r="UGI352" s="35"/>
      <c r="UGJ352" s="35"/>
      <c r="UGK352" s="35"/>
      <c r="UGL352" s="35"/>
      <c r="UGM352" s="35"/>
      <c r="UGN352" s="35"/>
      <c r="UGO352" s="35"/>
      <c r="UGP352" s="35"/>
      <c r="UGQ352" s="35"/>
      <c r="UGR352" s="35"/>
      <c r="UGS352" s="35"/>
      <c r="UGT352" s="35"/>
      <c r="UGU352" s="35"/>
      <c r="UGV352" s="35"/>
      <c r="UGW352" s="35"/>
      <c r="UGX352" s="35"/>
      <c r="UGY352" s="35"/>
      <c r="UGZ352" s="35"/>
      <c r="UHA352" s="35"/>
      <c r="UHB352" s="35"/>
      <c r="UHC352" s="35"/>
      <c r="UHD352" s="35"/>
      <c r="UHE352" s="35"/>
      <c r="UHF352" s="35"/>
      <c r="UHG352" s="35"/>
      <c r="UHH352" s="35"/>
      <c r="UHI352" s="35"/>
      <c r="UHJ352" s="35"/>
      <c r="UHK352" s="35"/>
      <c r="UHL352" s="35"/>
      <c r="UHM352" s="35"/>
      <c r="UHN352" s="35"/>
      <c r="UHO352" s="35"/>
      <c r="UHP352" s="35"/>
      <c r="UHQ352" s="35"/>
      <c r="UHR352" s="35"/>
      <c r="UHS352" s="35"/>
      <c r="UHT352" s="35"/>
      <c r="UHU352" s="35"/>
      <c r="UHV352" s="35"/>
      <c r="UHW352" s="35"/>
      <c r="UHX352" s="35"/>
      <c r="UHY352" s="35"/>
      <c r="UHZ352" s="35"/>
      <c r="UIA352" s="35"/>
      <c r="UIB352" s="35"/>
      <c r="UIC352" s="35"/>
      <c r="UID352" s="35"/>
      <c r="UIE352" s="35"/>
      <c r="UIF352" s="35"/>
      <c r="UIG352" s="35"/>
      <c r="UIH352" s="35"/>
      <c r="UII352" s="35"/>
      <c r="UIJ352" s="35"/>
      <c r="UIK352" s="35"/>
      <c r="UIL352" s="35"/>
      <c r="UIM352" s="35"/>
      <c r="UIN352" s="35"/>
      <c r="UIO352" s="35"/>
      <c r="UIP352" s="35"/>
      <c r="UIQ352" s="35"/>
      <c r="UIR352" s="35"/>
      <c r="UIS352" s="35"/>
      <c r="UIT352" s="35"/>
      <c r="UIU352" s="35"/>
      <c r="UIV352" s="35"/>
      <c r="UIW352" s="35"/>
      <c r="UIX352" s="35"/>
      <c r="UIY352" s="35"/>
      <c r="UIZ352" s="35"/>
      <c r="UJA352" s="35"/>
      <c r="UJB352" s="35"/>
      <c r="UJC352" s="35"/>
      <c r="UJD352" s="35"/>
      <c r="UJE352" s="35"/>
      <c r="UJF352" s="35"/>
      <c r="UJG352" s="35"/>
      <c r="UJH352" s="35"/>
      <c r="UJI352" s="35"/>
      <c r="UJJ352" s="35"/>
      <c r="UJK352" s="35"/>
      <c r="UJL352" s="35"/>
      <c r="UJM352" s="35"/>
      <c r="UJN352" s="35"/>
      <c r="UJO352" s="35"/>
      <c r="UJP352" s="35"/>
      <c r="UJQ352" s="35"/>
      <c r="UJR352" s="35"/>
      <c r="UJS352" s="35"/>
      <c r="UJT352" s="35"/>
      <c r="UJU352" s="35"/>
      <c r="UJV352" s="35"/>
      <c r="UJW352" s="35"/>
      <c r="UJX352" s="35"/>
      <c r="UJY352" s="35"/>
      <c r="UJZ352" s="35"/>
      <c r="UKA352" s="35"/>
      <c r="UKB352" s="35"/>
      <c r="UKC352" s="35"/>
      <c r="UKD352" s="35"/>
      <c r="UKE352" s="35"/>
      <c r="UKF352" s="35"/>
      <c r="UKG352" s="35"/>
      <c r="UKH352" s="35"/>
      <c r="UKI352" s="35"/>
      <c r="UKJ352" s="35"/>
      <c r="UKK352" s="35"/>
      <c r="UKL352" s="35"/>
      <c r="UKM352" s="35"/>
      <c r="UKN352" s="35"/>
      <c r="UKO352" s="35"/>
      <c r="UKP352" s="35"/>
      <c r="UKQ352" s="35"/>
      <c r="UKR352" s="35"/>
      <c r="UKS352" s="35"/>
      <c r="UKT352" s="35"/>
      <c r="UKU352" s="35"/>
      <c r="UKV352" s="35"/>
      <c r="UKW352" s="35"/>
      <c r="UKX352" s="35"/>
      <c r="UKY352" s="35"/>
      <c r="UKZ352" s="35"/>
      <c r="ULA352" s="35"/>
      <c r="ULB352" s="35"/>
      <c r="ULC352" s="35"/>
      <c r="ULD352" s="35"/>
      <c r="ULE352" s="35"/>
      <c r="ULF352" s="35"/>
      <c r="ULG352" s="35"/>
      <c r="ULH352" s="35"/>
      <c r="ULI352" s="35"/>
      <c r="ULJ352" s="35"/>
      <c r="ULK352" s="35"/>
      <c r="ULL352" s="35"/>
      <c r="ULM352" s="35"/>
      <c r="ULN352" s="35"/>
      <c r="ULO352" s="35"/>
      <c r="ULP352" s="35"/>
      <c r="ULQ352" s="35"/>
      <c r="ULR352" s="35"/>
      <c r="ULS352" s="35"/>
      <c r="ULT352" s="35"/>
      <c r="ULU352" s="35"/>
      <c r="ULV352" s="35"/>
      <c r="ULW352" s="35"/>
      <c r="ULX352" s="35"/>
      <c r="ULY352" s="35"/>
      <c r="ULZ352" s="35"/>
      <c r="UMA352" s="35"/>
      <c r="UMB352" s="35"/>
      <c r="UMC352" s="35"/>
      <c r="UMD352" s="35"/>
      <c r="UME352" s="35"/>
      <c r="UMF352" s="35"/>
      <c r="UMG352" s="35"/>
      <c r="UMH352" s="35"/>
      <c r="UMI352" s="35"/>
      <c r="UMJ352" s="35"/>
      <c r="UMK352" s="35"/>
      <c r="UML352" s="35"/>
      <c r="UMM352" s="35"/>
      <c r="UMN352" s="35"/>
      <c r="UMO352" s="35"/>
      <c r="UMP352" s="35"/>
      <c r="UMQ352" s="35"/>
      <c r="UMR352" s="35"/>
      <c r="UMS352" s="35"/>
      <c r="UMT352" s="35"/>
      <c r="UMU352" s="35"/>
      <c r="UMV352" s="35"/>
      <c r="UMW352" s="35"/>
      <c r="UMX352" s="35"/>
      <c r="UMY352" s="35"/>
      <c r="UMZ352" s="35"/>
      <c r="UNA352" s="35"/>
      <c r="UNB352" s="35"/>
      <c r="UNC352" s="35"/>
      <c r="UND352" s="35"/>
      <c r="UNE352" s="35"/>
      <c r="UNF352" s="35"/>
      <c r="UNG352" s="35"/>
      <c r="UNH352" s="35"/>
      <c r="UNI352" s="35"/>
      <c r="UNJ352" s="35"/>
      <c r="UNK352" s="35"/>
      <c r="UNL352" s="35"/>
      <c r="UNM352" s="35"/>
      <c r="UNN352" s="35"/>
      <c r="UNO352" s="35"/>
      <c r="UNP352" s="35"/>
      <c r="UNQ352" s="35"/>
      <c r="UNR352" s="35"/>
      <c r="UNS352" s="35"/>
      <c r="UNT352" s="35"/>
      <c r="UNU352" s="35"/>
      <c r="UNV352" s="35"/>
      <c r="UNW352" s="35"/>
      <c r="UNX352" s="35"/>
      <c r="UNY352" s="35"/>
      <c r="UNZ352" s="35"/>
      <c r="UOA352" s="35"/>
      <c r="UOB352" s="35"/>
      <c r="UOC352" s="35"/>
      <c r="UOD352" s="35"/>
      <c r="UOE352" s="35"/>
      <c r="UOF352" s="35"/>
      <c r="UOG352" s="35"/>
      <c r="UOH352" s="35"/>
      <c r="UOI352" s="35"/>
      <c r="UOJ352" s="35"/>
      <c r="UOK352" s="35"/>
      <c r="UOL352" s="35"/>
      <c r="UOM352" s="35"/>
      <c r="UON352" s="35"/>
      <c r="UOO352" s="35"/>
      <c r="UOP352" s="35"/>
      <c r="UOQ352" s="35"/>
      <c r="UOR352" s="35"/>
      <c r="UOS352" s="35"/>
      <c r="UOT352" s="35"/>
      <c r="UOU352" s="35"/>
      <c r="UOV352" s="35"/>
      <c r="UOW352" s="35"/>
      <c r="UOX352" s="35"/>
      <c r="UOY352" s="35"/>
      <c r="UOZ352" s="35"/>
      <c r="UPA352" s="35"/>
      <c r="UPB352" s="35"/>
      <c r="UPC352" s="35"/>
      <c r="UPD352" s="35"/>
      <c r="UPE352" s="35"/>
      <c r="UPF352" s="35"/>
      <c r="UPG352" s="35"/>
      <c r="UPH352" s="35"/>
      <c r="UPI352" s="35"/>
      <c r="UPJ352" s="35"/>
      <c r="UPK352" s="35"/>
      <c r="UPL352" s="35"/>
      <c r="UPM352" s="35"/>
      <c r="UPN352" s="35"/>
      <c r="UPO352" s="35"/>
      <c r="UPP352" s="35"/>
      <c r="UPQ352" s="35"/>
      <c r="UPR352" s="35"/>
      <c r="UPS352" s="35"/>
      <c r="UPT352" s="35"/>
      <c r="UPU352" s="35"/>
      <c r="UPV352" s="35"/>
      <c r="UPW352" s="35"/>
      <c r="UPX352" s="35"/>
      <c r="UPY352" s="35"/>
      <c r="UPZ352" s="35"/>
      <c r="UQA352" s="35"/>
      <c r="UQB352" s="35"/>
      <c r="UQC352" s="35"/>
      <c r="UQD352" s="35"/>
      <c r="UQE352" s="35"/>
      <c r="UQF352" s="35"/>
      <c r="UQG352" s="35"/>
      <c r="UQH352" s="35"/>
      <c r="UQI352" s="35"/>
      <c r="UQJ352" s="35"/>
      <c r="UQK352" s="35"/>
      <c r="UQL352" s="35"/>
      <c r="UQM352" s="35"/>
      <c r="UQN352" s="35"/>
      <c r="UQO352" s="35"/>
      <c r="UQP352" s="35"/>
      <c r="UQQ352" s="35"/>
      <c r="UQR352" s="35"/>
      <c r="UQS352" s="35"/>
      <c r="UQT352" s="35"/>
      <c r="UQU352" s="35"/>
      <c r="UQV352" s="35"/>
      <c r="UQW352" s="35"/>
      <c r="UQX352" s="35"/>
      <c r="UQY352" s="35"/>
      <c r="UQZ352" s="35"/>
      <c r="URA352" s="35"/>
      <c r="URB352" s="35"/>
      <c r="URC352" s="35"/>
      <c r="URD352" s="35"/>
      <c r="URE352" s="35"/>
      <c r="URF352" s="35"/>
      <c r="URG352" s="35"/>
      <c r="URH352" s="35"/>
      <c r="URI352" s="35"/>
      <c r="URJ352" s="35"/>
      <c r="URK352" s="35"/>
      <c r="URL352" s="35"/>
      <c r="URM352" s="35"/>
      <c r="URN352" s="35"/>
      <c r="URO352" s="35"/>
      <c r="URP352" s="35"/>
      <c r="URQ352" s="35"/>
      <c r="URR352" s="35"/>
      <c r="URS352" s="35"/>
      <c r="URT352" s="35"/>
      <c r="URU352" s="35"/>
      <c r="URV352" s="35"/>
      <c r="URW352" s="35"/>
      <c r="URX352" s="35"/>
      <c r="URY352" s="35"/>
      <c r="URZ352" s="35"/>
      <c r="USA352" s="35"/>
      <c r="USB352" s="35"/>
      <c r="USC352" s="35"/>
      <c r="USD352" s="35"/>
      <c r="USE352" s="35"/>
      <c r="USF352" s="35"/>
      <c r="USG352" s="35"/>
      <c r="USH352" s="35"/>
      <c r="USI352" s="35"/>
      <c r="USJ352" s="35"/>
      <c r="USK352" s="35"/>
      <c r="USL352" s="35"/>
      <c r="USM352" s="35"/>
      <c r="USN352" s="35"/>
      <c r="USO352" s="35"/>
      <c r="USP352" s="35"/>
      <c r="USQ352" s="35"/>
      <c r="USR352" s="35"/>
      <c r="USS352" s="35"/>
      <c r="UST352" s="35"/>
      <c r="USU352" s="35"/>
      <c r="USV352" s="35"/>
      <c r="USW352" s="35"/>
      <c r="USX352" s="35"/>
      <c r="USY352" s="35"/>
      <c r="USZ352" s="35"/>
      <c r="UTA352" s="35"/>
      <c r="UTB352" s="35"/>
      <c r="UTC352" s="35"/>
      <c r="UTD352" s="35"/>
      <c r="UTE352" s="35"/>
      <c r="UTF352" s="35"/>
      <c r="UTG352" s="35"/>
      <c r="UTH352" s="35"/>
      <c r="UTI352" s="35"/>
      <c r="UTJ352" s="35"/>
      <c r="UTK352" s="35"/>
      <c r="UTL352" s="35"/>
      <c r="UTM352" s="35"/>
      <c r="UTN352" s="35"/>
      <c r="UTO352" s="35"/>
      <c r="UTP352" s="35"/>
      <c r="UTQ352" s="35"/>
      <c r="UTR352" s="35"/>
      <c r="UTS352" s="35"/>
      <c r="UTT352" s="35"/>
      <c r="UTU352" s="35"/>
      <c r="UTV352" s="35"/>
      <c r="UTW352" s="35"/>
      <c r="UTX352" s="35"/>
      <c r="UTY352" s="35"/>
      <c r="UTZ352" s="35"/>
      <c r="UUA352" s="35"/>
      <c r="UUB352" s="35"/>
      <c r="UUC352" s="35"/>
      <c r="UUD352" s="35"/>
      <c r="UUE352" s="35"/>
      <c r="UUF352" s="35"/>
      <c r="UUG352" s="35"/>
      <c r="UUH352" s="35"/>
      <c r="UUI352" s="35"/>
      <c r="UUJ352" s="35"/>
      <c r="UUK352" s="35"/>
      <c r="UUL352" s="35"/>
      <c r="UUM352" s="35"/>
      <c r="UUN352" s="35"/>
      <c r="UUO352" s="35"/>
      <c r="UUP352" s="35"/>
      <c r="UUQ352" s="35"/>
      <c r="UUR352" s="35"/>
      <c r="UUS352" s="35"/>
      <c r="UUT352" s="35"/>
      <c r="UUU352" s="35"/>
      <c r="UUV352" s="35"/>
      <c r="UUW352" s="35"/>
      <c r="UUX352" s="35"/>
      <c r="UUY352" s="35"/>
      <c r="UUZ352" s="35"/>
      <c r="UVA352" s="35"/>
      <c r="UVB352" s="35"/>
      <c r="UVC352" s="35"/>
      <c r="UVD352" s="35"/>
      <c r="UVE352" s="35"/>
      <c r="UVF352" s="35"/>
      <c r="UVG352" s="35"/>
      <c r="UVH352" s="35"/>
      <c r="UVI352" s="35"/>
      <c r="UVJ352" s="35"/>
      <c r="UVK352" s="35"/>
      <c r="UVL352" s="35"/>
      <c r="UVM352" s="35"/>
      <c r="UVN352" s="35"/>
      <c r="UVO352" s="35"/>
      <c r="UVP352" s="35"/>
      <c r="UVQ352" s="35"/>
      <c r="UVR352" s="35"/>
      <c r="UVS352" s="35"/>
      <c r="UVT352" s="35"/>
      <c r="UVU352" s="35"/>
      <c r="UVV352" s="35"/>
      <c r="UVW352" s="35"/>
      <c r="UVX352" s="35"/>
      <c r="UVY352" s="35"/>
      <c r="UVZ352" s="35"/>
      <c r="UWA352" s="35"/>
      <c r="UWB352" s="35"/>
      <c r="UWC352" s="35"/>
      <c r="UWD352" s="35"/>
      <c r="UWE352" s="35"/>
      <c r="UWF352" s="35"/>
      <c r="UWG352" s="35"/>
      <c r="UWH352" s="35"/>
      <c r="UWI352" s="35"/>
      <c r="UWJ352" s="35"/>
      <c r="UWK352" s="35"/>
      <c r="UWL352" s="35"/>
      <c r="UWM352" s="35"/>
      <c r="UWN352" s="35"/>
      <c r="UWO352" s="35"/>
      <c r="UWP352" s="35"/>
      <c r="UWQ352" s="35"/>
      <c r="UWR352" s="35"/>
      <c r="UWS352" s="35"/>
      <c r="UWT352" s="35"/>
      <c r="UWU352" s="35"/>
      <c r="UWV352" s="35"/>
      <c r="UWW352" s="35"/>
      <c r="UWX352" s="35"/>
      <c r="UWY352" s="35"/>
      <c r="UWZ352" s="35"/>
      <c r="UXA352" s="35"/>
      <c r="UXB352" s="35"/>
      <c r="UXC352" s="35"/>
      <c r="UXD352" s="35"/>
      <c r="UXE352" s="35"/>
      <c r="UXF352" s="35"/>
      <c r="UXG352" s="35"/>
      <c r="UXH352" s="35"/>
      <c r="UXI352" s="35"/>
      <c r="UXJ352" s="35"/>
      <c r="UXK352" s="35"/>
      <c r="UXL352" s="35"/>
      <c r="UXM352" s="35"/>
      <c r="UXN352" s="35"/>
      <c r="UXO352" s="35"/>
      <c r="UXP352" s="35"/>
      <c r="UXQ352" s="35"/>
      <c r="UXR352" s="35"/>
      <c r="UXS352" s="35"/>
      <c r="UXT352" s="35"/>
      <c r="UXU352" s="35"/>
      <c r="UXV352" s="35"/>
      <c r="UXW352" s="35"/>
      <c r="UXX352" s="35"/>
      <c r="UXY352" s="35"/>
      <c r="UXZ352" s="35"/>
      <c r="UYA352" s="35"/>
      <c r="UYB352" s="35"/>
      <c r="UYC352" s="35"/>
      <c r="UYD352" s="35"/>
      <c r="UYE352" s="35"/>
      <c r="UYF352" s="35"/>
      <c r="UYG352" s="35"/>
      <c r="UYH352" s="35"/>
      <c r="UYI352" s="35"/>
      <c r="UYJ352" s="35"/>
      <c r="UYK352" s="35"/>
      <c r="UYL352" s="35"/>
      <c r="UYM352" s="35"/>
      <c r="UYN352" s="35"/>
      <c r="UYO352" s="35"/>
      <c r="UYP352" s="35"/>
      <c r="UYQ352" s="35"/>
      <c r="UYR352" s="35"/>
      <c r="UYS352" s="35"/>
      <c r="UYT352" s="35"/>
      <c r="UYU352" s="35"/>
      <c r="UYV352" s="35"/>
      <c r="UYW352" s="35"/>
      <c r="UYX352" s="35"/>
      <c r="UYY352" s="35"/>
      <c r="UYZ352" s="35"/>
      <c r="UZA352" s="35"/>
      <c r="UZB352" s="35"/>
      <c r="UZC352" s="35"/>
      <c r="UZD352" s="35"/>
      <c r="UZE352" s="35"/>
      <c r="UZF352" s="35"/>
      <c r="UZG352" s="35"/>
      <c r="UZH352" s="35"/>
      <c r="UZI352" s="35"/>
      <c r="UZJ352" s="35"/>
      <c r="UZK352" s="35"/>
      <c r="UZL352" s="35"/>
      <c r="UZM352" s="35"/>
      <c r="UZN352" s="35"/>
      <c r="UZO352" s="35"/>
      <c r="UZP352" s="35"/>
      <c r="UZQ352" s="35"/>
      <c r="UZR352" s="35"/>
      <c r="UZS352" s="35"/>
      <c r="UZT352" s="35"/>
      <c r="UZU352" s="35"/>
      <c r="UZV352" s="35"/>
      <c r="UZW352" s="35"/>
      <c r="UZX352" s="35"/>
      <c r="UZY352" s="35"/>
      <c r="UZZ352" s="35"/>
      <c r="VAA352" s="35"/>
      <c r="VAB352" s="35"/>
      <c r="VAC352" s="35"/>
      <c r="VAD352" s="35"/>
      <c r="VAE352" s="35"/>
      <c r="VAF352" s="35"/>
      <c r="VAG352" s="35"/>
      <c r="VAH352" s="35"/>
      <c r="VAI352" s="35"/>
      <c r="VAJ352" s="35"/>
      <c r="VAK352" s="35"/>
      <c r="VAL352" s="35"/>
      <c r="VAM352" s="35"/>
      <c r="VAN352" s="35"/>
      <c r="VAO352" s="35"/>
      <c r="VAP352" s="35"/>
      <c r="VAQ352" s="35"/>
      <c r="VAR352" s="35"/>
      <c r="VAS352" s="35"/>
      <c r="VAT352" s="35"/>
      <c r="VAU352" s="35"/>
      <c r="VAV352" s="35"/>
      <c r="VAW352" s="35"/>
      <c r="VAX352" s="35"/>
      <c r="VAY352" s="35"/>
      <c r="VAZ352" s="35"/>
      <c r="VBA352" s="35"/>
      <c r="VBB352" s="35"/>
      <c r="VBC352" s="35"/>
      <c r="VBD352" s="35"/>
      <c r="VBE352" s="35"/>
      <c r="VBF352" s="35"/>
      <c r="VBG352" s="35"/>
      <c r="VBH352" s="35"/>
      <c r="VBI352" s="35"/>
      <c r="VBJ352" s="35"/>
      <c r="VBK352" s="35"/>
      <c r="VBL352" s="35"/>
      <c r="VBM352" s="35"/>
      <c r="VBN352" s="35"/>
      <c r="VBO352" s="35"/>
      <c r="VBP352" s="35"/>
      <c r="VBQ352" s="35"/>
      <c r="VBR352" s="35"/>
      <c r="VBS352" s="35"/>
      <c r="VBT352" s="35"/>
      <c r="VBU352" s="35"/>
      <c r="VBV352" s="35"/>
      <c r="VBW352" s="35"/>
      <c r="VBX352" s="35"/>
      <c r="VBY352" s="35"/>
      <c r="VBZ352" s="35"/>
      <c r="VCA352" s="35"/>
      <c r="VCB352" s="35"/>
      <c r="VCC352" s="35"/>
      <c r="VCD352" s="35"/>
      <c r="VCE352" s="35"/>
      <c r="VCF352" s="35"/>
      <c r="VCG352" s="35"/>
      <c r="VCH352" s="35"/>
      <c r="VCI352" s="35"/>
      <c r="VCJ352" s="35"/>
      <c r="VCK352" s="35"/>
      <c r="VCL352" s="35"/>
      <c r="VCM352" s="35"/>
      <c r="VCN352" s="35"/>
      <c r="VCO352" s="35"/>
      <c r="VCP352" s="35"/>
      <c r="VCQ352" s="35"/>
      <c r="VCR352" s="35"/>
      <c r="VCS352" s="35"/>
      <c r="VCT352" s="35"/>
      <c r="VCU352" s="35"/>
      <c r="VCV352" s="35"/>
      <c r="VCW352" s="35"/>
      <c r="VCX352" s="35"/>
      <c r="VCY352" s="35"/>
      <c r="VCZ352" s="35"/>
      <c r="VDA352" s="35"/>
      <c r="VDB352" s="35"/>
      <c r="VDC352" s="35"/>
      <c r="VDD352" s="35"/>
      <c r="VDE352" s="35"/>
      <c r="VDF352" s="35"/>
      <c r="VDG352" s="35"/>
      <c r="VDH352" s="35"/>
      <c r="VDI352" s="35"/>
      <c r="VDJ352" s="35"/>
      <c r="VDK352" s="35"/>
      <c r="VDL352" s="35"/>
      <c r="VDM352" s="35"/>
      <c r="VDN352" s="35"/>
      <c r="VDO352" s="35"/>
      <c r="VDP352" s="35"/>
      <c r="VDQ352" s="35"/>
      <c r="VDR352" s="35"/>
      <c r="VDS352" s="35"/>
      <c r="VDT352" s="35"/>
      <c r="VDU352" s="35"/>
      <c r="VDV352" s="35"/>
      <c r="VDW352" s="35"/>
      <c r="VDX352" s="35"/>
      <c r="VDY352" s="35"/>
      <c r="VDZ352" s="35"/>
      <c r="VEA352" s="35"/>
      <c r="VEB352" s="35"/>
      <c r="VEC352" s="35"/>
      <c r="VED352" s="35"/>
      <c r="VEE352" s="35"/>
      <c r="VEF352" s="35"/>
      <c r="VEG352" s="35"/>
      <c r="VEH352" s="35"/>
      <c r="VEI352" s="35"/>
      <c r="VEJ352" s="35"/>
      <c r="VEK352" s="35"/>
      <c r="VEL352" s="35"/>
      <c r="VEM352" s="35"/>
      <c r="VEN352" s="35"/>
      <c r="VEO352" s="35"/>
      <c r="VEP352" s="35"/>
      <c r="VEQ352" s="35"/>
      <c r="VER352" s="35"/>
      <c r="VES352" s="35"/>
      <c r="VET352" s="35"/>
      <c r="VEU352" s="35"/>
      <c r="VEV352" s="35"/>
      <c r="VEW352" s="35"/>
      <c r="VEX352" s="35"/>
      <c r="VEY352" s="35"/>
      <c r="VEZ352" s="35"/>
      <c r="VFA352" s="35"/>
      <c r="VFB352" s="35"/>
      <c r="VFC352" s="35"/>
      <c r="VFD352" s="35"/>
      <c r="VFE352" s="35"/>
      <c r="VFF352" s="35"/>
      <c r="VFG352" s="35"/>
      <c r="VFH352" s="35"/>
      <c r="VFI352" s="35"/>
      <c r="VFJ352" s="35"/>
      <c r="VFK352" s="35"/>
      <c r="VFL352" s="35"/>
      <c r="VFM352" s="35"/>
      <c r="VFN352" s="35"/>
      <c r="VFO352" s="35"/>
      <c r="VFP352" s="35"/>
      <c r="VFQ352" s="35"/>
      <c r="VFR352" s="35"/>
      <c r="VFS352" s="35"/>
      <c r="VFT352" s="35"/>
      <c r="VFU352" s="35"/>
      <c r="VFV352" s="35"/>
      <c r="VFW352" s="35"/>
      <c r="VFX352" s="35"/>
      <c r="VFY352" s="35"/>
      <c r="VFZ352" s="35"/>
      <c r="VGA352" s="35"/>
      <c r="VGB352" s="35"/>
      <c r="VGC352" s="35"/>
      <c r="VGD352" s="35"/>
      <c r="VGE352" s="35"/>
      <c r="VGF352" s="35"/>
      <c r="VGG352" s="35"/>
      <c r="VGH352" s="35"/>
      <c r="VGI352" s="35"/>
      <c r="VGJ352" s="35"/>
      <c r="VGK352" s="35"/>
      <c r="VGL352" s="35"/>
      <c r="VGM352" s="35"/>
      <c r="VGN352" s="35"/>
      <c r="VGO352" s="35"/>
      <c r="VGP352" s="35"/>
      <c r="VGQ352" s="35"/>
      <c r="VGR352" s="35"/>
      <c r="VGS352" s="35"/>
      <c r="VGT352" s="35"/>
      <c r="VGU352" s="35"/>
      <c r="VGV352" s="35"/>
      <c r="VGW352" s="35"/>
      <c r="VGX352" s="35"/>
      <c r="VGY352" s="35"/>
      <c r="VGZ352" s="35"/>
      <c r="VHA352" s="35"/>
      <c r="VHB352" s="35"/>
      <c r="VHC352" s="35"/>
      <c r="VHD352" s="35"/>
      <c r="VHE352" s="35"/>
      <c r="VHF352" s="35"/>
      <c r="VHG352" s="35"/>
      <c r="VHH352" s="35"/>
      <c r="VHI352" s="35"/>
      <c r="VHJ352" s="35"/>
      <c r="VHK352" s="35"/>
      <c r="VHL352" s="35"/>
      <c r="VHM352" s="35"/>
      <c r="VHN352" s="35"/>
      <c r="VHO352" s="35"/>
      <c r="VHP352" s="35"/>
      <c r="VHQ352" s="35"/>
      <c r="VHR352" s="35"/>
      <c r="VHS352" s="35"/>
      <c r="VHT352" s="35"/>
      <c r="VHU352" s="35"/>
      <c r="VHV352" s="35"/>
      <c r="VHW352" s="35"/>
      <c r="VHX352" s="35"/>
      <c r="VHY352" s="35"/>
      <c r="VHZ352" s="35"/>
      <c r="VIA352" s="35"/>
      <c r="VIB352" s="35"/>
      <c r="VIC352" s="35"/>
      <c r="VID352" s="35"/>
      <c r="VIE352" s="35"/>
      <c r="VIF352" s="35"/>
      <c r="VIG352" s="35"/>
      <c r="VIH352" s="35"/>
      <c r="VII352" s="35"/>
      <c r="VIJ352" s="35"/>
      <c r="VIK352" s="35"/>
      <c r="VIL352" s="35"/>
      <c r="VIM352" s="35"/>
      <c r="VIN352" s="35"/>
      <c r="VIO352" s="35"/>
      <c r="VIP352" s="35"/>
      <c r="VIQ352" s="35"/>
      <c r="VIR352" s="35"/>
      <c r="VIS352" s="35"/>
      <c r="VIT352" s="35"/>
      <c r="VIU352" s="35"/>
      <c r="VIV352" s="35"/>
      <c r="VIW352" s="35"/>
      <c r="VIX352" s="35"/>
      <c r="VIY352" s="35"/>
      <c r="VIZ352" s="35"/>
      <c r="VJA352" s="35"/>
      <c r="VJB352" s="35"/>
      <c r="VJC352" s="35"/>
      <c r="VJD352" s="35"/>
      <c r="VJE352" s="35"/>
      <c r="VJF352" s="35"/>
      <c r="VJG352" s="35"/>
      <c r="VJH352" s="35"/>
      <c r="VJI352" s="35"/>
      <c r="VJJ352" s="35"/>
      <c r="VJK352" s="35"/>
      <c r="VJL352" s="35"/>
      <c r="VJM352" s="35"/>
      <c r="VJN352" s="35"/>
      <c r="VJO352" s="35"/>
      <c r="VJP352" s="35"/>
      <c r="VJQ352" s="35"/>
      <c r="VJR352" s="35"/>
      <c r="VJS352" s="35"/>
      <c r="VJT352" s="35"/>
      <c r="VJU352" s="35"/>
      <c r="VJV352" s="35"/>
      <c r="VJW352" s="35"/>
      <c r="VJX352" s="35"/>
      <c r="VJY352" s="35"/>
      <c r="VJZ352" s="35"/>
      <c r="VKA352" s="35"/>
      <c r="VKB352" s="35"/>
      <c r="VKC352" s="35"/>
      <c r="VKD352" s="35"/>
      <c r="VKE352" s="35"/>
      <c r="VKF352" s="35"/>
      <c r="VKG352" s="35"/>
      <c r="VKH352" s="35"/>
      <c r="VKI352" s="35"/>
      <c r="VKJ352" s="35"/>
      <c r="VKK352" s="35"/>
      <c r="VKL352" s="35"/>
      <c r="VKM352" s="35"/>
      <c r="VKN352" s="35"/>
      <c r="VKO352" s="35"/>
      <c r="VKP352" s="35"/>
      <c r="VKQ352" s="35"/>
      <c r="VKR352" s="35"/>
      <c r="VKS352" s="35"/>
      <c r="VKT352" s="35"/>
      <c r="VKU352" s="35"/>
      <c r="VKV352" s="35"/>
      <c r="VKW352" s="35"/>
      <c r="VKX352" s="35"/>
      <c r="VKY352" s="35"/>
      <c r="VKZ352" s="35"/>
      <c r="VLA352" s="35"/>
      <c r="VLB352" s="35"/>
      <c r="VLC352" s="35"/>
      <c r="VLD352" s="35"/>
      <c r="VLE352" s="35"/>
      <c r="VLF352" s="35"/>
      <c r="VLG352" s="35"/>
      <c r="VLH352" s="35"/>
      <c r="VLI352" s="35"/>
      <c r="VLJ352" s="35"/>
      <c r="VLK352" s="35"/>
      <c r="VLL352" s="35"/>
      <c r="VLM352" s="35"/>
      <c r="VLN352" s="35"/>
      <c r="VLO352" s="35"/>
      <c r="VLP352" s="35"/>
      <c r="VLQ352" s="35"/>
      <c r="VLR352" s="35"/>
      <c r="VLS352" s="35"/>
      <c r="VLT352" s="35"/>
      <c r="VLU352" s="35"/>
      <c r="VLV352" s="35"/>
      <c r="VLW352" s="35"/>
      <c r="VLX352" s="35"/>
      <c r="VLY352" s="35"/>
      <c r="VLZ352" s="35"/>
      <c r="VMA352" s="35"/>
      <c r="VMB352" s="35"/>
      <c r="VMC352" s="35"/>
      <c r="VMD352" s="35"/>
      <c r="VME352" s="35"/>
      <c r="VMF352" s="35"/>
      <c r="VMG352" s="35"/>
      <c r="VMH352" s="35"/>
      <c r="VMI352" s="35"/>
      <c r="VMJ352" s="35"/>
      <c r="VMK352" s="35"/>
      <c r="VML352" s="35"/>
      <c r="VMM352" s="35"/>
      <c r="VMN352" s="35"/>
      <c r="VMO352" s="35"/>
      <c r="VMP352" s="35"/>
      <c r="VMQ352" s="35"/>
      <c r="VMR352" s="35"/>
      <c r="VMS352" s="35"/>
      <c r="VMT352" s="35"/>
      <c r="VMU352" s="35"/>
      <c r="VMV352" s="35"/>
      <c r="VMW352" s="35"/>
      <c r="VMX352" s="35"/>
      <c r="VMY352" s="35"/>
      <c r="VMZ352" s="35"/>
      <c r="VNA352" s="35"/>
      <c r="VNB352" s="35"/>
      <c r="VNC352" s="35"/>
      <c r="VND352" s="35"/>
      <c r="VNE352" s="35"/>
      <c r="VNF352" s="35"/>
      <c r="VNG352" s="35"/>
      <c r="VNH352" s="35"/>
      <c r="VNI352" s="35"/>
      <c r="VNJ352" s="35"/>
      <c r="VNK352" s="35"/>
      <c r="VNL352" s="35"/>
      <c r="VNM352" s="35"/>
      <c r="VNN352" s="35"/>
      <c r="VNO352" s="35"/>
      <c r="VNP352" s="35"/>
      <c r="VNQ352" s="35"/>
      <c r="VNR352" s="35"/>
      <c r="VNS352" s="35"/>
      <c r="VNT352" s="35"/>
      <c r="VNU352" s="35"/>
      <c r="VNV352" s="35"/>
      <c r="VNW352" s="35"/>
      <c r="VNX352" s="35"/>
      <c r="VNY352" s="35"/>
      <c r="VNZ352" s="35"/>
      <c r="VOA352" s="35"/>
      <c r="VOB352" s="35"/>
      <c r="VOC352" s="35"/>
      <c r="VOD352" s="35"/>
      <c r="VOE352" s="35"/>
      <c r="VOF352" s="35"/>
      <c r="VOG352" s="35"/>
      <c r="VOH352" s="35"/>
      <c r="VOI352" s="35"/>
      <c r="VOJ352" s="35"/>
      <c r="VOK352" s="35"/>
      <c r="VOL352" s="35"/>
      <c r="VOM352" s="35"/>
      <c r="VON352" s="35"/>
      <c r="VOO352" s="35"/>
      <c r="VOP352" s="35"/>
      <c r="VOQ352" s="35"/>
      <c r="VOR352" s="35"/>
      <c r="VOS352" s="35"/>
      <c r="VOT352" s="35"/>
      <c r="VOU352" s="35"/>
      <c r="VOV352" s="35"/>
      <c r="VOW352" s="35"/>
      <c r="VOX352" s="35"/>
      <c r="VOY352" s="35"/>
      <c r="VOZ352" s="35"/>
      <c r="VPA352" s="35"/>
      <c r="VPB352" s="35"/>
      <c r="VPC352" s="35"/>
      <c r="VPD352" s="35"/>
      <c r="VPE352" s="35"/>
      <c r="VPF352" s="35"/>
      <c r="VPG352" s="35"/>
      <c r="VPH352" s="35"/>
      <c r="VPI352" s="35"/>
      <c r="VPJ352" s="35"/>
      <c r="VPK352" s="35"/>
      <c r="VPL352" s="35"/>
      <c r="VPM352" s="35"/>
      <c r="VPN352" s="35"/>
      <c r="VPO352" s="35"/>
      <c r="VPP352" s="35"/>
      <c r="VPQ352" s="35"/>
      <c r="VPR352" s="35"/>
      <c r="VPS352" s="35"/>
      <c r="VPT352" s="35"/>
      <c r="VPU352" s="35"/>
      <c r="VPV352" s="35"/>
      <c r="VPW352" s="35"/>
      <c r="VPX352" s="35"/>
      <c r="VPY352" s="35"/>
      <c r="VPZ352" s="35"/>
      <c r="VQA352" s="35"/>
      <c r="VQB352" s="35"/>
      <c r="VQC352" s="35"/>
      <c r="VQD352" s="35"/>
      <c r="VQE352" s="35"/>
      <c r="VQF352" s="35"/>
      <c r="VQG352" s="35"/>
      <c r="VQH352" s="35"/>
      <c r="VQI352" s="35"/>
      <c r="VQJ352" s="35"/>
      <c r="VQK352" s="35"/>
      <c r="VQL352" s="35"/>
      <c r="VQM352" s="35"/>
      <c r="VQN352" s="35"/>
      <c r="VQO352" s="35"/>
      <c r="VQP352" s="35"/>
      <c r="VQQ352" s="35"/>
      <c r="VQR352" s="35"/>
      <c r="VQS352" s="35"/>
      <c r="VQT352" s="35"/>
      <c r="VQU352" s="35"/>
      <c r="VQV352" s="35"/>
      <c r="VQW352" s="35"/>
      <c r="VQX352" s="35"/>
      <c r="VQY352" s="35"/>
      <c r="VQZ352" s="35"/>
      <c r="VRA352" s="35"/>
      <c r="VRB352" s="35"/>
      <c r="VRC352" s="35"/>
      <c r="VRD352" s="35"/>
      <c r="VRE352" s="35"/>
      <c r="VRF352" s="35"/>
      <c r="VRG352" s="35"/>
      <c r="VRH352" s="35"/>
      <c r="VRI352" s="35"/>
      <c r="VRJ352" s="35"/>
      <c r="VRK352" s="35"/>
      <c r="VRL352" s="35"/>
      <c r="VRM352" s="35"/>
      <c r="VRN352" s="35"/>
      <c r="VRO352" s="35"/>
      <c r="VRP352" s="35"/>
      <c r="VRQ352" s="35"/>
      <c r="VRR352" s="35"/>
      <c r="VRS352" s="35"/>
      <c r="VRT352" s="35"/>
      <c r="VRU352" s="35"/>
      <c r="VRV352" s="35"/>
      <c r="VRW352" s="35"/>
      <c r="VRX352" s="35"/>
      <c r="VRY352" s="35"/>
      <c r="VRZ352" s="35"/>
      <c r="VSA352" s="35"/>
      <c r="VSB352" s="35"/>
      <c r="VSC352" s="35"/>
      <c r="VSD352" s="35"/>
      <c r="VSE352" s="35"/>
      <c r="VSF352" s="35"/>
      <c r="VSG352" s="35"/>
      <c r="VSH352" s="35"/>
      <c r="VSI352" s="35"/>
      <c r="VSJ352" s="35"/>
      <c r="VSK352" s="35"/>
      <c r="VSL352" s="35"/>
      <c r="VSM352" s="35"/>
      <c r="VSN352" s="35"/>
      <c r="VSO352" s="35"/>
      <c r="VSP352" s="35"/>
      <c r="VSQ352" s="35"/>
      <c r="VSR352" s="35"/>
      <c r="VSS352" s="35"/>
      <c r="VST352" s="35"/>
      <c r="VSU352" s="35"/>
      <c r="VSV352" s="35"/>
      <c r="VSW352" s="35"/>
      <c r="VSX352" s="35"/>
      <c r="VSY352" s="35"/>
      <c r="VSZ352" s="35"/>
      <c r="VTA352" s="35"/>
      <c r="VTB352" s="35"/>
      <c r="VTC352" s="35"/>
      <c r="VTD352" s="35"/>
      <c r="VTE352" s="35"/>
      <c r="VTF352" s="35"/>
      <c r="VTG352" s="35"/>
      <c r="VTH352" s="35"/>
      <c r="VTI352" s="35"/>
      <c r="VTJ352" s="35"/>
      <c r="VTK352" s="35"/>
      <c r="VTL352" s="35"/>
      <c r="VTM352" s="35"/>
      <c r="VTN352" s="35"/>
      <c r="VTO352" s="35"/>
      <c r="VTP352" s="35"/>
      <c r="VTQ352" s="35"/>
      <c r="VTR352" s="35"/>
      <c r="VTS352" s="35"/>
      <c r="VTT352" s="35"/>
      <c r="VTU352" s="35"/>
      <c r="VTV352" s="35"/>
      <c r="VTW352" s="35"/>
      <c r="VTX352" s="35"/>
      <c r="VTY352" s="35"/>
      <c r="VTZ352" s="35"/>
      <c r="VUA352" s="35"/>
      <c r="VUB352" s="35"/>
      <c r="VUC352" s="35"/>
      <c r="VUD352" s="35"/>
      <c r="VUE352" s="35"/>
      <c r="VUF352" s="35"/>
      <c r="VUG352" s="35"/>
      <c r="VUH352" s="35"/>
      <c r="VUI352" s="35"/>
      <c r="VUJ352" s="35"/>
      <c r="VUK352" s="35"/>
      <c r="VUL352" s="35"/>
      <c r="VUM352" s="35"/>
      <c r="VUN352" s="35"/>
      <c r="VUO352" s="35"/>
      <c r="VUP352" s="35"/>
      <c r="VUQ352" s="35"/>
      <c r="VUR352" s="35"/>
      <c r="VUS352" s="35"/>
      <c r="VUT352" s="35"/>
      <c r="VUU352" s="35"/>
      <c r="VUV352" s="35"/>
      <c r="VUW352" s="35"/>
      <c r="VUX352" s="35"/>
      <c r="VUY352" s="35"/>
      <c r="VUZ352" s="35"/>
      <c r="VVA352" s="35"/>
      <c r="VVB352" s="35"/>
      <c r="VVC352" s="35"/>
      <c r="VVD352" s="35"/>
      <c r="VVE352" s="35"/>
      <c r="VVF352" s="35"/>
      <c r="VVG352" s="35"/>
      <c r="VVH352" s="35"/>
      <c r="VVI352" s="35"/>
      <c r="VVJ352" s="35"/>
      <c r="VVK352" s="35"/>
      <c r="VVL352" s="35"/>
      <c r="VVM352" s="35"/>
      <c r="VVN352" s="35"/>
      <c r="VVO352" s="35"/>
      <c r="VVP352" s="35"/>
      <c r="VVQ352" s="35"/>
      <c r="VVR352" s="35"/>
      <c r="VVS352" s="35"/>
      <c r="VVT352" s="35"/>
      <c r="VVU352" s="35"/>
      <c r="VVV352" s="35"/>
      <c r="VVW352" s="35"/>
      <c r="VVX352" s="35"/>
      <c r="VVY352" s="35"/>
      <c r="VVZ352" s="35"/>
      <c r="VWA352" s="35"/>
      <c r="VWB352" s="35"/>
      <c r="VWC352" s="35"/>
      <c r="VWD352" s="35"/>
      <c r="VWE352" s="35"/>
      <c r="VWF352" s="35"/>
      <c r="VWG352" s="35"/>
      <c r="VWH352" s="35"/>
      <c r="VWI352" s="35"/>
      <c r="VWJ352" s="35"/>
      <c r="VWK352" s="35"/>
      <c r="VWL352" s="35"/>
      <c r="VWM352" s="35"/>
      <c r="VWN352" s="35"/>
      <c r="VWO352" s="35"/>
      <c r="VWP352" s="35"/>
      <c r="VWQ352" s="35"/>
      <c r="VWR352" s="35"/>
      <c r="VWS352" s="35"/>
      <c r="VWT352" s="35"/>
      <c r="VWU352" s="35"/>
      <c r="VWV352" s="35"/>
      <c r="VWW352" s="35"/>
      <c r="VWX352" s="35"/>
      <c r="VWY352" s="35"/>
      <c r="VWZ352" s="35"/>
      <c r="VXA352" s="35"/>
      <c r="VXB352" s="35"/>
      <c r="VXC352" s="35"/>
      <c r="VXD352" s="35"/>
      <c r="VXE352" s="35"/>
      <c r="VXF352" s="35"/>
      <c r="VXG352" s="35"/>
      <c r="VXH352" s="35"/>
      <c r="VXI352" s="35"/>
      <c r="VXJ352" s="35"/>
      <c r="VXK352" s="35"/>
      <c r="VXL352" s="35"/>
      <c r="VXM352" s="35"/>
      <c r="VXN352" s="35"/>
      <c r="VXO352" s="35"/>
      <c r="VXP352" s="35"/>
      <c r="VXQ352" s="35"/>
      <c r="VXR352" s="35"/>
      <c r="VXS352" s="35"/>
      <c r="VXT352" s="35"/>
      <c r="VXU352" s="35"/>
      <c r="VXV352" s="35"/>
      <c r="VXW352" s="35"/>
      <c r="VXX352" s="35"/>
      <c r="VXY352" s="35"/>
      <c r="VXZ352" s="35"/>
      <c r="VYA352" s="35"/>
      <c r="VYB352" s="35"/>
      <c r="VYC352" s="35"/>
      <c r="VYD352" s="35"/>
      <c r="VYE352" s="35"/>
      <c r="VYF352" s="35"/>
      <c r="VYG352" s="35"/>
      <c r="VYH352" s="35"/>
      <c r="VYI352" s="35"/>
      <c r="VYJ352" s="35"/>
      <c r="VYK352" s="35"/>
      <c r="VYL352" s="35"/>
      <c r="VYM352" s="35"/>
      <c r="VYN352" s="35"/>
      <c r="VYO352" s="35"/>
      <c r="VYP352" s="35"/>
      <c r="VYQ352" s="35"/>
      <c r="VYR352" s="35"/>
      <c r="VYS352" s="35"/>
      <c r="VYT352" s="35"/>
      <c r="VYU352" s="35"/>
      <c r="VYV352" s="35"/>
      <c r="VYW352" s="35"/>
      <c r="VYX352" s="35"/>
      <c r="VYY352" s="35"/>
      <c r="VYZ352" s="35"/>
      <c r="VZA352" s="35"/>
      <c r="VZB352" s="35"/>
      <c r="VZC352" s="35"/>
      <c r="VZD352" s="35"/>
      <c r="VZE352" s="35"/>
      <c r="VZF352" s="35"/>
      <c r="VZG352" s="35"/>
      <c r="VZH352" s="35"/>
      <c r="VZI352" s="35"/>
      <c r="VZJ352" s="35"/>
      <c r="VZK352" s="35"/>
      <c r="VZL352" s="35"/>
      <c r="VZM352" s="35"/>
      <c r="VZN352" s="35"/>
      <c r="VZO352" s="35"/>
      <c r="VZP352" s="35"/>
      <c r="VZQ352" s="35"/>
      <c r="VZR352" s="35"/>
      <c r="VZS352" s="35"/>
      <c r="VZT352" s="35"/>
      <c r="VZU352" s="35"/>
      <c r="VZV352" s="35"/>
      <c r="VZW352" s="35"/>
      <c r="VZX352" s="35"/>
      <c r="VZY352" s="35"/>
      <c r="VZZ352" s="35"/>
      <c r="WAA352" s="35"/>
      <c r="WAB352" s="35"/>
      <c r="WAC352" s="35"/>
      <c r="WAD352" s="35"/>
      <c r="WAE352" s="35"/>
      <c r="WAF352" s="35"/>
      <c r="WAG352" s="35"/>
      <c r="WAH352" s="35"/>
      <c r="WAI352" s="35"/>
      <c r="WAJ352" s="35"/>
      <c r="WAK352" s="35"/>
      <c r="WAL352" s="35"/>
      <c r="WAM352" s="35"/>
      <c r="WAN352" s="35"/>
      <c r="WAO352" s="35"/>
      <c r="WAP352" s="35"/>
      <c r="WAQ352" s="35"/>
      <c r="WAR352" s="35"/>
      <c r="WAS352" s="35"/>
      <c r="WAT352" s="35"/>
      <c r="WAU352" s="35"/>
      <c r="WAV352" s="35"/>
      <c r="WAW352" s="35"/>
      <c r="WAX352" s="35"/>
      <c r="WAY352" s="35"/>
      <c r="WAZ352" s="35"/>
      <c r="WBA352" s="35"/>
      <c r="WBB352" s="35"/>
      <c r="WBC352" s="35"/>
      <c r="WBD352" s="35"/>
      <c r="WBE352" s="35"/>
      <c r="WBF352" s="35"/>
      <c r="WBG352" s="35"/>
      <c r="WBH352" s="35"/>
      <c r="WBI352" s="35"/>
      <c r="WBJ352" s="35"/>
      <c r="WBK352" s="35"/>
      <c r="WBL352" s="35"/>
      <c r="WBM352" s="35"/>
      <c r="WBN352" s="35"/>
      <c r="WBO352" s="35"/>
      <c r="WBP352" s="35"/>
      <c r="WBQ352" s="35"/>
      <c r="WBR352" s="35"/>
      <c r="WBS352" s="35"/>
      <c r="WBT352" s="35"/>
      <c r="WBU352" s="35"/>
      <c r="WBV352" s="35"/>
      <c r="WBW352" s="35"/>
      <c r="WBX352" s="35"/>
      <c r="WBY352" s="35"/>
      <c r="WBZ352" s="35"/>
      <c r="WCA352" s="35"/>
      <c r="WCB352" s="35"/>
      <c r="WCC352" s="35"/>
      <c r="WCD352" s="35"/>
      <c r="WCE352" s="35"/>
      <c r="WCF352" s="35"/>
      <c r="WCG352" s="35"/>
      <c r="WCH352" s="35"/>
      <c r="WCI352" s="35"/>
      <c r="WCJ352" s="35"/>
      <c r="WCK352" s="35"/>
      <c r="WCL352" s="35"/>
      <c r="WCM352" s="35"/>
      <c r="WCN352" s="35"/>
      <c r="WCO352" s="35"/>
      <c r="WCP352" s="35"/>
      <c r="WCQ352" s="35"/>
      <c r="WCR352" s="35"/>
      <c r="WCS352" s="35"/>
      <c r="WCT352" s="35"/>
      <c r="WCU352" s="35"/>
      <c r="WCV352" s="35"/>
      <c r="WCW352" s="35"/>
      <c r="WCX352" s="35"/>
      <c r="WCY352" s="35"/>
      <c r="WCZ352" s="35"/>
      <c r="WDA352" s="35"/>
      <c r="WDB352" s="35"/>
      <c r="WDC352" s="35"/>
      <c r="WDD352" s="35"/>
      <c r="WDE352" s="35"/>
      <c r="WDF352" s="35"/>
      <c r="WDG352" s="35"/>
      <c r="WDH352" s="35"/>
      <c r="WDI352" s="35"/>
      <c r="WDJ352" s="35"/>
      <c r="WDK352" s="35"/>
      <c r="WDL352" s="35"/>
      <c r="WDM352" s="35"/>
      <c r="WDN352" s="35"/>
      <c r="WDO352" s="35"/>
      <c r="WDP352" s="35"/>
      <c r="WDQ352" s="35"/>
      <c r="WDR352" s="35"/>
      <c r="WDS352" s="35"/>
      <c r="WDT352" s="35"/>
      <c r="WDU352" s="35"/>
      <c r="WDV352" s="35"/>
      <c r="WDW352" s="35"/>
      <c r="WDX352" s="35"/>
      <c r="WDY352" s="35"/>
      <c r="WDZ352" s="35"/>
      <c r="WEA352" s="35"/>
      <c r="WEB352" s="35"/>
      <c r="WEC352" s="35"/>
      <c r="WED352" s="35"/>
      <c r="WEE352" s="35"/>
      <c r="WEF352" s="35"/>
      <c r="WEG352" s="35"/>
      <c r="WEH352" s="35"/>
      <c r="WEI352" s="35"/>
      <c r="WEJ352" s="35"/>
      <c r="WEK352" s="35"/>
      <c r="WEL352" s="35"/>
      <c r="WEM352" s="35"/>
      <c r="WEN352" s="35"/>
      <c r="WEO352" s="35"/>
      <c r="WEP352" s="35"/>
      <c r="WEQ352" s="35"/>
      <c r="WER352" s="35"/>
      <c r="WES352" s="35"/>
      <c r="WET352" s="35"/>
      <c r="WEU352" s="35"/>
      <c r="WEV352" s="35"/>
      <c r="WEW352" s="35"/>
      <c r="WEX352" s="35"/>
      <c r="WEY352" s="35"/>
      <c r="WEZ352" s="35"/>
      <c r="WFA352" s="35"/>
      <c r="WFB352" s="35"/>
      <c r="WFC352" s="35"/>
      <c r="WFD352" s="35"/>
      <c r="WFE352" s="35"/>
      <c r="WFF352" s="35"/>
      <c r="WFG352" s="35"/>
      <c r="WFH352" s="35"/>
      <c r="WFI352" s="35"/>
      <c r="WFJ352" s="35"/>
      <c r="WFK352" s="35"/>
      <c r="WFL352" s="35"/>
      <c r="WFM352" s="35"/>
      <c r="WFN352" s="35"/>
      <c r="WFO352" s="35"/>
      <c r="WFP352" s="35"/>
      <c r="WFQ352" s="35"/>
      <c r="WFR352" s="35"/>
      <c r="WFS352" s="35"/>
      <c r="WFT352" s="35"/>
      <c r="WFU352" s="35"/>
      <c r="WFV352" s="35"/>
      <c r="WFW352" s="35"/>
      <c r="WFX352" s="35"/>
      <c r="WFY352" s="35"/>
      <c r="WFZ352" s="35"/>
      <c r="WGA352" s="35"/>
      <c r="WGB352" s="35"/>
      <c r="WGC352" s="35"/>
      <c r="WGD352" s="35"/>
      <c r="WGE352" s="35"/>
      <c r="WGF352" s="35"/>
      <c r="WGG352" s="35"/>
      <c r="WGH352" s="35"/>
      <c r="WGI352" s="35"/>
      <c r="WGJ352" s="35"/>
      <c r="WGK352" s="35"/>
      <c r="WGL352" s="35"/>
      <c r="WGM352" s="35"/>
      <c r="WGN352" s="35"/>
      <c r="WGO352" s="35"/>
      <c r="WGP352" s="35"/>
      <c r="WGQ352" s="35"/>
      <c r="WGR352" s="35"/>
      <c r="WGS352" s="35"/>
      <c r="WGT352" s="35"/>
      <c r="WGU352" s="35"/>
      <c r="WGV352" s="35"/>
      <c r="WGW352" s="35"/>
      <c r="WGX352" s="35"/>
      <c r="WGY352" s="35"/>
      <c r="WGZ352" s="35"/>
      <c r="WHA352" s="35"/>
      <c r="WHB352" s="35"/>
      <c r="WHC352" s="35"/>
      <c r="WHD352" s="35"/>
      <c r="WHE352" s="35"/>
      <c r="WHF352" s="35"/>
      <c r="WHG352" s="35"/>
      <c r="WHH352" s="35"/>
      <c r="WHI352" s="35"/>
      <c r="WHJ352" s="35"/>
      <c r="WHK352" s="35"/>
      <c r="WHL352" s="35"/>
      <c r="WHM352" s="35"/>
      <c r="WHN352" s="35"/>
      <c r="WHO352" s="35"/>
      <c r="WHP352" s="35"/>
      <c r="WHQ352" s="35"/>
      <c r="WHR352" s="35"/>
      <c r="WHS352" s="35"/>
      <c r="WHT352" s="35"/>
      <c r="WHU352" s="35"/>
      <c r="WHV352" s="35"/>
      <c r="WHW352" s="35"/>
      <c r="WHX352" s="35"/>
      <c r="WHY352" s="35"/>
      <c r="WHZ352" s="35"/>
      <c r="WIA352" s="35"/>
      <c r="WIB352" s="35"/>
      <c r="WIC352" s="35"/>
      <c r="WID352" s="35"/>
      <c r="WIE352" s="35"/>
      <c r="WIF352" s="35"/>
      <c r="WIG352" s="35"/>
      <c r="WIH352" s="35"/>
      <c r="WII352" s="35"/>
      <c r="WIJ352" s="35"/>
      <c r="WIK352" s="35"/>
      <c r="WIL352" s="35"/>
      <c r="WIM352" s="35"/>
      <c r="WIN352" s="35"/>
      <c r="WIO352" s="35"/>
      <c r="WIP352" s="35"/>
      <c r="WIQ352" s="35"/>
      <c r="WIR352" s="35"/>
      <c r="WIS352" s="35"/>
      <c r="WIT352" s="35"/>
      <c r="WIU352" s="35"/>
      <c r="WIV352" s="35"/>
      <c r="WIW352" s="35"/>
      <c r="WIX352" s="35"/>
      <c r="WIY352" s="35"/>
      <c r="WIZ352" s="35"/>
      <c r="WJA352" s="35"/>
      <c r="WJB352" s="35"/>
      <c r="WJC352" s="35"/>
      <c r="WJD352" s="35"/>
      <c r="WJE352" s="35"/>
      <c r="WJF352" s="35"/>
      <c r="WJG352" s="35"/>
      <c r="WJH352" s="35"/>
      <c r="WJI352" s="35"/>
      <c r="WJJ352" s="35"/>
      <c r="WJK352" s="35"/>
      <c r="WJL352" s="35"/>
      <c r="WJM352" s="35"/>
      <c r="WJN352" s="35"/>
      <c r="WJO352" s="35"/>
      <c r="WJP352" s="35"/>
      <c r="WJQ352" s="35"/>
      <c r="WJR352" s="35"/>
      <c r="WJS352" s="35"/>
      <c r="WJT352" s="35"/>
      <c r="WJU352" s="35"/>
      <c r="WJV352" s="35"/>
      <c r="WJW352" s="35"/>
      <c r="WJX352" s="35"/>
      <c r="WJY352" s="35"/>
      <c r="WJZ352" s="35"/>
      <c r="WKA352" s="35"/>
      <c r="WKB352" s="35"/>
      <c r="WKC352" s="35"/>
      <c r="WKD352" s="35"/>
      <c r="WKE352" s="35"/>
      <c r="WKF352" s="35"/>
      <c r="WKG352" s="35"/>
      <c r="WKH352" s="35"/>
      <c r="WKI352" s="35"/>
      <c r="WKJ352" s="35"/>
      <c r="WKK352" s="35"/>
      <c r="WKL352" s="35"/>
      <c r="WKM352" s="35"/>
      <c r="WKN352" s="35"/>
      <c r="WKO352" s="35"/>
      <c r="WKP352" s="35"/>
      <c r="WKQ352" s="35"/>
      <c r="WKR352" s="35"/>
      <c r="WKS352" s="35"/>
      <c r="WKT352" s="35"/>
      <c r="WKU352" s="35"/>
      <c r="WKV352" s="35"/>
      <c r="WKW352" s="35"/>
      <c r="WKX352" s="35"/>
      <c r="WKY352" s="35"/>
      <c r="WKZ352" s="35"/>
      <c r="WLA352" s="35"/>
      <c r="WLB352" s="35"/>
      <c r="WLC352" s="35"/>
      <c r="WLD352" s="35"/>
      <c r="WLE352" s="35"/>
      <c r="WLF352" s="35"/>
      <c r="WLG352" s="35"/>
      <c r="WLH352" s="35"/>
      <c r="WLI352" s="35"/>
      <c r="WLJ352" s="35"/>
      <c r="WLK352" s="35"/>
      <c r="WLL352" s="35"/>
      <c r="WLM352" s="35"/>
      <c r="WLN352" s="35"/>
      <c r="WLO352" s="35"/>
      <c r="WLP352" s="35"/>
      <c r="WLQ352" s="35"/>
      <c r="WLR352" s="35"/>
      <c r="WLS352" s="35"/>
      <c r="WLT352" s="35"/>
      <c r="WLU352" s="35"/>
      <c r="WLV352" s="35"/>
      <c r="WLW352" s="35"/>
      <c r="WLX352" s="35"/>
      <c r="WLY352" s="35"/>
      <c r="WLZ352" s="35"/>
      <c r="WMA352" s="35"/>
      <c r="WMB352" s="35"/>
      <c r="WMC352" s="35"/>
      <c r="WMD352" s="35"/>
      <c r="WME352" s="35"/>
      <c r="WMF352" s="35"/>
      <c r="WMG352" s="35"/>
      <c r="WMH352" s="35"/>
      <c r="WMI352" s="35"/>
      <c r="WMJ352" s="35"/>
      <c r="WMK352" s="35"/>
      <c r="WML352" s="35"/>
      <c r="WMM352" s="35"/>
      <c r="WMN352" s="35"/>
      <c r="WMO352" s="35"/>
      <c r="WMP352" s="35"/>
      <c r="WMQ352" s="35"/>
      <c r="WMR352" s="35"/>
      <c r="WMS352" s="35"/>
      <c r="WMT352" s="35"/>
      <c r="WMU352" s="35"/>
      <c r="WMV352" s="35"/>
      <c r="WMW352" s="35"/>
      <c r="WMX352" s="35"/>
      <c r="WMY352" s="35"/>
      <c r="WMZ352" s="35"/>
      <c r="WNA352" s="35"/>
      <c r="WNB352" s="35"/>
      <c r="WNC352" s="35"/>
      <c r="WND352" s="35"/>
      <c r="WNE352" s="35"/>
      <c r="WNF352" s="35"/>
      <c r="WNG352" s="35"/>
      <c r="WNH352" s="35"/>
      <c r="WNI352" s="35"/>
      <c r="WNJ352" s="35"/>
      <c r="WNK352" s="35"/>
      <c r="WNL352" s="35"/>
      <c r="WNM352" s="35"/>
      <c r="WNN352" s="35"/>
      <c r="WNO352" s="35"/>
      <c r="WNP352" s="35"/>
      <c r="WNQ352" s="35"/>
      <c r="WNR352" s="35"/>
      <c r="WNS352" s="35"/>
      <c r="WNT352" s="35"/>
      <c r="WNU352" s="35"/>
      <c r="WNV352" s="35"/>
      <c r="WNW352" s="35"/>
      <c r="WNX352" s="35"/>
      <c r="WNY352" s="35"/>
      <c r="WNZ352" s="35"/>
      <c r="WOA352" s="35"/>
      <c r="WOB352" s="35"/>
      <c r="WOC352" s="35"/>
      <c r="WOD352" s="35"/>
      <c r="WOE352" s="35"/>
      <c r="WOF352" s="35"/>
      <c r="WOG352" s="35"/>
      <c r="WOH352" s="35"/>
      <c r="WOI352" s="35"/>
      <c r="WOJ352" s="35"/>
      <c r="WOK352" s="35"/>
      <c r="WOL352" s="35"/>
      <c r="WOM352" s="35"/>
      <c r="WON352" s="35"/>
      <c r="WOO352" s="35"/>
      <c r="WOP352" s="35"/>
      <c r="WOQ352" s="35"/>
      <c r="WOR352" s="35"/>
      <c r="WOS352" s="35"/>
      <c r="WOT352" s="35"/>
      <c r="WOU352" s="35"/>
      <c r="WOV352" s="35"/>
      <c r="WOW352" s="35"/>
      <c r="WOX352" s="35"/>
      <c r="WOY352" s="35"/>
      <c r="WOZ352" s="35"/>
      <c r="WPA352" s="35"/>
      <c r="WPB352" s="35"/>
      <c r="WPC352" s="35"/>
      <c r="WPD352" s="35"/>
      <c r="WPE352" s="35"/>
      <c r="WPF352" s="35"/>
      <c r="WPG352" s="35"/>
      <c r="WPH352" s="35"/>
      <c r="WPI352" s="35"/>
      <c r="WPJ352" s="35"/>
      <c r="WPK352" s="35"/>
      <c r="WPL352" s="35"/>
      <c r="WPM352" s="35"/>
      <c r="WPN352" s="35"/>
      <c r="WPO352" s="35"/>
      <c r="WPP352" s="35"/>
      <c r="WPQ352" s="35"/>
      <c r="WPR352" s="35"/>
      <c r="WPS352" s="35"/>
      <c r="WPT352" s="35"/>
      <c r="WPU352" s="35"/>
      <c r="WPV352" s="35"/>
      <c r="WPW352" s="35"/>
      <c r="WPX352" s="35"/>
      <c r="WPY352" s="35"/>
      <c r="WPZ352" s="35"/>
      <c r="WQA352" s="35"/>
      <c r="WQB352" s="35"/>
      <c r="WQC352" s="35"/>
      <c r="WQD352" s="35"/>
      <c r="WQE352" s="35"/>
      <c r="WQF352" s="35"/>
      <c r="WQG352" s="35"/>
      <c r="WQH352" s="35"/>
      <c r="WQI352" s="35"/>
      <c r="WQJ352" s="35"/>
      <c r="WQK352" s="35"/>
      <c r="WQL352" s="35"/>
      <c r="WQM352" s="35"/>
      <c r="WQN352" s="35"/>
      <c r="WQO352" s="35"/>
      <c r="WQP352" s="35"/>
      <c r="WQQ352" s="35"/>
      <c r="WQR352" s="35"/>
      <c r="WQS352" s="35"/>
      <c r="WQT352" s="35"/>
      <c r="WQU352" s="35"/>
      <c r="WQV352" s="35"/>
      <c r="WQW352" s="35"/>
      <c r="WQX352" s="35"/>
      <c r="WQY352" s="35"/>
      <c r="WQZ352" s="35"/>
      <c r="WRA352" s="35"/>
      <c r="WRB352" s="35"/>
      <c r="WRC352" s="35"/>
      <c r="WRD352" s="35"/>
      <c r="WRE352" s="35"/>
      <c r="WRF352" s="35"/>
      <c r="WRG352" s="35"/>
      <c r="WRH352" s="35"/>
      <c r="WRI352" s="35"/>
      <c r="WRJ352" s="35"/>
      <c r="WRK352" s="35"/>
      <c r="WRL352" s="35"/>
      <c r="WRM352" s="35"/>
      <c r="WRN352" s="35"/>
      <c r="WRO352" s="35"/>
      <c r="WRP352" s="35"/>
      <c r="WRQ352" s="35"/>
      <c r="WRR352" s="35"/>
      <c r="WRS352" s="35"/>
      <c r="WRT352" s="35"/>
      <c r="WRU352" s="35"/>
      <c r="WRV352" s="35"/>
      <c r="WRW352" s="35"/>
      <c r="WRX352" s="35"/>
      <c r="WRY352" s="35"/>
      <c r="WRZ352" s="35"/>
      <c r="WSA352" s="35"/>
      <c r="WSB352" s="35"/>
      <c r="WSC352" s="35"/>
      <c r="WSD352" s="35"/>
      <c r="WSE352" s="35"/>
      <c r="WSF352" s="35"/>
      <c r="WSG352" s="35"/>
      <c r="WSH352" s="35"/>
      <c r="WSI352" s="35"/>
      <c r="WSJ352" s="35"/>
      <c r="WSK352" s="35"/>
      <c r="WSL352" s="35"/>
      <c r="WSM352" s="35"/>
      <c r="WSN352" s="35"/>
      <c r="WSO352" s="35"/>
      <c r="WSP352" s="35"/>
      <c r="WSQ352" s="35"/>
      <c r="WSR352" s="35"/>
      <c r="WSS352" s="35"/>
      <c r="WST352" s="35"/>
      <c r="WSU352" s="35"/>
      <c r="WSV352" s="35"/>
      <c r="WSW352" s="35"/>
      <c r="WSX352" s="35"/>
      <c r="WSY352" s="35"/>
      <c r="WSZ352" s="35"/>
      <c r="WTA352" s="35"/>
      <c r="WTB352" s="35"/>
      <c r="WTC352" s="35"/>
      <c r="WTD352" s="35"/>
      <c r="WTE352" s="35"/>
      <c r="WTF352" s="35"/>
      <c r="WTG352" s="35"/>
      <c r="WTH352" s="35"/>
      <c r="WTI352" s="35"/>
      <c r="WTJ352" s="35"/>
      <c r="WTK352" s="35"/>
      <c r="WTL352" s="35"/>
      <c r="WTM352" s="35"/>
      <c r="WTN352" s="35"/>
      <c r="WTO352" s="35"/>
      <c r="WTP352" s="35"/>
      <c r="WTQ352" s="35"/>
      <c r="WTR352" s="35"/>
      <c r="WTS352" s="35"/>
      <c r="WTT352" s="35"/>
      <c r="WTU352" s="35"/>
      <c r="WTV352" s="35"/>
      <c r="WTW352" s="35"/>
      <c r="WTX352" s="35"/>
      <c r="WTY352" s="35"/>
      <c r="WTZ352" s="35"/>
      <c r="WUA352" s="35"/>
      <c r="WUB352" s="35"/>
      <c r="WUC352" s="35"/>
      <c r="WUD352" s="35"/>
      <c r="WUE352" s="35"/>
      <c r="WUF352" s="35"/>
      <c r="WUG352" s="35"/>
      <c r="WUH352" s="35"/>
      <c r="WUI352" s="35"/>
      <c r="WUJ352" s="35"/>
      <c r="WUK352" s="35"/>
      <c r="WUL352" s="35"/>
      <c r="WUM352" s="35"/>
      <c r="WUN352" s="35"/>
      <c r="WUO352" s="35"/>
      <c r="WUP352" s="35"/>
      <c r="WUQ352" s="35"/>
      <c r="WUR352" s="35"/>
      <c r="WUS352" s="35"/>
      <c r="WUT352" s="35"/>
      <c r="WUU352" s="35"/>
      <c r="WUV352" s="35"/>
      <c r="WUW352" s="35"/>
      <c r="WUX352" s="35"/>
      <c r="WUY352" s="35"/>
      <c r="WUZ352" s="35"/>
      <c r="WVA352" s="35"/>
      <c r="WVB352" s="35"/>
      <c r="WVC352" s="35"/>
      <c r="WVD352" s="35"/>
      <c r="WVE352" s="35"/>
      <c r="WVF352" s="35"/>
      <c r="WVG352" s="35"/>
      <c r="WVH352" s="35"/>
      <c r="WVI352" s="35"/>
      <c r="WVJ352" s="35"/>
      <c r="WVK352" s="35"/>
      <c r="WVL352" s="35"/>
      <c r="WVM352" s="35"/>
      <c r="WVN352" s="35"/>
      <c r="WVO352" s="35"/>
      <c r="WVP352" s="35"/>
      <c r="WVQ352" s="35"/>
      <c r="WVR352" s="35"/>
      <c r="WVS352" s="35"/>
      <c r="WVT352" s="35"/>
      <c r="WVU352" s="35"/>
      <c r="WVV352" s="35"/>
      <c r="WVW352" s="35"/>
      <c r="WVX352" s="35"/>
      <c r="WVY352" s="35"/>
      <c r="WVZ352" s="35"/>
      <c r="WWA352" s="35"/>
      <c r="WWB352" s="35"/>
      <c r="WWC352" s="35"/>
      <c r="WWD352" s="35"/>
      <c r="WWE352" s="35"/>
      <c r="WWF352" s="35"/>
      <c r="WWG352" s="35"/>
      <c r="WWH352" s="35"/>
      <c r="WWI352" s="35"/>
      <c r="WWJ352" s="35"/>
      <c r="WWK352" s="35"/>
      <c r="WWL352" s="35"/>
      <c r="WWM352" s="35"/>
      <c r="WWN352" s="35"/>
      <c r="WWO352" s="35"/>
      <c r="WWP352" s="35"/>
      <c r="WWQ352" s="35"/>
      <c r="WWR352" s="35"/>
      <c r="WWS352" s="35"/>
      <c r="WWT352" s="35"/>
      <c r="WWU352" s="35"/>
      <c r="WWV352" s="35"/>
      <c r="WWW352" s="35"/>
      <c r="WWX352" s="35"/>
      <c r="WWY352" s="35"/>
      <c r="WWZ352" s="35"/>
      <c r="WXA352" s="35"/>
      <c r="WXB352" s="35"/>
      <c r="WXC352" s="35"/>
      <c r="WXD352" s="35"/>
      <c r="WXE352" s="35"/>
      <c r="WXF352" s="35"/>
      <c r="WXG352" s="35"/>
      <c r="WXH352" s="35"/>
      <c r="WXI352" s="35"/>
      <c r="WXJ352" s="35"/>
      <c r="WXK352" s="35"/>
      <c r="WXL352" s="35"/>
      <c r="WXM352" s="35"/>
      <c r="WXN352" s="35"/>
      <c r="WXO352" s="35"/>
      <c r="WXP352" s="35"/>
      <c r="WXQ352" s="35"/>
      <c r="WXR352" s="35"/>
      <c r="WXS352" s="35"/>
      <c r="WXT352" s="35"/>
      <c r="WXU352" s="35"/>
      <c r="WXV352" s="35"/>
      <c r="WXW352" s="35"/>
      <c r="WXX352" s="35"/>
      <c r="WXY352" s="35"/>
      <c r="WXZ352" s="35"/>
      <c r="WYA352" s="35"/>
      <c r="WYB352" s="35"/>
      <c r="WYC352" s="35"/>
      <c r="WYD352" s="35"/>
      <c r="WYE352" s="35"/>
      <c r="WYF352" s="35"/>
      <c r="WYG352" s="35"/>
      <c r="WYH352" s="35"/>
      <c r="WYI352" s="35"/>
      <c r="WYJ352" s="35"/>
      <c r="WYK352" s="35"/>
      <c r="WYL352" s="35"/>
      <c r="WYM352" s="35"/>
      <c r="WYN352" s="35"/>
      <c r="WYO352" s="35"/>
      <c r="WYP352" s="35"/>
      <c r="WYQ352" s="35"/>
      <c r="WYR352" s="35"/>
      <c r="WYS352" s="35"/>
      <c r="WYT352" s="35"/>
      <c r="WYU352" s="35"/>
      <c r="WYV352" s="35"/>
      <c r="WYW352" s="35"/>
      <c r="WYX352" s="35"/>
      <c r="WYY352" s="35"/>
      <c r="WYZ352" s="35"/>
      <c r="WZA352" s="35"/>
      <c r="WZB352" s="35"/>
      <c r="WZC352" s="35"/>
      <c r="WZD352" s="35"/>
      <c r="WZE352" s="35"/>
      <c r="WZF352" s="35"/>
      <c r="WZG352" s="35"/>
      <c r="WZH352" s="35"/>
      <c r="WZI352" s="35"/>
      <c r="WZJ352" s="35"/>
      <c r="WZK352" s="35"/>
      <c r="WZL352" s="35"/>
      <c r="WZM352" s="35"/>
      <c r="WZN352" s="35"/>
      <c r="WZO352" s="35"/>
      <c r="WZP352" s="35"/>
      <c r="WZQ352" s="35"/>
      <c r="WZR352" s="35"/>
      <c r="WZS352" s="35"/>
      <c r="WZT352" s="35"/>
      <c r="WZU352" s="35"/>
      <c r="WZV352" s="35"/>
      <c r="WZW352" s="35"/>
      <c r="WZX352" s="35"/>
      <c r="WZY352" s="35"/>
      <c r="WZZ352" s="35"/>
      <c r="XAA352" s="35"/>
      <c r="XAB352" s="35"/>
      <c r="XAC352" s="35"/>
      <c r="XAD352" s="35"/>
      <c r="XAE352" s="35"/>
      <c r="XAF352" s="35"/>
      <c r="XAG352" s="35"/>
      <c r="XAH352" s="35"/>
      <c r="XAI352" s="35"/>
      <c r="XAJ352" s="35"/>
      <c r="XAK352" s="35"/>
      <c r="XAL352" s="35"/>
      <c r="XAM352" s="35"/>
      <c r="XAN352" s="35"/>
      <c r="XAO352" s="35"/>
      <c r="XAP352" s="35"/>
      <c r="XAQ352" s="35"/>
      <c r="XAR352" s="35"/>
      <c r="XAS352" s="35"/>
      <c r="XAT352" s="35"/>
      <c r="XAU352" s="35"/>
      <c r="XAV352" s="35"/>
      <c r="XAW352" s="35"/>
      <c r="XAX352" s="35"/>
      <c r="XAY352" s="35"/>
      <c r="XAZ352" s="35"/>
      <c r="XBA352" s="35"/>
      <c r="XBB352" s="35"/>
      <c r="XBC352" s="35"/>
      <c r="XBD352" s="35"/>
      <c r="XBE352" s="35"/>
      <c r="XBF352" s="35"/>
      <c r="XBG352" s="35"/>
      <c r="XBH352" s="35"/>
      <c r="XBI352" s="35"/>
      <c r="XBJ352" s="35"/>
      <c r="XBK352" s="35"/>
      <c r="XBL352" s="35"/>
      <c r="XBM352" s="35"/>
      <c r="XBN352" s="35"/>
      <c r="XBO352" s="35"/>
      <c r="XBP352" s="35"/>
      <c r="XBQ352" s="35"/>
      <c r="XBR352" s="35"/>
      <c r="XBS352" s="35"/>
      <c r="XBT352" s="35"/>
      <c r="XBU352" s="35"/>
      <c r="XBV352" s="35"/>
      <c r="XBW352" s="35"/>
      <c r="XBX352" s="35"/>
      <c r="XBY352" s="35"/>
      <c r="XBZ352" s="35"/>
      <c r="XCA352" s="35"/>
      <c r="XCB352" s="35"/>
      <c r="XCC352" s="35"/>
      <c r="XCD352" s="35"/>
      <c r="XCE352" s="35"/>
      <c r="XCF352" s="35"/>
      <c r="XCG352" s="35"/>
      <c r="XCH352" s="35"/>
      <c r="XCI352" s="35"/>
      <c r="XCJ352" s="35"/>
      <c r="XCK352" s="35"/>
      <c r="XCL352" s="35"/>
      <c r="XCM352" s="35"/>
      <c r="XCN352" s="35"/>
      <c r="XCO352" s="35"/>
      <c r="XCP352" s="35"/>
      <c r="XCQ352" s="35"/>
      <c r="XCR352" s="35"/>
      <c r="XCS352" s="35"/>
      <c r="XCT352" s="35"/>
      <c r="XCU352" s="35"/>
      <c r="XCV352" s="35"/>
      <c r="XCW352" s="35"/>
      <c r="XCX352" s="35"/>
      <c r="XCY352" s="35"/>
      <c r="XCZ352" s="35"/>
      <c r="XDA352" s="35"/>
      <c r="XDB352" s="35"/>
      <c r="XDC352" s="35"/>
      <c r="XDD352" s="35"/>
      <c r="XDE352" s="35"/>
      <c r="XDF352" s="35"/>
      <c r="XDG352" s="35"/>
      <c r="XDH352" s="35"/>
      <c r="XDI352" s="35"/>
      <c r="XDJ352" s="35"/>
      <c r="XDK352" s="35"/>
      <c r="XDL352" s="35"/>
      <c r="XDM352" s="35"/>
      <c r="XDN352" s="35"/>
      <c r="XDO352" s="35"/>
      <c r="XDP352" s="35"/>
      <c r="XDQ352" s="35"/>
      <c r="XDR352" s="35"/>
      <c r="XDS352" s="35"/>
      <c r="XDT352" s="35"/>
      <c r="XDU352" s="35"/>
      <c r="XDV352" s="35"/>
      <c r="XDW352" s="35"/>
      <c r="XDX352" s="35"/>
      <c r="XDY352" s="35"/>
      <c r="XDZ352" s="35"/>
      <c r="XEA352" s="35"/>
      <c r="XEB352" s="35"/>
      <c r="XEC352" s="35"/>
      <c r="XED352" s="35"/>
      <c r="XEE352" s="35"/>
      <c r="XEF352" s="35"/>
      <c r="XEG352" s="35"/>
      <c r="XEH352" s="35"/>
      <c r="XEI352" s="35"/>
      <c r="XEJ352" s="35"/>
      <c r="XEK352" s="35"/>
      <c r="XEL352" s="35"/>
      <c r="XEM352" s="35"/>
      <c r="XEN352" s="35"/>
      <c r="XEO352" s="35"/>
      <c r="XEP352" s="35"/>
      <c r="XEQ352" s="35"/>
      <c r="XER352" s="35"/>
      <c r="XES352" s="35"/>
      <c r="XET352" s="35"/>
      <c r="XEU352" s="35"/>
      <c r="XEV352" s="35"/>
      <c r="XEW352" s="35"/>
      <c r="XEX352" s="35"/>
      <c r="XEY352" s="35"/>
      <c r="XEZ352" s="35"/>
      <c r="XFA352" s="35"/>
    </row>
    <row r="353" spans="1:16381" ht="46.5" customHeight="1">
      <c r="A353" s="53"/>
      <c r="B353" s="28" t="s">
        <v>3</v>
      </c>
      <c r="C353" s="143" t="s">
        <v>142</v>
      </c>
      <c r="D353" s="143" t="s">
        <v>72</v>
      </c>
      <c r="E353" s="143" t="s">
        <v>4</v>
      </c>
      <c r="F353" s="143" t="s">
        <v>6</v>
      </c>
      <c r="G353" s="143" t="s">
        <v>874</v>
      </c>
      <c r="H353" s="47">
        <f>80050000-38000000</f>
        <v>42050000</v>
      </c>
      <c r="I353" s="143" t="s">
        <v>429</v>
      </c>
      <c r="J353" s="29" t="s">
        <v>76</v>
      </c>
      <c r="K353" s="71" t="s">
        <v>173</v>
      </c>
      <c r="L353" s="144">
        <v>78111800</v>
      </c>
      <c r="M353" s="143" t="str">
        <f>G353</f>
        <v>Amparar el pago de los gastos de transporte terrestre requeridos para las salidas académicas de la Universidad Pedagógica Nacional programadas durante el periodo del 15 al 24 de abril del 2026 con el fin de garantizar el adecuado desarrollo de las actividades misionales y el desplazamiento seguro, oportuno y eficiente de la comunidad universitaria.</v>
      </c>
      <c r="N353" s="31">
        <v>1</v>
      </c>
      <c r="O353" s="31">
        <v>1</v>
      </c>
      <c r="P353" s="73">
        <v>1</v>
      </c>
      <c r="Q353" s="74" t="s">
        <v>79</v>
      </c>
      <c r="R353" s="74" t="s">
        <v>80</v>
      </c>
      <c r="S353" s="81" t="s">
        <v>5</v>
      </c>
      <c r="T353" s="154">
        <f t="shared" si="52"/>
        <v>42050000</v>
      </c>
      <c r="U353" s="154">
        <f t="shared" si="47"/>
        <v>42050000</v>
      </c>
      <c r="V353" s="31" t="s">
        <v>76</v>
      </c>
      <c r="W353" s="31" t="s">
        <v>81</v>
      </c>
      <c r="X353" s="77" t="s">
        <v>82</v>
      </c>
      <c r="Y353" s="32" t="s">
        <v>83</v>
      </c>
      <c r="Z353" s="33" t="s">
        <v>3</v>
      </c>
      <c r="AA353" s="30" t="s">
        <v>84</v>
      </c>
      <c r="AB353" s="78" t="s">
        <v>85</v>
      </c>
      <c r="AC353" s="31" t="s">
        <v>76</v>
      </c>
      <c r="AD353" s="31" t="s">
        <v>86</v>
      </c>
      <c r="AE353" s="79" t="s">
        <v>87</v>
      </c>
      <c r="AF353" s="79" t="s">
        <v>88</v>
      </c>
      <c r="AG353" s="79" t="s">
        <v>89</v>
      </c>
      <c r="AH353" s="79" t="s">
        <v>90</v>
      </c>
      <c r="AI353" s="79" t="s">
        <v>90</v>
      </c>
      <c r="AJ353" s="79" t="s">
        <v>90</v>
      </c>
      <c r="AK353" s="8"/>
      <c r="AL353" s="8"/>
      <c r="AM353" s="8"/>
      <c r="AN353" s="8"/>
      <c r="AO353" s="8"/>
      <c r="AP353" s="8"/>
      <c r="AQ353" s="8"/>
      <c r="AR353" s="8"/>
      <c r="AS353" s="8"/>
      <c r="AT353" s="8"/>
      <c r="AU353" s="8"/>
      <c r="AV353" s="8"/>
      <c r="AW353" s="8"/>
      <c r="AX353" s="8"/>
      <c r="AY353" s="8"/>
      <c r="AZ353" s="8"/>
      <c r="BA353" s="8"/>
      <c r="BB353" s="8"/>
      <c r="BC353" s="8"/>
      <c r="BD353" s="8"/>
      <c r="BE353" s="8"/>
      <c r="BF353" s="8"/>
      <c r="BG353" s="8"/>
      <c r="BH353" s="8"/>
      <c r="BI353" s="8"/>
      <c r="BJ353" s="8"/>
      <c r="BK353" s="8"/>
      <c r="BL353" s="8"/>
      <c r="BM353" s="8"/>
      <c r="BN353" s="8"/>
      <c r="BO353" s="8"/>
      <c r="BP353" s="8"/>
      <c r="BQ353" s="8"/>
      <c r="BR353" s="8"/>
      <c r="BS353" s="8"/>
      <c r="BT353" s="8"/>
      <c r="BU353" s="8"/>
      <c r="BV353" s="8"/>
      <c r="BW353" s="8"/>
      <c r="BX353" s="8"/>
      <c r="BY353" s="8"/>
      <c r="BZ353" s="8"/>
      <c r="CA353" s="8"/>
      <c r="CB353" s="8"/>
      <c r="CC353" s="8"/>
      <c r="CD353" s="8"/>
      <c r="CE353" s="8"/>
      <c r="CF353" s="8"/>
      <c r="CG353" s="8"/>
      <c r="CH353" s="8"/>
      <c r="CI353" s="8"/>
      <c r="CJ353" s="8"/>
      <c r="CK353" s="8"/>
      <c r="CL353" s="8"/>
      <c r="CM353" s="8"/>
      <c r="CN353" s="8"/>
      <c r="CO353" s="8"/>
      <c r="CP353" s="8"/>
      <c r="CQ353" s="8"/>
      <c r="CR353" s="8"/>
      <c r="CS353" s="8"/>
      <c r="CT353" s="8"/>
      <c r="CU353" s="8"/>
      <c r="CV353" s="8"/>
      <c r="CW353" s="8"/>
      <c r="CX353" s="8"/>
      <c r="CY353" s="8"/>
      <c r="CZ353" s="8"/>
      <c r="DA353" s="8"/>
      <c r="DB353" s="8"/>
      <c r="DC353" s="8"/>
      <c r="DD353" s="8"/>
      <c r="DE353" s="8"/>
      <c r="DF353" s="8"/>
      <c r="DG353" s="8"/>
      <c r="DH353" s="8"/>
      <c r="DI353" s="8"/>
      <c r="DJ353" s="8"/>
      <c r="DK353" s="8"/>
      <c r="DL353" s="8"/>
      <c r="DM353" s="8"/>
      <c r="DN353" s="8"/>
      <c r="DO353" s="8"/>
      <c r="DP353" s="8"/>
      <c r="DQ353" s="8"/>
      <c r="DR353" s="8"/>
      <c r="DS353" s="8"/>
      <c r="DT353" s="8"/>
      <c r="DU353" s="8"/>
      <c r="DV353" s="8"/>
      <c r="DW353" s="8"/>
      <c r="DX353" s="8"/>
      <c r="DY353" s="8"/>
      <c r="DZ353" s="8"/>
      <c r="EA353" s="8"/>
      <c r="EB353" s="8"/>
      <c r="EC353" s="8"/>
      <c r="ED353" s="8"/>
      <c r="EE353" s="8"/>
      <c r="EF353" s="8"/>
      <c r="EG353" s="8"/>
      <c r="EH353" s="8"/>
      <c r="EI353" s="8"/>
      <c r="EJ353" s="8"/>
      <c r="EK353" s="8"/>
      <c r="EL353" s="8"/>
      <c r="EM353" s="8"/>
      <c r="EN353" s="8"/>
      <c r="EO353" s="8"/>
      <c r="EP353" s="8"/>
      <c r="EQ353" s="8"/>
      <c r="ER353" s="8"/>
      <c r="ES353" s="8"/>
      <c r="ET353" s="8"/>
      <c r="EU353" s="8"/>
      <c r="EV353" s="8"/>
      <c r="EW353" s="8"/>
      <c r="EX353" s="8"/>
      <c r="EY353" s="8"/>
      <c r="EZ353" s="8"/>
      <c r="FA353" s="8"/>
      <c r="FB353" s="8"/>
      <c r="FC353" s="8"/>
      <c r="FD353" s="8"/>
      <c r="FE353" s="8"/>
      <c r="FF353" s="8"/>
      <c r="FG353" s="8"/>
      <c r="FH353" s="8"/>
      <c r="FI353" s="8"/>
      <c r="FJ353" s="8"/>
      <c r="FK353" s="8"/>
      <c r="FL353" s="8"/>
      <c r="FM353" s="8"/>
      <c r="FN353" s="8"/>
      <c r="FO353" s="8"/>
      <c r="FP353" s="8"/>
      <c r="FQ353" s="8"/>
      <c r="FR353" s="8"/>
      <c r="FS353" s="8"/>
      <c r="FT353" s="8"/>
      <c r="FU353" s="8"/>
      <c r="FV353" s="8"/>
      <c r="FW353" s="8"/>
      <c r="FX353" s="8"/>
      <c r="FY353" s="8"/>
      <c r="FZ353" s="8"/>
      <c r="GA353" s="8"/>
      <c r="GB353" s="8"/>
      <c r="GC353" s="8"/>
      <c r="GD353" s="8"/>
      <c r="GE353" s="8"/>
      <c r="GF353" s="8"/>
      <c r="GG353" s="8"/>
      <c r="GH353" s="8"/>
      <c r="GI353" s="8"/>
      <c r="GJ353" s="8"/>
      <c r="GK353" s="8"/>
      <c r="GL353" s="8"/>
      <c r="GM353" s="8"/>
      <c r="GN353" s="8"/>
      <c r="GO353" s="8"/>
      <c r="GP353" s="8"/>
      <c r="GQ353" s="8"/>
      <c r="GR353" s="8"/>
      <c r="GS353" s="8"/>
      <c r="GT353" s="8"/>
      <c r="GU353" s="8"/>
      <c r="GV353" s="8"/>
      <c r="GW353" s="8"/>
      <c r="GX353" s="8"/>
      <c r="GY353" s="8"/>
      <c r="GZ353" s="8"/>
      <c r="HA353" s="8"/>
      <c r="HB353" s="8"/>
      <c r="HC353" s="8"/>
      <c r="HD353" s="8"/>
      <c r="HE353" s="8"/>
      <c r="HF353" s="8"/>
      <c r="HG353" s="8"/>
      <c r="HH353" s="8"/>
      <c r="HI353" s="8"/>
      <c r="HJ353" s="8"/>
      <c r="HK353" s="8"/>
      <c r="HL353" s="8"/>
      <c r="HM353" s="8"/>
      <c r="HN353" s="8"/>
      <c r="HO353" s="8"/>
      <c r="HP353" s="8"/>
      <c r="HQ353" s="8"/>
      <c r="HR353" s="8"/>
      <c r="HS353" s="8"/>
      <c r="HT353" s="8"/>
      <c r="HU353" s="8"/>
      <c r="HV353" s="8"/>
      <c r="HW353" s="8"/>
      <c r="HX353" s="8"/>
      <c r="HY353" s="8"/>
      <c r="HZ353" s="8"/>
      <c r="IA353" s="8"/>
      <c r="IB353" s="8"/>
      <c r="IC353" s="8"/>
      <c r="ID353" s="8"/>
      <c r="IE353" s="8"/>
      <c r="IF353" s="8"/>
      <c r="IG353" s="8"/>
      <c r="IH353" s="8"/>
      <c r="II353" s="8"/>
      <c r="IJ353" s="8"/>
      <c r="IK353" s="8"/>
      <c r="IL353" s="8"/>
      <c r="IM353" s="8"/>
      <c r="IN353" s="8"/>
      <c r="IO353" s="8"/>
      <c r="IP353" s="8"/>
      <c r="IQ353" s="8"/>
      <c r="IR353" s="8"/>
      <c r="IS353" s="8"/>
      <c r="IT353" s="8"/>
      <c r="IU353" s="8"/>
      <c r="IV353" s="8"/>
      <c r="IW353" s="8"/>
      <c r="IX353" s="8"/>
      <c r="IY353" s="8"/>
      <c r="IZ353" s="8"/>
      <c r="JA353" s="8"/>
      <c r="JB353" s="8"/>
      <c r="JC353" s="8"/>
      <c r="JD353" s="8"/>
      <c r="JE353" s="8"/>
      <c r="JF353" s="8"/>
      <c r="JG353" s="8"/>
      <c r="JH353" s="8"/>
      <c r="JI353" s="8"/>
      <c r="JJ353" s="8"/>
      <c r="JK353" s="8"/>
      <c r="JL353" s="8"/>
      <c r="JM353" s="8"/>
      <c r="JN353" s="8"/>
      <c r="JO353" s="8"/>
      <c r="JP353" s="8"/>
      <c r="JQ353" s="8"/>
      <c r="JR353" s="8"/>
      <c r="JS353" s="8"/>
      <c r="JT353" s="8"/>
      <c r="JU353" s="8"/>
      <c r="JV353" s="8"/>
      <c r="JW353" s="8"/>
      <c r="JX353" s="8"/>
      <c r="JY353" s="8"/>
      <c r="JZ353" s="8"/>
      <c r="KA353" s="8"/>
      <c r="KB353" s="8"/>
      <c r="KC353" s="8"/>
      <c r="KD353" s="8"/>
      <c r="KE353" s="8"/>
      <c r="KF353" s="8"/>
      <c r="KG353" s="8"/>
      <c r="KH353" s="8"/>
      <c r="KI353" s="8"/>
      <c r="KJ353" s="8"/>
      <c r="KK353" s="8"/>
      <c r="KL353" s="8"/>
      <c r="KM353" s="8"/>
      <c r="KN353" s="8"/>
      <c r="KO353" s="8"/>
      <c r="KP353" s="8"/>
      <c r="KQ353" s="8"/>
      <c r="KR353" s="8"/>
      <c r="KS353" s="8"/>
      <c r="KT353" s="8"/>
      <c r="KU353" s="8"/>
      <c r="KV353" s="8"/>
      <c r="KW353" s="8"/>
      <c r="KX353" s="8"/>
      <c r="KY353" s="8"/>
      <c r="KZ353" s="8"/>
      <c r="LA353" s="8"/>
      <c r="LB353" s="8"/>
      <c r="LC353" s="8"/>
      <c r="LD353" s="8"/>
      <c r="LE353" s="8"/>
      <c r="LF353" s="8"/>
      <c r="LG353" s="8"/>
      <c r="LH353" s="8"/>
      <c r="LI353" s="8"/>
      <c r="LJ353" s="8"/>
      <c r="LK353" s="8"/>
      <c r="LL353" s="8"/>
      <c r="LM353" s="8"/>
      <c r="LN353" s="8"/>
      <c r="LO353" s="8"/>
      <c r="LP353" s="8"/>
      <c r="LQ353" s="8"/>
      <c r="LR353" s="8"/>
      <c r="LS353" s="8"/>
      <c r="LT353" s="8"/>
      <c r="LU353" s="8"/>
      <c r="LV353" s="8"/>
      <c r="LW353" s="8"/>
      <c r="LX353" s="8"/>
      <c r="LY353" s="8"/>
      <c r="LZ353" s="8"/>
      <c r="MA353" s="8"/>
      <c r="MB353" s="8"/>
      <c r="MC353" s="8"/>
      <c r="MD353" s="8"/>
      <c r="ME353" s="8"/>
      <c r="MF353" s="8"/>
      <c r="MG353" s="8"/>
      <c r="MH353" s="8"/>
      <c r="MI353" s="8"/>
      <c r="MJ353" s="8"/>
      <c r="MK353" s="8"/>
      <c r="ML353" s="8"/>
      <c r="MM353" s="8"/>
      <c r="MN353" s="8"/>
      <c r="MO353" s="8"/>
      <c r="MP353" s="8"/>
      <c r="MQ353" s="8"/>
      <c r="MR353" s="8"/>
      <c r="MS353" s="8"/>
      <c r="MT353" s="8"/>
      <c r="MU353" s="8"/>
      <c r="MV353" s="8"/>
      <c r="MW353" s="8"/>
      <c r="MX353" s="8"/>
      <c r="MY353" s="8"/>
      <c r="MZ353" s="8"/>
      <c r="NA353" s="8"/>
      <c r="NB353" s="8"/>
      <c r="NC353" s="8"/>
      <c r="ND353" s="8"/>
      <c r="NE353" s="8"/>
      <c r="NF353" s="8"/>
      <c r="NG353" s="8"/>
      <c r="NH353" s="8"/>
      <c r="NI353" s="8"/>
      <c r="NJ353" s="8"/>
      <c r="NK353" s="8"/>
      <c r="NL353" s="8"/>
      <c r="NM353" s="8"/>
      <c r="NN353" s="8"/>
      <c r="NO353" s="8"/>
      <c r="NP353" s="8"/>
      <c r="NQ353" s="8"/>
      <c r="NR353" s="8"/>
      <c r="NS353" s="8"/>
      <c r="NT353" s="8"/>
      <c r="NU353" s="8"/>
      <c r="NV353" s="8"/>
      <c r="NW353" s="8"/>
      <c r="NX353" s="8"/>
      <c r="NY353" s="8"/>
      <c r="NZ353" s="8"/>
      <c r="OA353" s="8"/>
      <c r="OB353" s="8"/>
      <c r="OC353" s="8"/>
      <c r="OD353" s="8"/>
      <c r="OE353" s="8"/>
      <c r="OF353" s="8"/>
      <c r="OG353" s="8"/>
      <c r="OH353" s="8"/>
      <c r="OI353" s="8"/>
      <c r="OJ353" s="8"/>
      <c r="OK353" s="8"/>
      <c r="OL353" s="8"/>
      <c r="OM353" s="8"/>
      <c r="ON353" s="8"/>
      <c r="OO353" s="8"/>
      <c r="OP353" s="8"/>
      <c r="OQ353" s="8"/>
      <c r="OR353" s="8"/>
      <c r="OS353" s="8"/>
      <c r="OT353" s="8"/>
      <c r="OU353" s="8"/>
      <c r="OV353" s="8"/>
      <c r="OW353" s="8"/>
      <c r="OX353" s="8"/>
      <c r="OY353" s="8"/>
      <c r="OZ353" s="8"/>
      <c r="PA353" s="8"/>
      <c r="PB353" s="8"/>
      <c r="PC353" s="8"/>
      <c r="PD353" s="8"/>
      <c r="PE353" s="8"/>
      <c r="PF353" s="8"/>
      <c r="PG353" s="8"/>
      <c r="PH353" s="8"/>
      <c r="PI353" s="8"/>
      <c r="PJ353" s="8"/>
      <c r="PK353" s="8"/>
      <c r="PL353" s="8"/>
      <c r="PM353" s="8"/>
      <c r="PN353" s="8"/>
      <c r="PO353" s="8"/>
      <c r="PP353" s="8"/>
      <c r="PQ353" s="8"/>
      <c r="PR353" s="8"/>
      <c r="PS353" s="8"/>
      <c r="PT353" s="8"/>
      <c r="PU353" s="8"/>
      <c r="PV353" s="8"/>
      <c r="PW353" s="8"/>
      <c r="PX353" s="8"/>
      <c r="PY353" s="8"/>
      <c r="PZ353" s="8"/>
      <c r="QA353" s="8"/>
      <c r="QB353" s="8"/>
      <c r="QC353" s="8"/>
      <c r="QD353" s="8"/>
      <c r="QE353" s="8"/>
      <c r="QF353" s="8"/>
      <c r="QG353" s="8"/>
      <c r="QH353" s="8"/>
      <c r="QI353" s="8"/>
      <c r="QJ353" s="8"/>
      <c r="QK353" s="8"/>
      <c r="QL353" s="8"/>
      <c r="QM353" s="8"/>
      <c r="QN353" s="8"/>
      <c r="QO353" s="8"/>
      <c r="QP353" s="8"/>
      <c r="QQ353" s="8"/>
      <c r="QR353" s="8"/>
      <c r="QS353" s="8"/>
      <c r="QT353" s="8"/>
      <c r="QU353" s="8"/>
      <c r="QV353" s="8"/>
      <c r="QW353" s="8"/>
      <c r="QX353" s="8"/>
      <c r="QY353" s="8"/>
      <c r="QZ353" s="8"/>
      <c r="RA353" s="8"/>
      <c r="RB353" s="8"/>
      <c r="RC353" s="8"/>
      <c r="RD353" s="8"/>
      <c r="RE353" s="8"/>
      <c r="RF353" s="8"/>
      <c r="RG353" s="8"/>
      <c r="RH353" s="8"/>
      <c r="RI353" s="8"/>
      <c r="RJ353" s="8"/>
      <c r="RK353" s="8"/>
      <c r="RL353" s="8"/>
      <c r="RM353" s="8"/>
      <c r="RN353" s="8"/>
      <c r="RO353" s="8"/>
      <c r="RP353" s="8"/>
      <c r="RQ353" s="8"/>
      <c r="RR353" s="8"/>
      <c r="RS353" s="8"/>
      <c r="RT353" s="8"/>
      <c r="RU353" s="8"/>
      <c r="RV353" s="8"/>
      <c r="RW353" s="8"/>
      <c r="RX353" s="8"/>
      <c r="RY353" s="8"/>
      <c r="RZ353" s="8"/>
      <c r="SA353" s="8"/>
      <c r="SB353" s="8"/>
      <c r="SC353" s="8"/>
      <c r="SD353" s="8"/>
      <c r="SE353" s="8"/>
      <c r="SF353" s="8"/>
      <c r="SG353" s="8"/>
      <c r="SH353" s="8"/>
      <c r="SI353" s="8"/>
      <c r="SJ353" s="8"/>
      <c r="SK353" s="8"/>
      <c r="SL353" s="8"/>
      <c r="SM353" s="8"/>
      <c r="SN353" s="8"/>
      <c r="SO353" s="8"/>
      <c r="SP353" s="8"/>
      <c r="SQ353" s="8"/>
      <c r="SR353" s="8"/>
      <c r="SS353" s="8"/>
      <c r="ST353" s="8"/>
      <c r="SU353" s="8"/>
      <c r="SV353" s="8"/>
      <c r="SW353" s="8"/>
      <c r="SX353" s="8"/>
      <c r="SY353" s="8"/>
      <c r="SZ353" s="8"/>
      <c r="TA353" s="8"/>
      <c r="TB353" s="8"/>
      <c r="TC353" s="8"/>
      <c r="TD353" s="8"/>
      <c r="TE353" s="8"/>
      <c r="TF353" s="8"/>
      <c r="TG353" s="8"/>
      <c r="TH353" s="8"/>
      <c r="TI353" s="8"/>
      <c r="TJ353" s="8"/>
      <c r="TK353" s="8"/>
      <c r="TL353" s="8"/>
      <c r="TM353" s="8"/>
      <c r="TN353" s="8"/>
      <c r="TO353" s="8"/>
      <c r="TP353" s="8"/>
      <c r="TQ353" s="8"/>
      <c r="TR353" s="8"/>
      <c r="TS353" s="8"/>
      <c r="TT353" s="8"/>
      <c r="TU353" s="8"/>
      <c r="TV353" s="8"/>
      <c r="TW353" s="8"/>
      <c r="TX353" s="8"/>
      <c r="TY353" s="8"/>
      <c r="TZ353" s="8"/>
      <c r="UA353" s="8"/>
      <c r="UB353" s="8"/>
      <c r="UC353" s="8"/>
      <c r="UD353" s="8"/>
      <c r="UE353" s="8"/>
      <c r="UF353" s="8"/>
      <c r="UG353" s="8"/>
      <c r="UH353" s="8"/>
      <c r="UI353" s="8"/>
      <c r="UJ353" s="8"/>
      <c r="UK353" s="8"/>
      <c r="UL353" s="8"/>
      <c r="UM353" s="8"/>
      <c r="UN353" s="8"/>
      <c r="UO353" s="8"/>
      <c r="UP353" s="8"/>
      <c r="UQ353" s="8"/>
      <c r="UR353" s="8"/>
      <c r="US353" s="8"/>
      <c r="UT353" s="8"/>
      <c r="UU353" s="8"/>
      <c r="UV353" s="8"/>
      <c r="UW353" s="8"/>
      <c r="UX353" s="8"/>
      <c r="UY353" s="8"/>
      <c r="UZ353" s="8"/>
      <c r="VA353" s="8"/>
      <c r="VB353" s="8"/>
      <c r="VC353" s="8"/>
      <c r="VD353" s="8"/>
      <c r="VE353" s="8"/>
      <c r="VF353" s="8"/>
      <c r="VG353" s="8"/>
      <c r="VH353" s="8"/>
      <c r="VI353" s="8"/>
      <c r="VJ353" s="8"/>
      <c r="VK353" s="8"/>
      <c r="VL353" s="8"/>
      <c r="VM353" s="8"/>
      <c r="VN353" s="8"/>
      <c r="VO353" s="8"/>
      <c r="VP353" s="8"/>
      <c r="VQ353" s="8"/>
      <c r="VR353" s="8"/>
      <c r="VS353" s="8"/>
      <c r="VT353" s="8"/>
      <c r="VU353" s="8"/>
      <c r="VV353" s="8"/>
      <c r="VW353" s="8"/>
      <c r="VX353" s="8"/>
      <c r="VY353" s="8"/>
      <c r="VZ353" s="8"/>
      <c r="WA353" s="8"/>
      <c r="WB353" s="8"/>
      <c r="WC353" s="8"/>
      <c r="WD353" s="8"/>
      <c r="WE353" s="8"/>
      <c r="WF353" s="8"/>
      <c r="WG353" s="8"/>
      <c r="WH353" s="8"/>
      <c r="WI353" s="8"/>
      <c r="WJ353" s="8"/>
      <c r="WK353" s="8"/>
      <c r="WL353" s="8"/>
      <c r="WM353" s="8"/>
      <c r="WN353" s="8"/>
      <c r="WO353" s="8"/>
      <c r="WP353" s="8"/>
      <c r="WQ353" s="8"/>
      <c r="WR353" s="8"/>
      <c r="WS353" s="8"/>
      <c r="WT353" s="8"/>
      <c r="WU353" s="8"/>
      <c r="WV353" s="8"/>
      <c r="WW353" s="8"/>
      <c r="WX353" s="8"/>
      <c r="WY353" s="8"/>
      <c r="WZ353" s="8"/>
      <c r="XA353" s="8"/>
      <c r="XB353" s="8"/>
      <c r="XC353" s="8"/>
      <c r="XD353" s="8"/>
      <c r="XE353" s="8"/>
      <c r="XF353" s="8"/>
      <c r="XG353" s="8"/>
      <c r="XH353" s="8"/>
      <c r="XI353" s="8"/>
      <c r="XJ353" s="8"/>
      <c r="XK353" s="8"/>
      <c r="XL353" s="8"/>
      <c r="XM353" s="8"/>
      <c r="XN353" s="8"/>
      <c r="XO353" s="8"/>
      <c r="XP353" s="8"/>
      <c r="XQ353" s="8"/>
      <c r="XR353" s="8"/>
      <c r="XS353" s="8"/>
      <c r="XT353" s="8"/>
      <c r="XU353" s="8"/>
      <c r="XV353" s="8"/>
      <c r="XW353" s="8"/>
      <c r="XX353" s="8"/>
      <c r="XY353" s="8"/>
      <c r="XZ353" s="8"/>
      <c r="YA353" s="8"/>
      <c r="YB353" s="8"/>
      <c r="YC353" s="8"/>
      <c r="YD353" s="8"/>
      <c r="YE353" s="8"/>
      <c r="YF353" s="8"/>
      <c r="YG353" s="8"/>
      <c r="YH353" s="8"/>
      <c r="YI353" s="8"/>
      <c r="YJ353" s="8"/>
      <c r="YK353" s="8"/>
      <c r="YL353" s="8"/>
      <c r="YM353" s="8"/>
      <c r="YN353" s="8"/>
      <c r="YO353" s="8"/>
      <c r="YP353" s="8"/>
      <c r="YQ353" s="8"/>
      <c r="YR353" s="8"/>
      <c r="YS353" s="8"/>
      <c r="YT353" s="8"/>
      <c r="YU353" s="8"/>
      <c r="YV353" s="8"/>
      <c r="YW353" s="8"/>
      <c r="YX353" s="8"/>
      <c r="YY353" s="8"/>
      <c r="YZ353" s="8"/>
      <c r="ZA353" s="8"/>
      <c r="ZB353" s="8"/>
      <c r="ZC353" s="8"/>
      <c r="ZD353" s="8"/>
      <c r="ZE353" s="8"/>
      <c r="ZF353" s="8"/>
      <c r="ZG353" s="8"/>
      <c r="ZH353" s="8"/>
      <c r="ZI353" s="8"/>
      <c r="ZJ353" s="8"/>
      <c r="ZK353" s="8"/>
      <c r="ZL353" s="8"/>
      <c r="ZM353" s="8"/>
      <c r="ZN353" s="8"/>
      <c r="ZO353" s="8"/>
      <c r="ZP353" s="8"/>
      <c r="ZQ353" s="8"/>
      <c r="ZR353" s="8"/>
      <c r="ZS353" s="8"/>
      <c r="ZT353" s="8"/>
      <c r="ZU353" s="8"/>
      <c r="ZV353" s="8"/>
      <c r="ZW353" s="8"/>
      <c r="ZX353" s="8"/>
      <c r="ZY353" s="8"/>
      <c r="ZZ353" s="8"/>
      <c r="AAA353" s="8"/>
      <c r="AAB353" s="8"/>
      <c r="AAC353" s="8"/>
      <c r="AAD353" s="8"/>
      <c r="AAE353" s="8"/>
      <c r="AAF353" s="8"/>
      <c r="AAG353" s="8"/>
      <c r="AAH353" s="8"/>
      <c r="AAI353" s="8"/>
      <c r="AAJ353" s="8"/>
      <c r="AAK353" s="8"/>
      <c r="AAL353" s="8"/>
      <c r="AAM353" s="8"/>
      <c r="AAN353" s="8"/>
      <c r="AAO353" s="8"/>
      <c r="AAP353" s="8"/>
      <c r="AAQ353" s="8"/>
      <c r="AAR353" s="8"/>
      <c r="AAS353" s="8"/>
      <c r="AAT353" s="8"/>
      <c r="AAU353" s="8"/>
      <c r="AAV353" s="8"/>
      <c r="AAW353" s="8"/>
      <c r="AAX353" s="8"/>
      <c r="AAY353" s="8"/>
      <c r="AAZ353" s="8"/>
      <c r="ABA353" s="8"/>
      <c r="ABB353" s="8"/>
      <c r="ABC353" s="8"/>
      <c r="ABD353" s="8"/>
      <c r="ABE353" s="8"/>
      <c r="ABF353" s="8"/>
      <c r="ABG353" s="8"/>
      <c r="ABH353" s="8"/>
      <c r="ABI353" s="8"/>
      <c r="ABJ353" s="8"/>
      <c r="ABK353" s="8"/>
      <c r="ABL353" s="8"/>
      <c r="ABM353" s="8"/>
      <c r="ABN353" s="8"/>
      <c r="ABO353" s="8"/>
      <c r="ABP353" s="8"/>
      <c r="ABQ353" s="8"/>
      <c r="ABR353" s="8"/>
      <c r="ABS353" s="8"/>
      <c r="ABT353" s="8"/>
      <c r="ABU353" s="8"/>
      <c r="ABV353" s="8"/>
      <c r="ABW353" s="8"/>
      <c r="ABX353" s="8"/>
      <c r="ABY353" s="8"/>
      <c r="ABZ353" s="8"/>
      <c r="ACA353" s="8"/>
      <c r="ACB353" s="8"/>
      <c r="ACC353" s="8"/>
      <c r="ACD353" s="8"/>
      <c r="ACE353" s="8"/>
      <c r="ACF353" s="8"/>
      <c r="ACG353" s="8"/>
      <c r="ACH353" s="8"/>
      <c r="ACI353" s="8"/>
      <c r="ACJ353" s="8"/>
      <c r="ACK353" s="8"/>
      <c r="ACL353" s="8"/>
      <c r="ACM353" s="8"/>
      <c r="ACN353" s="8"/>
      <c r="ACO353" s="8"/>
      <c r="ACP353" s="8"/>
      <c r="ACQ353" s="8"/>
      <c r="ACR353" s="8"/>
      <c r="ACS353" s="8"/>
      <c r="ACT353" s="8"/>
      <c r="ACU353" s="8"/>
      <c r="ACV353" s="8"/>
      <c r="ACW353" s="8"/>
      <c r="ACX353" s="8"/>
      <c r="ACY353" s="8"/>
      <c r="ACZ353" s="8"/>
      <c r="ADA353" s="8"/>
      <c r="ADB353" s="8"/>
      <c r="ADC353" s="8"/>
      <c r="ADD353" s="8"/>
      <c r="ADE353" s="8"/>
      <c r="ADF353" s="8"/>
      <c r="ADG353" s="8"/>
      <c r="ADH353" s="8"/>
      <c r="ADI353" s="8"/>
      <c r="ADJ353" s="8"/>
      <c r="ADK353" s="8"/>
      <c r="ADL353" s="8"/>
      <c r="ADM353" s="8"/>
      <c r="ADN353" s="8"/>
      <c r="ADO353" s="8"/>
      <c r="ADP353" s="8"/>
      <c r="ADQ353" s="8"/>
      <c r="ADR353" s="8"/>
      <c r="ADS353" s="8"/>
      <c r="ADT353" s="8"/>
      <c r="ADU353" s="8"/>
      <c r="ADV353" s="8"/>
      <c r="ADW353" s="8"/>
      <c r="ADX353" s="8"/>
      <c r="ADY353" s="8"/>
      <c r="ADZ353" s="8"/>
      <c r="AEA353" s="8"/>
      <c r="AEB353" s="8"/>
      <c r="AEC353" s="8"/>
      <c r="AED353" s="8"/>
      <c r="AEE353" s="8"/>
      <c r="AEF353" s="8"/>
      <c r="AEG353" s="8"/>
      <c r="AEH353" s="8"/>
      <c r="AEI353" s="8"/>
      <c r="AEJ353" s="8"/>
      <c r="AEK353" s="8"/>
      <c r="AEL353" s="8"/>
      <c r="AEM353" s="8"/>
      <c r="AEN353" s="8"/>
      <c r="AEO353" s="8"/>
      <c r="AEP353" s="8"/>
      <c r="AEQ353" s="8"/>
      <c r="AER353" s="8"/>
      <c r="AES353" s="8"/>
      <c r="AET353" s="8"/>
      <c r="AEU353" s="8"/>
      <c r="AEV353" s="8"/>
      <c r="AEW353" s="8"/>
      <c r="AEX353" s="8"/>
      <c r="AEY353" s="8"/>
      <c r="AEZ353" s="8"/>
      <c r="AFA353" s="8"/>
      <c r="AFB353" s="8"/>
      <c r="AFC353" s="8"/>
      <c r="AFD353" s="8"/>
      <c r="AFE353" s="8"/>
      <c r="AFF353" s="8"/>
      <c r="AFG353" s="8"/>
      <c r="AFH353" s="8"/>
      <c r="AFI353" s="8"/>
      <c r="AFJ353" s="8"/>
      <c r="AFK353" s="8"/>
      <c r="AFL353" s="8"/>
      <c r="AFM353" s="8"/>
      <c r="AFN353" s="8"/>
      <c r="AFO353" s="8"/>
      <c r="AFP353" s="8"/>
      <c r="AFQ353" s="8"/>
      <c r="AFR353" s="8"/>
      <c r="AFS353" s="8"/>
      <c r="AFT353" s="8"/>
      <c r="AFU353" s="8"/>
      <c r="AFV353" s="8"/>
      <c r="AFW353" s="8"/>
      <c r="AFX353" s="8"/>
      <c r="AFY353" s="8"/>
      <c r="AFZ353" s="8"/>
      <c r="AGA353" s="8"/>
      <c r="AGB353" s="8"/>
      <c r="AGC353" s="8"/>
      <c r="AGD353" s="8"/>
      <c r="AGE353" s="8"/>
      <c r="AGF353" s="8"/>
      <c r="AGG353" s="8"/>
      <c r="AGH353" s="8"/>
      <c r="AGI353" s="8"/>
      <c r="AGJ353" s="8"/>
      <c r="AGK353" s="8"/>
      <c r="AGL353" s="8"/>
      <c r="AGM353" s="8"/>
      <c r="AGN353" s="8"/>
      <c r="AGO353" s="8"/>
      <c r="AGP353" s="8"/>
      <c r="AGQ353" s="8"/>
      <c r="AGR353" s="8"/>
      <c r="AGS353" s="8"/>
      <c r="AGT353" s="8"/>
      <c r="AGU353" s="8"/>
      <c r="AGV353" s="8"/>
      <c r="AGW353" s="8"/>
      <c r="AGX353" s="8"/>
      <c r="AGY353" s="8"/>
      <c r="AGZ353" s="8"/>
      <c r="AHA353" s="8"/>
      <c r="AHB353" s="8"/>
      <c r="AHC353" s="8"/>
      <c r="AHD353" s="8"/>
      <c r="AHE353" s="8"/>
      <c r="AHF353" s="8"/>
      <c r="AHG353" s="8"/>
      <c r="AHH353" s="8"/>
      <c r="AHI353" s="8"/>
      <c r="AHJ353" s="8"/>
      <c r="AHK353" s="8"/>
      <c r="AHL353" s="8"/>
      <c r="AHM353" s="8"/>
      <c r="AHN353" s="8"/>
      <c r="AHO353" s="8"/>
      <c r="AHP353" s="8"/>
      <c r="AHQ353" s="8"/>
      <c r="AHR353" s="8"/>
      <c r="AHS353" s="8"/>
      <c r="AHT353" s="8"/>
      <c r="AHU353" s="8"/>
      <c r="AHV353" s="8"/>
      <c r="AHW353" s="8"/>
      <c r="AHX353" s="8"/>
      <c r="AHY353" s="8"/>
      <c r="AHZ353" s="8"/>
      <c r="AIA353" s="8"/>
      <c r="AIB353" s="8"/>
      <c r="AIC353" s="8"/>
      <c r="AID353" s="8"/>
      <c r="AIE353" s="8"/>
      <c r="AIF353" s="8"/>
      <c r="AIG353" s="8"/>
      <c r="AIH353" s="8"/>
      <c r="AII353" s="8"/>
      <c r="AIJ353" s="8"/>
      <c r="AIK353" s="8"/>
      <c r="AIL353" s="8"/>
      <c r="AIM353" s="8"/>
      <c r="AIN353" s="8"/>
      <c r="AIO353" s="8"/>
      <c r="AIP353" s="8"/>
      <c r="AIQ353" s="8"/>
      <c r="AIR353" s="8"/>
      <c r="AIS353" s="8"/>
      <c r="AIT353" s="8"/>
      <c r="AIU353" s="8"/>
      <c r="AIV353" s="8"/>
      <c r="AIW353" s="8"/>
      <c r="AIX353" s="8"/>
      <c r="AIY353" s="8"/>
      <c r="AIZ353" s="8"/>
      <c r="AJA353" s="8"/>
      <c r="AJB353" s="8"/>
      <c r="AJC353" s="8"/>
      <c r="AJD353" s="8"/>
      <c r="AJE353" s="8"/>
      <c r="AJF353" s="8"/>
      <c r="AJG353" s="8"/>
      <c r="AJH353" s="8"/>
      <c r="AJI353" s="8"/>
      <c r="AJJ353" s="8"/>
      <c r="AJK353" s="8"/>
      <c r="AJL353" s="8"/>
      <c r="AJM353" s="8"/>
      <c r="AJN353" s="8"/>
      <c r="AJO353" s="8"/>
      <c r="AJP353" s="8"/>
      <c r="AJQ353" s="8"/>
      <c r="AJR353" s="8"/>
      <c r="AJS353" s="8"/>
      <c r="AJT353" s="8"/>
      <c r="AJU353" s="8"/>
      <c r="AJV353" s="8"/>
      <c r="AJW353" s="8"/>
      <c r="AJX353" s="8"/>
      <c r="AJY353" s="8"/>
      <c r="AJZ353" s="8"/>
      <c r="AKA353" s="8"/>
      <c r="AKB353" s="8"/>
      <c r="AKC353" s="8"/>
      <c r="AKD353" s="8"/>
      <c r="AKE353" s="8"/>
      <c r="AKF353" s="8"/>
      <c r="AKG353" s="8"/>
      <c r="AKH353" s="8"/>
      <c r="AKI353" s="8"/>
      <c r="AKJ353" s="8"/>
      <c r="AKK353" s="8"/>
      <c r="AKL353" s="8"/>
      <c r="AKM353" s="8"/>
      <c r="AKN353" s="8"/>
      <c r="AKO353" s="8"/>
      <c r="AKP353" s="8"/>
      <c r="AKQ353" s="8"/>
      <c r="AKR353" s="8"/>
      <c r="AKS353" s="8"/>
      <c r="AKT353" s="8"/>
      <c r="AKU353" s="8"/>
      <c r="AKV353" s="8"/>
      <c r="AKW353" s="8"/>
      <c r="AKX353" s="8"/>
      <c r="AKY353" s="8"/>
      <c r="AKZ353" s="8"/>
      <c r="ALA353" s="8"/>
      <c r="ALB353" s="8"/>
      <c r="ALC353" s="8"/>
      <c r="ALD353" s="8"/>
      <c r="ALE353" s="8"/>
      <c r="ALF353" s="8"/>
      <c r="ALG353" s="8"/>
      <c r="ALH353" s="8"/>
      <c r="ALI353" s="8"/>
      <c r="ALJ353" s="8"/>
      <c r="ALK353" s="8"/>
      <c r="ALL353" s="8"/>
      <c r="ALM353" s="8"/>
      <c r="ALN353" s="8"/>
      <c r="ALO353" s="8"/>
      <c r="ALP353" s="8"/>
      <c r="ALQ353" s="8"/>
      <c r="ALR353" s="8"/>
      <c r="ALS353" s="8"/>
      <c r="ALT353" s="8"/>
      <c r="ALU353" s="8"/>
      <c r="ALV353" s="8"/>
      <c r="ALW353" s="8"/>
      <c r="ALX353" s="8"/>
      <c r="ALY353" s="8"/>
      <c r="ALZ353" s="8"/>
      <c r="AMA353" s="8"/>
      <c r="AMB353" s="8"/>
      <c r="AMC353" s="8"/>
      <c r="AMD353" s="8"/>
      <c r="AME353" s="8"/>
      <c r="AMF353" s="8"/>
      <c r="AMG353" s="8"/>
      <c r="AMH353" s="8"/>
      <c r="AMI353" s="8"/>
      <c r="AMJ353" s="8"/>
      <c r="AMK353" s="8"/>
      <c r="AML353" s="8"/>
      <c r="AMM353" s="8"/>
      <c r="AMN353" s="8"/>
      <c r="AMO353" s="8"/>
      <c r="AMP353" s="8"/>
      <c r="AMQ353" s="8"/>
      <c r="AMR353" s="8"/>
      <c r="AMS353" s="8"/>
      <c r="AMT353" s="8"/>
      <c r="AMU353" s="8"/>
      <c r="AMV353" s="8"/>
      <c r="AMW353" s="8"/>
      <c r="AMX353" s="8"/>
      <c r="AMY353" s="8"/>
      <c r="AMZ353" s="8"/>
      <c r="ANA353" s="8"/>
      <c r="ANB353" s="8"/>
      <c r="ANC353" s="8"/>
      <c r="AND353" s="8"/>
      <c r="ANE353" s="8"/>
      <c r="ANF353" s="8"/>
      <c r="ANG353" s="8"/>
      <c r="ANH353" s="8"/>
      <c r="ANI353" s="8"/>
      <c r="ANJ353" s="8"/>
      <c r="ANK353" s="8"/>
      <c r="ANL353" s="8"/>
      <c r="ANM353" s="8"/>
      <c r="ANN353" s="8"/>
      <c r="ANO353" s="8"/>
      <c r="ANP353" s="8"/>
      <c r="ANQ353" s="8"/>
      <c r="ANR353" s="8"/>
      <c r="ANS353" s="8"/>
      <c r="ANT353" s="8"/>
      <c r="ANU353" s="8"/>
      <c r="ANV353" s="8"/>
      <c r="ANW353" s="8"/>
      <c r="ANX353" s="8"/>
      <c r="ANY353" s="8"/>
      <c r="ANZ353" s="8"/>
      <c r="AOA353" s="8"/>
      <c r="AOB353" s="8"/>
      <c r="AOC353" s="8"/>
      <c r="AOD353" s="8"/>
      <c r="AOE353" s="8"/>
      <c r="AOF353" s="8"/>
      <c r="AOG353" s="8"/>
      <c r="AOH353" s="8"/>
      <c r="AOI353" s="8"/>
      <c r="AOJ353" s="8"/>
      <c r="AOK353" s="8"/>
      <c r="AOL353" s="8"/>
      <c r="AOM353" s="8"/>
      <c r="AON353" s="8"/>
      <c r="AOO353" s="8"/>
      <c r="AOP353" s="8"/>
      <c r="AOQ353" s="8"/>
      <c r="AOR353" s="8"/>
      <c r="AOS353" s="8"/>
      <c r="AOT353" s="8"/>
      <c r="AOU353" s="8"/>
      <c r="AOV353" s="8"/>
      <c r="AOW353" s="8"/>
      <c r="AOX353" s="8"/>
      <c r="AOY353" s="8"/>
      <c r="AOZ353" s="8"/>
      <c r="APA353" s="8"/>
      <c r="APB353" s="8"/>
      <c r="APC353" s="8"/>
      <c r="APD353" s="8"/>
      <c r="APE353" s="8"/>
      <c r="APF353" s="8"/>
      <c r="APG353" s="8"/>
      <c r="APH353" s="8"/>
      <c r="API353" s="8"/>
      <c r="APJ353" s="8"/>
      <c r="APK353" s="8"/>
      <c r="APL353" s="8"/>
      <c r="APM353" s="8"/>
      <c r="APN353" s="8"/>
      <c r="APO353" s="8"/>
      <c r="APP353" s="8"/>
      <c r="APQ353" s="8"/>
      <c r="APR353" s="8"/>
      <c r="APS353" s="8"/>
      <c r="APT353" s="8"/>
      <c r="APU353" s="8"/>
      <c r="APV353" s="8"/>
      <c r="APW353" s="8"/>
      <c r="APX353" s="8"/>
      <c r="APY353" s="8"/>
      <c r="APZ353" s="8"/>
      <c r="AQA353" s="8"/>
      <c r="AQB353" s="8"/>
      <c r="AQC353" s="8"/>
      <c r="AQD353" s="8"/>
      <c r="AQE353" s="8"/>
      <c r="AQF353" s="8"/>
      <c r="AQG353" s="8"/>
      <c r="AQH353" s="8"/>
      <c r="AQI353" s="8"/>
      <c r="AQJ353" s="8"/>
      <c r="AQK353" s="8"/>
      <c r="AQL353" s="8"/>
      <c r="AQM353" s="8"/>
      <c r="AQN353" s="8"/>
      <c r="AQO353" s="8"/>
      <c r="AQP353" s="8"/>
      <c r="AQQ353" s="8"/>
      <c r="AQR353" s="8"/>
      <c r="AQS353" s="8"/>
      <c r="AQT353" s="8"/>
      <c r="AQU353" s="8"/>
      <c r="AQV353" s="8"/>
      <c r="AQW353" s="8"/>
      <c r="AQX353" s="8"/>
      <c r="AQY353" s="8"/>
      <c r="AQZ353" s="8"/>
      <c r="ARA353" s="8"/>
      <c r="ARB353" s="8"/>
      <c r="ARC353" s="8"/>
      <c r="ARD353" s="8"/>
      <c r="ARE353" s="8"/>
      <c r="ARF353" s="8"/>
      <c r="ARG353" s="8"/>
      <c r="ARH353" s="8"/>
      <c r="ARI353" s="8"/>
      <c r="ARJ353" s="8"/>
      <c r="ARK353" s="8"/>
      <c r="ARL353" s="8"/>
      <c r="ARM353" s="8"/>
      <c r="ARN353" s="8"/>
      <c r="ARO353" s="8"/>
      <c r="ARP353" s="8"/>
      <c r="ARQ353" s="8"/>
      <c r="ARR353" s="8"/>
      <c r="ARS353" s="8"/>
      <c r="ART353" s="8"/>
      <c r="ARU353" s="8"/>
      <c r="ARV353" s="8"/>
      <c r="ARW353" s="8"/>
      <c r="ARX353" s="8"/>
      <c r="ARY353" s="8"/>
      <c r="ARZ353" s="8"/>
      <c r="ASA353" s="8"/>
      <c r="ASB353" s="8"/>
      <c r="ASC353" s="8"/>
      <c r="ASD353" s="8"/>
      <c r="ASE353" s="8"/>
      <c r="ASF353" s="8"/>
      <c r="ASG353" s="8"/>
      <c r="ASH353" s="8"/>
      <c r="ASI353" s="8"/>
      <c r="ASJ353" s="8"/>
      <c r="ASK353" s="8"/>
      <c r="ASL353" s="8"/>
      <c r="ASM353" s="8"/>
      <c r="ASN353" s="8"/>
      <c r="ASO353" s="8"/>
      <c r="ASP353" s="8"/>
      <c r="ASQ353" s="8"/>
      <c r="ASR353" s="8"/>
      <c r="ASS353" s="8"/>
      <c r="AST353" s="8"/>
      <c r="ASU353" s="8"/>
      <c r="ASV353" s="8"/>
      <c r="ASW353" s="8"/>
      <c r="ASX353" s="8"/>
      <c r="ASY353" s="8"/>
      <c r="ASZ353" s="8"/>
      <c r="ATA353" s="8"/>
      <c r="ATB353" s="8"/>
      <c r="ATC353" s="8"/>
      <c r="ATD353" s="8"/>
      <c r="ATE353" s="8"/>
      <c r="ATF353" s="8"/>
      <c r="ATG353" s="8"/>
      <c r="ATH353" s="8"/>
      <c r="ATI353" s="8"/>
      <c r="ATJ353" s="8"/>
      <c r="ATK353" s="8"/>
      <c r="ATL353" s="8"/>
      <c r="ATM353" s="8"/>
      <c r="ATN353" s="8"/>
      <c r="ATO353" s="8"/>
      <c r="ATP353" s="8"/>
      <c r="ATQ353" s="8"/>
      <c r="ATR353" s="8"/>
      <c r="ATS353" s="8"/>
      <c r="ATT353" s="8"/>
      <c r="ATU353" s="8"/>
      <c r="ATV353" s="8"/>
      <c r="ATW353" s="8"/>
      <c r="ATX353" s="8"/>
      <c r="ATY353" s="8"/>
      <c r="ATZ353" s="8"/>
      <c r="AUA353" s="8"/>
      <c r="AUB353" s="8"/>
      <c r="AUC353" s="8"/>
      <c r="AUD353" s="8"/>
      <c r="AUE353" s="8"/>
      <c r="AUF353" s="8"/>
      <c r="AUG353" s="8"/>
      <c r="AUH353" s="8"/>
      <c r="AUI353" s="8"/>
      <c r="AUJ353" s="8"/>
      <c r="AUK353" s="8"/>
      <c r="AUL353" s="8"/>
      <c r="AUM353" s="8"/>
      <c r="AUN353" s="8"/>
      <c r="AUO353" s="8"/>
      <c r="AUP353" s="8"/>
      <c r="AUQ353" s="8"/>
      <c r="AUR353" s="8"/>
      <c r="AUS353" s="8"/>
      <c r="AUT353" s="8"/>
      <c r="AUU353" s="8"/>
      <c r="AUV353" s="8"/>
      <c r="AUW353" s="8"/>
      <c r="AUX353" s="8"/>
      <c r="AUY353" s="8"/>
      <c r="AUZ353" s="8"/>
      <c r="AVA353" s="8"/>
      <c r="AVB353" s="8"/>
      <c r="AVC353" s="8"/>
      <c r="AVD353" s="8"/>
      <c r="AVE353" s="8"/>
      <c r="AVF353" s="8"/>
      <c r="AVG353" s="8"/>
      <c r="AVH353" s="8"/>
      <c r="AVI353" s="8"/>
      <c r="AVJ353" s="8"/>
      <c r="AVK353" s="8"/>
      <c r="AVL353" s="8"/>
      <c r="AVM353" s="8"/>
      <c r="AVN353" s="8"/>
      <c r="AVO353" s="8"/>
      <c r="AVP353" s="8"/>
      <c r="AVQ353" s="8"/>
      <c r="AVR353" s="8"/>
      <c r="AVS353" s="8"/>
      <c r="AVT353" s="8"/>
      <c r="AVU353" s="8"/>
      <c r="AVV353" s="8"/>
      <c r="AVW353" s="8"/>
      <c r="AVX353" s="8"/>
      <c r="AVY353" s="8"/>
      <c r="AVZ353" s="8"/>
      <c r="AWA353" s="8"/>
      <c r="AWB353" s="8"/>
      <c r="AWC353" s="8"/>
      <c r="AWD353" s="8"/>
      <c r="AWE353" s="8"/>
      <c r="AWF353" s="8"/>
      <c r="AWG353" s="8"/>
      <c r="AWH353" s="8"/>
      <c r="AWI353" s="8"/>
      <c r="AWJ353" s="8"/>
      <c r="AWK353" s="8"/>
      <c r="AWL353" s="8"/>
      <c r="AWM353" s="8"/>
      <c r="AWN353" s="8"/>
      <c r="AWO353" s="8"/>
      <c r="AWP353" s="8"/>
      <c r="AWQ353" s="8"/>
      <c r="AWR353" s="8"/>
      <c r="AWS353" s="8"/>
      <c r="AWT353" s="8"/>
      <c r="AWU353" s="8"/>
      <c r="AWV353" s="8"/>
      <c r="AWW353" s="8"/>
      <c r="AWX353" s="8"/>
      <c r="AWY353" s="8"/>
      <c r="AWZ353" s="8"/>
      <c r="AXA353" s="8"/>
      <c r="AXB353" s="8"/>
      <c r="AXC353" s="8"/>
      <c r="AXD353" s="8"/>
      <c r="AXE353" s="8"/>
      <c r="AXF353" s="8"/>
      <c r="AXG353" s="8"/>
      <c r="AXH353" s="8"/>
      <c r="AXI353" s="8"/>
      <c r="AXJ353" s="8"/>
      <c r="AXK353" s="8"/>
      <c r="AXL353" s="8"/>
      <c r="AXM353" s="8"/>
      <c r="AXN353" s="8"/>
      <c r="AXO353" s="8"/>
      <c r="AXP353" s="8"/>
      <c r="AXQ353" s="8"/>
      <c r="AXR353" s="8"/>
      <c r="AXS353" s="8"/>
      <c r="AXT353" s="8"/>
      <c r="AXU353" s="8"/>
      <c r="AXV353" s="8"/>
      <c r="AXW353" s="8"/>
      <c r="AXX353" s="8"/>
      <c r="AXY353" s="8"/>
      <c r="AXZ353" s="8"/>
      <c r="AYA353" s="8"/>
      <c r="AYB353" s="8"/>
      <c r="AYC353" s="8"/>
      <c r="AYD353" s="8"/>
      <c r="AYE353" s="8"/>
      <c r="AYF353" s="8"/>
      <c r="AYG353" s="8"/>
      <c r="AYH353" s="8"/>
      <c r="AYI353" s="8"/>
      <c r="AYJ353" s="8"/>
      <c r="AYK353" s="8"/>
      <c r="AYL353" s="8"/>
      <c r="AYM353" s="8"/>
      <c r="AYN353" s="8"/>
      <c r="AYO353" s="8"/>
      <c r="AYP353" s="8"/>
      <c r="AYQ353" s="8"/>
      <c r="AYR353" s="8"/>
      <c r="AYS353" s="8"/>
      <c r="AYT353" s="8"/>
      <c r="AYU353" s="8"/>
      <c r="AYV353" s="8"/>
      <c r="AYW353" s="8"/>
      <c r="AYX353" s="8"/>
      <c r="AYY353" s="8"/>
      <c r="AYZ353" s="8"/>
      <c r="AZA353" s="8"/>
      <c r="AZB353" s="8"/>
      <c r="AZC353" s="8"/>
      <c r="AZD353" s="8"/>
      <c r="AZE353" s="8"/>
      <c r="AZF353" s="8"/>
      <c r="AZG353" s="8"/>
      <c r="AZH353" s="8"/>
      <c r="AZI353" s="8"/>
      <c r="AZJ353" s="8"/>
      <c r="AZK353" s="8"/>
      <c r="AZL353" s="8"/>
      <c r="AZM353" s="8"/>
      <c r="AZN353" s="8"/>
      <c r="AZO353" s="8"/>
      <c r="AZP353" s="8"/>
      <c r="AZQ353" s="8"/>
      <c r="AZR353" s="8"/>
      <c r="AZS353" s="8"/>
      <c r="AZT353" s="8"/>
      <c r="AZU353" s="8"/>
      <c r="AZV353" s="8"/>
      <c r="AZW353" s="8"/>
      <c r="AZX353" s="8"/>
      <c r="AZY353" s="8"/>
      <c r="AZZ353" s="8"/>
      <c r="BAA353" s="8"/>
      <c r="BAB353" s="8"/>
      <c r="BAC353" s="8"/>
      <c r="BAD353" s="8"/>
      <c r="BAE353" s="8"/>
      <c r="BAF353" s="8"/>
      <c r="BAG353" s="8"/>
      <c r="BAH353" s="8"/>
      <c r="BAI353" s="8"/>
      <c r="BAJ353" s="8"/>
      <c r="BAK353" s="8"/>
      <c r="BAL353" s="8"/>
      <c r="BAM353" s="8"/>
      <c r="BAN353" s="8"/>
      <c r="BAO353" s="8"/>
      <c r="BAP353" s="8"/>
      <c r="BAQ353" s="8"/>
      <c r="BAR353" s="8"/>
      <c r="BAS353" s="8"/>
      <c r="BAT353" s="8"/>
      <c r="BAU353" s="8"/>
      <c r="BAV353" s="8"/>
      <c r="BAW353" s="8"/>
      <c r="BAX353" s="8"/>
      <c r="BAY353" s="8"/>
      <c r="BAZ353" s="8"/>
      <c r="BBA353" s="8"/>
      <c r="BBB353" s="8"/>
      <c r="BBC353" s="8"/>
      <c r="BBD353" s="8"/>
      <c r="BBE353" s="8"/>
      <c r="BBF353" s="8"/>
      <c r="BBG353" s="8"/>
      <c r="BBH353" s="8"/>
      <c r="BBI353" s="8"/>
      <c r="BBJ353" s="8"/>
      <c r="BBK353" s="8"/>
      <c r="BBL353" s="8"/>
      <c r="BBM353" s="8"/>
      <c r="BBN353" s="8"/>
      <c r="BBO353" s="8"/>
      <c r="BBP353" s="8"/>
      <c r="BBQ353" s="8"/>
      <c r="BBR353" s="8"/>
      <c r="BBS353" s="8"/>
      <c r="BBT353" s="8"/>
      <c r="BBU353" s="8"/>
      <c r="BBV353" s="8"/>
      <c r="BBW353" s="8"/>
      <c r="BBX353" s="8"/>
      <c r="BBY353" s="8"/>
      <c r="BBZ353" s="8"/>
      <c r="BCA353" s="8"/>
      <c r="BCB353" s="8"/>
      <c r="BCC353" s="8"/>
      <c r="BCD353" s="8"/>
      <c r="BCE353" s="8"/>
      <c r="BCF353" s="8"/>
      <c r="BCG353" s="8"/>
      <c r="BCH353" s="8"/>
      <c r="BCI353" s="8"/>
      <c r="BCJ353" s="8"/>
      <c r="BCK353" s="8"/>
      <c r="BCL353" s="8"/>
      <c r="BCM353" s="8"/>
      <c r="BCN353" s="8"/>
      <c r="BCO353" s="8"/>
      <c r="BCP353" s="8"/>
      <c r="BCQ353" s="8"/>
      <c r="BCR353" s="8"/>
      <c r="BCS353" s="8"/>
      <c r="BCT353" s="8"/>
      <c r="BCU353" s="8"/>
      <c r="BCV353" s="8"/>
      <c r="BCW353" s="8"/>
      <c r="BCX353" s="8"/>
      <c r="BCY353" s="8"/>
      <c r="BCZ353" s="8"/>
      <c r="BDA353" s="8"/>
      <c r="BDB353" s="8"/>
      <c r="BDC353" s="8"/>
      <c r="BDD353" s="8"/>
      <c r="BDE353" s="8"/>
      <c r="BDF353" s="8"/>
      <c r="BDG353" s="8"/>
      <c r="BDH353" s="8"/>
      <c r="BDI353" s="8"/>
      <c r="BDJ353" s="8"/>
      <c r="BDK353" s="8"/>
      <c r="BDL353" s="8"/>
      <c r="BDM353" s="8"/>
      <c r="BDN353" s="8"/>
      <c r="BDO353" s="8"/>
      <c r="BDP353" s="8"/>
      <c r="BDQ353" s="8"/>
      <c r="BDR353" s="8"/>
      <c r="BDS353" s="8"/>
      <c r="BDT353" s="8"/>
      <c r="BDU353" s="8"/>
      <c r="BDV353" s="8"/>
      <c r="BDW353" s="8"/>
      <c r="BDX353" s="8"/>
      <c r="BDY353" s="8"/>
      <c r="BDZ353" s="8"/>
      <c r="BEA353" s="8"/>
      <c r="BEB353" s="8"/>
      <c r="BEC353" s="8"/>
      <c r="BED353" s="8"/>
      <c r="BEE353" s="8"/>
      <c r="BEF353" s="8"/>
      <c r="BEG353" s="8"/>
      <c r="BEH353" s="8"/>
      <c r="BEI353" s="8"/>
      <c r="BEJ353" s="8"/>
      <c r="BEK353" s="8"/>
      <c r="BEL353" s="8"/>
      <c r="BEM353" s="8"/>
      <c r="BEN353" s="8"/>
      <c r="BEO353" s="8"/>
      <c r="BEP353" s="8"/>
      <c r="BEQ353" s="8"/>
      <c r="BER353" s="8"/>
      <c r="BES353" s="8"/>
      <c r="BET353" s="8"/>
      <c r="BEU353" s="8"/>
      <c r="BEV353" s="8"/>
      <c r="BEW353" s="8"/>
      <c r="BEX353" s="8"/>
      <c r="BEY353" s="8"/>
      <c r="BEZ353" s="8"/>
      <c r="BFA353" s="8"/>
      <c r="BFB353" s="8"/>
      <c r="BFC353" s="8"/>
      <c r="BFD353" s="8"/>
      <c r="BFE353" s="8"/>
      <c r="BFF353" s="8"/>
      <c r="BFG353" s="8"/>
      <c r="BFH353" s="8"/>
      <c r="BFI353" s="8"/>
      <c r="BFJ353" s="8"/>
      <c r="BFK353" s="8"/>
      <c r="BFL353" s="8"/>
      <c r="BFM353" s="8"/>
      <c r="BFN353" s="8"/>
      <c r="BFO353" s="8"/>
      <c r="BFP353" s="8"/>
      <c r="BFQ353" s="8"/>
      <c r="BFR353" s="8"/>
      <c r="BFS353" s="8"/>
      <c r="BFT353" s="8"/>
      <c r="BFU353" s="8"/>
      <c r="BFV353" s="8"/>
      <c r="BFW353" s="8"/>
      <c r="BFX353" s="8"/>
      <c r="BFY353" s="8"/>
      <c r="BFZ353" s="8"/>
      <c r="BGA353" s="8"/>
      <c r="BGB353" s="8"/>
      <c r="BGC353" s="8"/>
      <c r="BGD353" s="8"/>
      <c r="BGE353" s="8"/>
      <c r="BGF353" s="8"/>
      <c r="BGG353" s="8"/>
      <c r="BGH353" s="8"/>
      <c r="BGI353" s="8"/>
      <c r="BGJ353" s="8"/>
      <c r="BGK353" s="8"/>
      <c r="BGL353" s="8"/>
      <c r="BGM353" s="8"/>
      <c r="BGN353" s="8"/>
      <c r="BGO353" s="8"/>
      <c r="BGP353" s="8"/>
      <c r="BGQ353" s="8"/>
      <c r="BGR353" s="8"/>
      <c r="BGS353" s="8"/>
      <c r="BGT353" s="8"/>
      <c r="BGU353" s="8"/>
      <c r="BGV353" s="8"/>
      <c r="BGW353" s="8"/>
      <c r="BGX353" s="8"/>
      <c r="BGY353" s="8"/>
      <c r="BGZ353" s="8"/>
      <c r="BHA353" s="8"/>
      <c r="BHB353" s="8"/>
      <c r="BHC353" s="8"/>
      <c r="BHD353" s="8"/>
      <c r="BHE353" s="8"/>
      <c r="BHF353" s="8"/>
      <c r="BHG353" s="8"/>
      <c r="BHH353" s="8"/>
      <c r="BHI353" s="8"/>
      <c r="BHJ353" s="8"/>
      <c r="BHK353" s="8"/>
      <c r="BHL353" s="8"/>
      <c r="BHM353" s="8"/>
      <c r="BHN353" s="8"/>
      <c r="BHO353" s="8"/>
      <c r="BHP353" s="8"/>
      <c r="BHQ353" s="8"/>
      <c r="BHR353" s="8"/>
      <c r="BHS353" s="8"/>
      <c r="BHT353" s="8"/>
      <c r="BHU353" s="8"/>
      <c r="BHV353" s="8"/>
      <c r="BHW353" s="8"/>
      <c r="BHX353" s="8"/>
      <c r="BHY353" s="8"/>
      <c r="BHZ353" s="8"/>
      <c r="BIA353" s="8"/>
      <c r="BIB353" s="8"/>
      <c r="BIC353" s="8"/>
      <c r="BID353" s="8"/>
      <c r="BIE353" s="8"/>
      <c r="BIF353" s="8"/>
      <c r="BIG353" s="8"/>
      <c r="BIH353" s="8"/>
      <c r="BII353" s="8"/>
      <c r="BIJ353" s="8"/>
      <c r="BIK353" s="8"/>
      <c r="BIL353" s="8"/>
      <c r="BIM353" s="8"/>
      <c r="BIN353" s="8"/>
      <c r="BIO353" s="8"/>
      <c r="BIP353" s="8"/>
      <c r="BIQ353" s="8"/>
      <c r="BIR353" s="8"/>
      <c r="BIS353" s="8"/>
      <c r="BIT353" s="8"/>
      <c r="BIU353" s="8"/>
      <c r="BIV353" s="8"/>
      <c r="BIW353" s="8"/>
      <c r="BIX353" s="8"/>
      <c r="BIY353" s="8"/>
      <c r="BIZ353" s="8"/>
      <c r="BJA353" s="8"/>
      <c r="BJB353" s="8"/>
      <c r="BJC353" s="8"/>
      <c r="BJD353" s="8"/>
      <c r="BJE353" s="8"/>
      <c r="BJF353" s="8"/>
      <c r="BJG353" s="8"/>
      <c r="BJH353" s="8"/>
      <c r="BJI353" s="8"/>
      <c r="BJJ353" s="8"/>
      <c r="BJK353" s="8"/>
      <c r="BJL353" s="8"/>
      <c r="BJM353" s="8"/>
      <c r="BJN353" s="8"/>
      <c r="BJO353" s="8"/>
      <c r="BJP353" s="8"/>
      <c r="BJQ353" s="8"/>
      <c r="BJR353" s="8"/>
      <c r="BJS353" s="8"/>
      <c r="BJT353" s="8"/>
      <c r="BJU353" s="8"/>
      <c r="BJV353" s="8"/>
      <c r="BJW353" s="8"/>
      <c r="BJX353" s="8"/>
      <c r="BJY353" s="8"/>
      <c r="BJZ353" s="8"/>
      <c r="BKA353" s="8"/>
      <c r="BKB353" s="8"/>
      <c r="BKC353" s="8"/>
      <c r="BKD353" s="8"/>
      <c r="BKE353" s="8"/>
      <c r="BKF353" s="8"/>
      <c r="BKG353" s="8"/>
      <c r="BKH353" s="8"/>
      <c r="BKI353" s="8"/>
      <c r="BKJ353" s="8"/>
      <c r="BKK353" s="8"/>
      <c r="BKL353" s="8"/>
      <c r="BKM353" s="8"/>
      <c r="BKN353" s="8"/>
      <c r="BKO353" s="8"/>
      <c r="BKP353" s="8"/>
      <c r="BKQ353" s="8"/>
      <c r="BKR353" s="8"/>
      <c r="BKS353" s="8"/>
      <c r="BKT353" s="8"/>
      <c r="BKU353" s="8"/>
      <c r="BKV353" s="8"/>
      <c r="BKW353" s="8"/>
      <c r="BKX353" s="8"/>
      <c r="BKY353" s="8"/>
      <c r="BKZ353" s="8"/>
      <c r="BLA353" s="8"/>
      <c r="BLB353" s="8"/>
      <c r="BLC353" s="8"/>
      <c r="BLD353" s="8"/>
      <c r="BLE353" s="8"/>
      <c r="BLF353" s="8"/>
      <c r="BLG353" s="8"/>
      <c r="BLH353" s="8"/>
      <c r="BLI353" s="8"/>
      <c r="BLJ353" s="8"/>
      <c r="BLK353" s="8"/>
      <c r="BLL353" s="8"/>
      <c r="BLM353" s="8"/>
      <c r="BLN353" s="8"/>
      <c r="BLO353" s="8"/>
      <c r="BLP353" s="8"/>
      <c r="BLQ353" s="8"/>
      <c r="BLR353" s="8"/>
      <c r="BLS353" s="8"/>
      <c r="BLT353" s="8"/>
      <c r="BLU353" s="8"/>
      <c r="BLV353" s="8"/>
      <c r="BLW353" s="8"/>
      <c r="BLX353" s="8"/>
      <c r="BLY353" s="8"/>
      <c r="BLZ353" s="8"/>
      <c r="BMA353" s="8"/>
      <c r="BMB353" s="8"/>
      <c r="BMC353" s="8"/>
      <c r="BMD353" s="8"/>
      <c r="BME353" s="8"/>
      <c r="BMF353" s="8"/>
      <c r="BMG353" s="8"/>
      <c r="BMH353" s="8"/>
      <c r="BMI353" s="8"/>
      <c r="BMJ353" s="8"/>
      <c r="BMK353" s="8"/>
      <c r="BML353" s="8"/>
      <c r="BMM353" s="8"/>
      <c r="BMN353" s="8"/>
      <c r="BMO353" s="8"/>
      <c r="BMP353" s="8"/>
      <c r="BMQ353" s="8"/>
      <c r="BMR353" s="8"/>
      <c r="BMS353" s="8"/>
      <c r="BMT353" s="8"/>
      <c r="BMU353" s="8"/>
      <c r="BMV353" s="8"/>
      <c r="BMW353" s="8"/>
      <c r="BMX353" s="8"/>
      <c r="BMY353" s="8"/>
      <c r="BMZ353" s="8"/>
      <c r="BNA353" s="8"/>
      <c r="BNB353" s="8"/>
      <c r="BNC353" s="8"/>
      <c r="BND353" s="8"/>
      <c r="BNE353" s="8"/>
      <c r="BNF353" s="8"/>
      <c r="BNG353" s="8"/>
      <c r="BNH353" s="8"/>
      <c r="BNI353" s="8"/>
      <c r="BNJ353" s="8"/>
      <c r="BNK353" s="8"/>
      <c r="BNL353" s="8"/>
      <c r="BNM353" s="8"/>
      <c r="BNN353" s="8"/>
      <c r="BNO353" s="8"/>
      <c r="BNP353" s="8"/>
      <c r="BNQ353" s="8"/>
      <c r="BNR353" s="8"/>
      <c r="BNS353" s="8"/>
      <c r="BNT353" s="8"/>
      <c r="BNU353" s="8"/>
      <c r="BNV353" s="8"/>
      <c r="BNW353" s="8"/>
      <c r="BNX353" s="8"/>
      <c r="BNY353" s="8"/>
      <c r="BNZ353" s="8"/>
      <c r="BOA353" s="8"/>
      <c r="BOB353" s="8"/>
      <c r="BOC353" s="8"/>
      <c r="BOD353" s="8"/>
      <c r="BOE353" s="8"/>
      <c r="BOF353" s="8"/>
      <c r="BOG353" s="8"/>
      <c r="BOH353" s="8"/>
      <c r="BOI353" s="8"/>
      <c r="BOJ353" s="8"/>
      <c r="BOK353" s="8"/>
      <c r="BOL353" s="8"/>
      <c r="BOM353" s="8"/>
      <c r="BON353" s="8"/>
      <c r="BOO353" s="8"/>
      <c r="BOP353" s="8"/>
      <c r="BOQ353" s="8"/>
      <c r="BOR353" s="8"/>
      <c r="BOS353" s="8"/>
      <c r="BOT353" s="8"/>
      <c r="BOU353" s="8"/>
      <c r="BOV353" s="8"/>
      <c r="BOW353" s="8"/>
      <c r="BOX353" s="8"/>
      <c r="BOY353" s="8"/>
      <c r="BOZ353" s="8"/>
      <c r="BPA353" s="8"/>
      <c r="BPB353" s="8"/>
      <c r="BPC353" s="8"/>
      <c r="BPD353" s="8"/>
      <c r="BPE353" s="8"/>
      <c r="BPF353" s="8"/>
      <c r="BPG353" s="8"/>
      <c r="BPH353" s="8"/>
      <c r="BPI353" s="8"/>
      <c r="BPJ353" s="8"/>
      <c r="BPK353" s="8"/>
      <c r="BPL353" s="8"/>
      <c r="BPM353" s="8"/>
      <c r="BPN353" s="8"/>
      <c r="BPO353" s="8"/>
      <c r="BPP353" s="8"/>
      <c r="BPQ353" s="8"/>
      <c r="BPR353" s="8"/>
      <c r="BPS353" s="8"/>
      <c r="BPT353" s="8"/>
      <c r="BPU353" s="8"/>
      <c r="BPV353" s="8"/>
      <c r="BPW353" s="8"/>
      <c r="BPX353" s="8"/>
      <c r="BPY353" s="8"/>
      <c r="BPZ353" s="8"/>
      <c r="BQA353" s="8"/>
      <c r="BQB353" s="8"/>
      <c r="BQC353" s="8"/>
      <c r="BQD353" s="8"/>
      <c r="BQE353" s="8"/>
      <c r="BQF353" s="8"/>
      <c r="BQG353" s="8"/>
      <c r="BQH353" s="8"/>
      <c r="BQI353" s="8"/>
      <c r="BQJ353" s="8"/>
      <c r="BQK353" s="8"/>
      <c r="BQL353" s="8"/>
      <c r="BQM353" s="8"/>
      <c r="BQN353" s="8"/>
      <c r="BQO353" s="8"/>
      <c r="BQP353" s="8"/>
      <c r="BQQ353" s="8"/>
      <c r="BQR353" s="8"/>
      <c r="BQS353" s="8"/>
      <c r="BQT353" s="8"/>
      <c r="BQU353" s="8"/>
      <c r="BQV353" s="8"/>
      <c r="BQW353" s="8"/>
      <c r="BQX353" s="8"/>
      <c r="BQY353" s="8"/>
      <c r="BQZ353" s="8"/>
      <c r="BRA353" s="8"/>
      <c r="BRB353" s="8"/>
      <c r="BRC353" s="8"/>
      <c r="BRD353" s="8"/>
      <c r="BRE353" s="8"/>
      <c r="BRF353" s="8"/>
      <c r="BRG353" s="8"/>
      <c r="BRH353" s="8"/>
      <c r="BRI353" s="8"/>
      <c r="BRJ353" s="8"/>
      <c r="BRK353" s="8"/>
      <c r="BRL353" s="8"/>
      <c r="BRM353" s="8"/>
      <c r="BRN353" s="8"/>
      <c r="BRO353" s="8"/>
      <c r="BRP353" s="8"/>
      <c r="BRQ353" s="8"/>
      <c r="BRR353" s="8"/>
      <c r="BRS353" s="8"/>
      <c r="BRT353" s="8"/>
      <c r="BRU353" s="8"/>
      <c r="BRV353" s="8"/>
      <c r="BRW353" s="8"/>
      <c r="BRX353" s="8"/>
      <c r="BRY353" s="8"/>
      <c r="BRZ353" s="8"/>
      <c r="BSA353" s="8"/>
      <c r="BSB353" s="8"/>
      <c r="BSC353" s="8"/>
      <c r="BSD353" s="8"/>
      <c r="BSE353" s="8"/>
      <c r="BSF353" s="8"/>
      <c r="BSG353" s="8"/>
      <c r="BSH353" s="8"/>
      <c r="BSI353" s="8"/>
      <c r="BSJ353" s="8"/>
      <c r="BSK353" s="8"/>
      <c r="BSL353" s="8"/>
      <c r="BSM353" s="8"/>
      <c r="BSN353" s="8"/>
      <c r="BSO353" s="8"/>
      <c r="BSP353" s="8"/>
      <c r="BSQ353" s="8"/>
      <c r="BSR353" s="8"/>
      <c r="BSS353" s="8"/>
      <c r="BST353" s="8"/>
      <c r="BSU353" s="8"/>
      <c r="BSV353" s="8"/>
      <c r="BSW353" s="8"/>
      <c r="BSX353" s="8"/>
      <c r="BSY353" s="8"/>
      <c r="BSZ353" s="8"/>
      <c r="BTA353" s="8"/>
      <c r="BTB353" s="8"/>
      <c r="BTC353" s="8"/>
      <c r="BTD353" s="8"/>
      <c r="BTE353" s="8"/>
      <c r="BTF353" s="8"/>
      <c r="BTG353" s="8"/>
      <c r="BTH353" s="8"/>
      <c r="BTI353" s="8"/>
      <c r="BTJ353" s="8"/>
      <c r="BTK353" s="8"/>
      <c r="BTL353" s="8"/>
      <c r="BTM353" s="8"/>
      <c r="BTN353" s="8"/>
      <c r="BTO353" s="8"/>
      <c r="BTP353" s="8"/>
      <c r="BTQ353" s="8"/>
      <c r="BTR353" s="8"/>
      <c r="BTS353" s="8"/>
      <c r="BTT353" s="8"/>
      <c r="BTU353" s="8"/>
      <c r="BTV353" s="8"/>
      <c r="BTW353" s="8"/>
      <c r="BTX353" s="8"/>
      <c r="BTY353" s="8"/>
      <c r="BTZ353" s="8"/>
      <c r="BUA353" s="8"/>
      <c r="BUB353" s="8"/>
      <c r="BUC353" s="8"/>
      <c r="BUD353" s="8"/>
      <c r="BUE353" s="8"/>
      <c r="BUF353" s="8"/>
      <c r="BUG353" s="8"/>
      <c r="BUH353" s="8"/>
      <c r="BUI353" s="8"/>
      <c r="BUJ353" s="8"/>
      <c r="BUK353" s="8"/>
      <c r="BUL353" s="8"/>
      <c r="BUM353" s="8"/>
      <c r="BUN353" s="8"/>
      <c r="BUO353" s="8"/>
      <c r="BUP353" s="8"/>
      <c r="BUQ353" s="8"/>
      <c r="BUR353" s="8"/>
      <c r="BUS353" s="8"/>
      <c r="BUT353" s="8"/>
      <c r="BUU353" s="8"/>
      <c r="BUV353" s="8"/>
      <c r="BUW353" s="8"/>
      <c r="BUX353" s="8"/>
      <c r="BUY353" s="8"/>
      <c r="BUZ353" s="8"/>
      <c r="BVA353" s="8"/>
      <c r="BVB353" s="8"/>
      <c r="BVC353" s="8"/>
      <c r="BVD353" s="8"/>
      <c r="BVE353" s="8"/>
      <c r="BVF353" s="8"/>
      <c r="BVG353" s="8"/>
      <c r="BVH353" s="8"/>
      <c r="BVI353" s="8"/>
      <c r="BVJ353" s="8"/>
      <c r="BVK353" s="8"/>
      <c r="BVL353" s="8"/>
      <c r="BVM353" s="8"/>
      <c r="BVN353" s="8"/>
      <c r="BVO353" s="8"/>
      <c r="BVP353" s="8"/>
      <c r="BVQ353" s="8"/>
      <c r="BVR353" s="8"/>
      <c r="BVS353" s="8"/>
      <c r="BVT353" s="8"/>
      <c r="BVU353" s="8"/>
      <c r="BVV353" s="8"/>
      <c r="BVW353" s="8"/>
      <c r="BVX353" s="8"/>
      <c r="BVY353" s="8"/>
      <c r="BVZ353" s="8"/>
      <c r="BWA353" s="8"/>
      <c r="BWB353" s="8"/>
      <c r="BWC353" s="8"/>
      <c r="BWD353" s="8"/>
      <c r="BWE353" s="8"/>
      <c r="BWF353" s="8"/>
      <c r="BWG353" s="8"/>
      <c r="BWH353" s="8"/>
      <c r="BWI353" s="8"/>
      <c r="BWJ353" s="8"/>
      <c r="BWK353" s="8"/>
      <c r="BWL353" s="8"/>
      <c r="BWM353" s="8"/>
      <c r="BWN353" s="8"/>
      <c r="BWO353" s="8"/>
      <c r="BWP353" s="8"/>
      <c r="BWQ353" s="8"/>
      <c r="BWR353" s="8"/>
      <c r="BWS353" s="8"/>
      <c r="BWT353" s="8"/>
      <c r="BWU353" s="8"/>
      <c r="BWV353" s="8"/>
      <c r="BWW353" s="8"/>
      <c r="BWX353" s="8"/>
      <c r="BWY353" s="8"/>
      <c r="BWZ353" s="8"/>
      <c r="BXA353" s="8"/>
      <c r="BXB353" s="8"/>
      <c r="BXC353" s="8"/>
      <c r="BXD353" s="8"/>
      <c r="BXE353" s="8"/>
      <c r="BXF353" s="8"/>
      <c r="BXG353" s="8"/>
      <c r="BXH353" s="8"/>
      <c r="BXI353" s="8"/>
      <c r="BXJ353" s="8"/>
      <c r="BXK353" s="8"/>
      <c r="BXL353" s="8"/>
      <c r="BXM353" s="8"/>
      <c r="BXN353" s="8"/>
      <c r="BXO353" s="8"/>
      <c r="BXP353" s="8"/>
      <c r="BXQ353" s="8"/>
      <c r="BXR353" s="8"/>
      <c r="BXS353" s="8"/>
      <c r="BXT353" s="8"/>
      <c r="BXU353" s="8"/>
      <c r="BXV353" s="8"/>
      <c r="BXW353" s="8"/>
      <c r="BXX353" s="8"/>
      <c r="BXY353" s="8"/>
      <c r="BXZ353" s="8"/>
      <c r="BYA353" s="8"/>
      <c r="BYB353" s="8"/>
      <c r="BYC353" s="8"/>
      <c r="BYD353" s="8"/>
      <c r="BYE353" s="8"/>
      <c r="BYF353" s="8"/>
      <c r="BYG353" s="8"/>
      <c r="BYH353" s="8"/>
      <c r="BYI353" s="8"/>
      <c r="BYJ353" s="8"/>
      <c r="BYK353" s="8"/>
      <c r="BYL353" s="8"/>
      <c r="BYM353" s="8"/>
      <c r="BYN353" s="8"/>
      <c r="BYO353" s="8"/>
      <c r="BYP353" s="8"/>
      <c r="BYQ353" s="8"/>
      <c r="BYR353" s="8"/>
      <c r="BYS353" s="8"/>
      <c r="BYT353" s="8"/>
      <c r="BYU353" s="8"/>
      <c r="BYV353" s="8"/>
      <c r="BYW353" s="8"/>
      <c r="BYX353" s="8"/>
      <c r="BYY353" s="8"/>
      <c r="BYZ353" s="8"/>
      <c r="BZA353" s="8"/>
      <c r="BZB353" s="8"/>
      <c r="BZC353" s="8"/>
      <c r="BZD353" s="8"/>
      <c r="BZE353" s="8"/>
      <c r="BZF353" s="8"/>
      <c r="BZG353" s="8"/>
      <c r="BZH353" s="8"/>
      <c r="BZI353" s="8"/>
      <c r="BZJ353" s="8"/>
      <c r="BZK353" s="8"/>
      <c r="BZL353" s="8"/>
      <c r="BZM353" s="8"/>
      <c r="BZN353" s="8"/>
      <c r="BZO353" s="8"/>
      <c r="BZP353" s="8"/>
      <c r="BZQ353" s="8"/>
      <c r="BZR353" s="8"/>
      <c r="BZS353" s="8"/>
      <c r="BZT353" s="8"/>
      <c r="BZU353" s="8"/>
      <c r="BZV353" s="8"/>
      <c r="BZW353" s="8"/>
      <c r="BZX353" s="8"/>
      <c r="BZY353" s="8"/>
      <c r="BZZ353" s="8"/>
      <c r="CAA353" s="8"/>
      <c r="CAB353" s="8"/>
      <c r="CAC353" s="8"/>
      <c r="CAD353" s="8"/>
      <c r="CAE353" s="8"/>
      <c r="CAF353" s="8"/>
      <c r="CAG353" s="8"/>
      <c r="CAH353" s="8"/>
      <c r="CAI353" s="8"/>
      <c r="CAJ353" s="8"/>
      <c r="CAK353" s="8"/>
      <c r="CAL353" s="8"/>
      <c r="CAM353" s="8"/>
      <c r="CAN353" s="8"/>
      <c r="CAO353" s="8"/>
      <c r="CAP353" s="8"/>
      <c r="CAQ353" s="8"/>
      <c r="CAR353" s="8"/>
      <c r="CAS353" s="8"/>
      <c r="CAT353" s="8"/>
      <c r="CAU353" s="8"/>
      <c r="CAV353" s="8"/>
      <c r="CAW353" s="8"/>
      <c r="CAX353" s="8"/>
      <c r="CAY353" s="8"/>
      <c r="CAZ353" s="8"/>
      <c r="CBA353" s="8"/>
      <c r="CBB353" s="8"/>
      <c r="CBC353" s="8"/>
      <c r="CBD353" s="8"/>
      <c r="CBE353" s="8"/>
      <c r="CBF353" s="8"/>
      <c r="CBG353" s="8"/>
      <c r="CBH353" s="8"/>
      <c r="CBI353" s="8"/>
      <c r="CBJ353" s="8"/>
      <c r="CBK353" s="8"/>
      <c r="CBL353" s="8"/>
      <c r="CBM353" s="8"/>
      <c r="CBN353" s="8"/>
      <c r="CBO353" s="8"/>
      <c r="CBP353" s="8"/>
      <c r="CBQ353" s="8"/>
      <c r="CBR353" s="8"/>
      <c r="CBS353" s="8"/>
      <c r="CBT353" s="8"/>
      <c r="CBU353" s="8"/>
      <c r="CBV353" s="8"/>
      <c r="CBW353" s="8"/>
      <c r="CBX353" s="8"/>
      <c r="CBY353" s="8"/>
      <c r="CBZ353" s="8"/>
      <c r="CCA353" s="8"/>
      <c r="CCB353" s="8"/>
      <c r="CCC353" s="8"/>
      <c r="CCD353" s="8"/>
      <c r="CCE353" s="8"/>
      <c r="CCF353" s="8"/>
      <c r="CCG353" s="8"/>
      <c r="CCH353" s="8"/>
      <c r="CCI353" s="8"/>
      <c r="CCJ353" s="8"/>
      <c r="CCK353" s="8"/>
      <c r="CCL353" s="8"/>
      <c r="CCM353" s="8"/>
      <c r="CCN353" s="8"/>
      <c r="CCO353" s="8"/>
      <c r="CCP353" s="8"/>
      <c r="CCQ353" s="8"/>
      <c r="CCR353" s="8"/>
      <c r="CCS353" s="8"/>
      <c r="CCT353" s="8"/>
      <c r="CCU353" s="8"/>
      <c r="CCV353" s="8"/>
      <c r="CCW353" s="8"/>
      <c r="CCX353" s="8"/>
      <c r="CCY353" s="8"/>
      <c r="CCZ353" s="8"/>
      <c r="CDA353" s="8"/>
      <c r="CDB353" s="8"/>
      <c r="CDC353" s="8"/>
      <c r="CDD353" s="8"/>
      <c r="CDE353" s="8"/>
      <c r="CDF353" s="8"/>
      <c r="CDG353" s="8"/>
      <c r="CDH353" s="8"/>
      <c r="CDI353" s="8"/>
      <c r="CDJ353" s="8"/>
      <c r="CDK353" s="8"/>
      <c r="CDL353" s="8"/>
      <c r="CDM353" s="8"/>
      <c r="CDN353" s="8"/>
      <c r="CDO353" s="8"/>
      <c r="CDP353" s="8"/>
      <c r="CDQ353" s="8"/>
      <c r="CDR353" s="8"/>
      <c r="CDS353" s="8"/>
      <c r="CDT353" s="8"/>
      <c r="CDU353" s="8"/>
      <c r="CDV353" s="8"/>
      <c r="CDW353" s="8"/>
      <c r="CDX353" s="8"/>
      <c r="CDY353" s="8"/>
      <c r="CDZ353" s="8"/>
      <c r="CEA353" s="8"/>
      <c r="CEB353" s="8"/>
      <c r="CEC353" s="8"/>
      <c r="CED353" s="8"/>
      <c r="CEE353" s="8"/>
      <c r="CEF353" s="8"/>
      <c r="CEG353" s="8"/>
      <c r="CEH353" s="8"/>
      <c r="CEI353" s="8"/>
      <c r="CEJ353" s="8"/>
      <c r="CEK353" s="8"/>
      <c r="CEL353" s="8"/>
      <c r="CEM353" s="8"/>
      <c r="CEN353" s="8"/>
      <c r="CEO353" s="8"/>
      <c r="CEP353" s="8"/>
      <c r="CEQ353" s="8"/>
      <c r="CER353" s="8"/>
      <c r="CES353" s="8"/>
      <c r="CET353" s="8"/>
      <c r="CEU353" s="8"/>
      <c r="CEV353" s="8"/>
      <c r="CEW353" s="8"/>
      <c r="CEX353" s="8"/>
      <c r="CEY353" s="8"/>
      <c r="CEZ353" s="8"/>
      <c r="CFA353" s="8"/>
      <c r="CFB353" s="8"/>
      <c r="CFC353" s="8"/>
      <c r="CFD353" s="8"/>
      <c r="CFE353" s="8"/>
      <c r="CFF353" s="8"/>
      <c r="CFG353" s="8"/>
      <c r="CFH353" s="8"/>
      <c r="CFI353" s="8"/>
      <c r="CFJ353" s="8"/>
      <c r="CFK353" s="8"/>
      <c r="CFL353" s="8"/>
      <c r="CFM353" s="8"/>
      <c r="CFN353" s="8"/>
      <c r="CFO353" s="8"/>
      <c r="CFP353" s="8"/>
      <c r="CFQ353" s="8"/>
      <c r="CFR353" s="8"/>
      <c r="CFS353" s="8"/>
      <c r="CFT353" s="8"/>
      <c r="CFU353" s="8"/>
      <c r="CFV353" s="8"/>
      <c r="CFW353" s="8"/>
      <c r="CFX353" s="8"/>
      <c r="CFY353" s="8"/>
      <c r="CFZ353" s="8"/>
      <c r="CGA353" s="8"/>
      <c r="CGB353" s="8"/>
      <c r="CGC353" s="8"/>
      <c r="CGD353" s="8"/>
      <c r="CGE353" s="8"/>
      <c r="CGF353" s="8"/>
      <c r="CGG353" s="8"/>
      <c r="CGH353" s="8"/>
      <c r="CGI353" s="8"/>
      <c r="CGJ353" s="8"/>
      <c r="CGK353" s="8"/>
      <c r="CGL353" s="8"/>
      <c r="CGM353" s="8"/>
      <c r="CGN353" s="8"/>
      <c r="CGO353" s="8"/>
      <c r="CGP353" s="8"/>
      <c r="CGQ353" s="8"/>
      <c r="CGR353" s="8"/>
      <c r="CGS353" s="8"/>
      <c r="CGT353" s="8"/>
      <c r="CGU353" s="8"/>
      <c r="CGV353" s="8"/>
      <c r="CGW353" s="8"/>
      <c r="CGX353" s="8"/>
      <c r="CGY353" s="8"/>
      <c r="CGZ353" s="8"/>
      <c r="CHA353" s="8"/>
      <c r="CHB353" s="8"/>
      <c r="CHC353" s="8"/>
      <c r="CHD353" s="8"/>
      <c r="CHE353" s="8"/>
      <c r="CHF353" s="8"/>
      <c r="CHG353" s="8"/>
      <c r="CHH353" s="8"/>
      <c r="CHI353" s="8"/>
      <c r="CHJ353" s="8"/>
      <c r="CHK353" s="8"/>
      <c r="CHL353" s="8"/>
      <c r="CHM353" s="8"/>
      <c r="CHN353" s="8"/>
      <c r="CHO353" s="8"/>
      <c r="CHP353" s="8"/>
      <c r="CHQ353" s="8"/>
      <c r="CHR353" s="8"/>
      <c r="CHS353" s="8"/>
      <c r="CHT353" s="8"/>
      <c r="CHU353" s="8"/>
      <c r="CHV353" s="8"/>
      <c r="CHW353" s="8"/>
      <c r="CHX353" s="8"/>
      <c r="CHY353" s="8"/>
      <c r="CHZ353" s="8"/>
      <c r="CIA353" s="8"/>
      <c r="CIB353" s="8"/>
      <c r="CIC353" s="8"/>
      <c r="CID353" s="8"/>
      <c r="CIE353" s="8"/>
      <c r="CIF353" s="8"/>
      <c r="CIG353" s="8"/>
      <c r="CIH353" s="8"/>
      <c r="CII353" s="8"/>
      <c r="CIJ353" s="8"/>
      <c r="CIK353" s="8"/>
      <c r="CIL353" s="8"/>
      <c r="CIM353" s="8"/>
      <c r="CIN353" s="8"/>
      <c r="CIO353" s="8"/>
      <c r="CIP353" s="8"/>
      <c r="CIQ353" s="8"/>
      <c r="CIR353" s="8"/>
      <c r="CIS353" s="8"/>
      <c r="CIT353" s="8"/>
      <c r="CIU353" s="8"/>
      <c r="CIV353" s="8"/>
      <c r="CIW353" s="8"/>
      <c r="CIX353" s="8"/>
      <c r="CIY353" s="8"/>
      <c r="CIZ353" s="8"/>
      <c r="CJA353" s="8"/>
      <c r="CJB353" s="8"/>
      <c r="CJC353" s="8"/>
      <c r="CJD353" s="8"/>
      <c r="CJE353" s="8"/>
      <c r="CJF353" s="8"/>
      <c r="CJG353" s="8"/>
      <c r="CJH353" s="8"/>
      <c r="CJI353" s="8"/>
      <c r="CJJ353" s="8"/>
      <c r="CJK353" s="8"/>
      <c r="CJL353" s="8"/>
      <c r="CJM353" s="8"/>
      <c r="CJN353" s="8"/>
      <c r="CJO353" s="8"/>
      <c r="CJP353" s="8"/>
      <c r="CJQ353" s="8"/>
      <c r="CJR353" s="8"/>
      <c r="CJS353" s="8"/>
      <c r="CJT353" s="8"/>
      <c r="CJU353" s="8"/>
      <c r="CJV353" s="8"/>
      <c r="CJW353" s="8"/>
      <c r="CJX353" s="8"/>
      <c r="CJY353" s="8"/>
      <c r="CJZ353" s="8"/>
      <c r="CKA353" s="8"/>
      <c r="CKB353" s="8"/>
      <c r="CKC353" s="8"/>
      <c r="CKD353" s="8"/>
      <c r="CKE353" s="8"/>
      <c r="CKF353" s="8"/>
      <c r="CKG353" s="8"/>
      <c r="CKH353" s="8"/>
      <c r="CKI353" s="8"/>
      <c r="CKJ353" s="8"/>
      <c r="CKK353" s="8"/>
      <c r="CKL353" s="8"/>
      <c r="CKM353" s="8"/>
      <c r="CKN353" s="8"/>
      <c r="CKO353" s="8"/>
      <c r="CKP353" s="8"/>
      <c r="CKQ353" s="8"/>
      <c r="CKR353" s="8"/>
      <c r="CKS353" s="8"/>
      <c r="CKT353" s="8"/>
      <c r="CKU353" s="8"/>
      <c r="CKV353" s="8"/>
      <c r="CKW353" s="8"/>
      <c r="CKX353" s="8"/>
      <c r="CKY353" s="8"/>
      <c r="CKZ353" s="8"/>
      <c r="CLA353" s="8"/>
      <c r="CLB353" s="8"/>
      <c r="CLC353" s="8"/>
      <c r="CLD353" s="8"/>
      <c r="CLE353" s="8"/>
      <c r="CLF353" s="8"/>
      <c r="CLG353" s="8"/>
      <c r="CLH353" s="8"/>
      <c r="CLI353" s="8"/>
      <c r="CLJ353" s="8"/>
      <c r="CLK353" s="8"/>
      <c r="CLL353" s="8"/>
      <c r="CLM353" s="8"/>
      <c r="CLN353" s="8"/>
      <c r="CLO353" s="8"/>
      <c r="CLP353" s="8"/>
      <c r="CLQ353" s="8"/>
      <c r="CLR353" s="8"/>
      <c r="CLS353" s="8"/>
      <c r="CLT353" s="8"/>
      <c r="CLU353" s="8"/>
      <c r="CLV353" s="8"/>
      <c r="CLW353" s="8"/>
      <c r="CLX353" s="8"/>
      <c r="CLY353" s="8"/>
      <c r="CLZ353" s="8"/>
      <c r="CMA353" s="8"/>
      <c r="CMB353" s="8"/>
      <c r="CMC353" s="8"/>
      <c r="CMD353" s="8"/>
      <c r="CME353" s="8"/>
      <c r="CMF353" s="8"/>
      <c r="CMG353" s="8"/>
      <c r="CMH353" s="8"/>
      <c r="CMI353" s="8"/>
      <c r="CMJ353" s="8"/>
      <c r="CMK353" s="8"/>
      <c r="CML353" s="8"/>
      <c r="CMM353" s="8"/>
      <c r="CMN353" s="8"/>
      <c r="CMO353" s="8"/>
      <c r="CMP353" s="8"/>
      <c r="CMQ353" s="8"/>
      <c r="CMR353" s="8"/>
      <c r="CMS353" s="8"/>
      <c r="CMT353" s="8"/>
      <c r="CMU353" s="8"/>
      <c r="CMV353" s="8"/>
      <c r="CMW353" s="8"/>
      <c r="CMX353" s="8"/>
      <c r="CMY353" s="8"/>
      <c r="CMZ353" s="8"/>
      <c r="CNA353" s="8"/>
      <c r="CNB353" s="8"/>
      <c r="CNC353" s="8"/>
      <c r="CND353" s="8"/>
      <c r="CNE353" s="8"/>
      <c r="CNF353" s="8"/>
      <c r="CNG353" s="8"/>
      <c r="CNH353" s="8"/>
      <c r="CNI353" s="8"/>
      <c r="CNJ353" s="8"/>
      <c r="CNK353" s="8"/>
      <c r="CNL353" s="8"/>
      <c r="CNM353" s="8"/>
      <c r="CNN353" s="8"/>
      <c r="CNO353" s="8"/>
      <c r="CNP353" s="8"/>
      <c r="CNQ353" s="8"/>
      <c r="CNR353" s="8"/>
      <c r="CNS353" s="8"/>
      <c r="CNT353" s="8"/>
      <c r="CNU353" s="8"/>
      <c r="CNV353" s="8"/>
      <c r="CNW353" s="8"/>
      <c r="CNX353" s="8"/>
      <c r="CNY353" s="8"/>
      <c r="CNZ353" s="8"/>
      <c r="COA353" s="8"/>
      <c r="COB353" s="8"/>
      <c r="COC353" s="8"/>
      <c r="COD353" s="8"/>
      <c r="COE353" s="8"/>
      <c r="COF353" s="8"/>
      <c r="COG353" s="8"/>
      <c r="COH353" s="8"/>
      <c r="COI353" s="8"/>
      <c r="COJ353" s="8"/>
      <c r="COK353" s="8"/>
      <c r="COL353" s="8"/>
      <c r="COM353" s="8"/>
      <c r="CON353" s="8"/>
      <c r="COO353" s="8"/>
      <c r="COP353" s="8"/>
      <c r="COQ353" s="8"/>
      <c r="COR353" s="8"/>
      <c r="COS353" s="8"/>
      <c r="COT353" s="8"/>
      <c r="COU353" s="8"/>
      <c r="COV353" s="8"/>
      <c r="COW353" s="8"/>
      <c r="COX353" s="8"/>
      <c r="COY353" s="8"/>
      <c r="COZ353" s="8"/>
      <c r="CPA353" s="8"/>
      <c r="CPB353" s="8"/>
      <c r="CPC353" s="8"/>
      <c r="CPD353" s="8"/>
      <c r="CPE353" s="8"/>
      <c r="CPF353" s="8"/>
      <c r="CPG353" s="8"/>
      <c r="CPH353" s="8"/>
      <c r="CPI353" s="8"/>
      <c r="CPJ353" s="8"/>
      <c r="CPK353" s="8"/>
      <c r="CPL353" s="8"/>
      <c r="CPM353" s="8"/>
      <c r="CPN353" s="8"/>
      <c r="CPO353" s="8"/>
      <c r="CPP353" s="8"/>
      <c r="CPQ353" s="8"/>
      <c r="CPR353" s="8"/>
      <c r="CPS353" s="8"/>
      <c r="CPT353" s="8"/>
      <c r="CPU353" s="8"/>
      <c r="CPV353" s="8"/>
      <c r="CPW353" s="8"/>
      <c r="CPX353" s="8"/>
      <c r="CPY353" s="8"/>
      <c r="CPZ353" s="8"/>
      <c r="CQA353" s="8"/>
      <c r="CQB353" s="8"/>
      <c r="CQC353" s="8"/>
      <c r="CQD353" s="8"/>
      <c r="CQE353" s="8"/>
      <c r="CQF353" s="8"/>
      <c r="CQG353" s="8"/>
      <c r="CQH353" s="8"/>
      <c r="CQI353" s="8"/>
      <c r="CQJ353" s="8"/>
      <c r="CQK353" s="8"/>
      <c r="CQL353" s="8"/>
      <c r="CQM353" s="8"/>
      <c r="CQN353" s="8"/>
      <c r="CQO353" s="8"/>
      <c r="CQP353" s="8"/>
      <c r="CQQ353" s="8"/>
      <c r="CQR353" s="8"/>
      <c r="CQS353" s="8"/>
      <c r="CQT353" s="8"/>
      <c r="CQU353" s="8"/>
      <c r="CQV353" s="8"/>
      <c r="CQW353" s="8"/>
      <c r="CQX353" s="8"/>
      <c r="CQY353" s="8"/>
      <c r="CQZ353" s="8"/>
      <c r="CRA353" s="8"/>
      <c r="CRB353" s="8"/>
      <c r="CRC353" s="8"/>
      <c r="CRD353" s="8"/>
      <c r="CRE353" s="8"/>
      <c r="CRF353" s="8"/>
      <c r="CRG353" s="8"/>
      <c r="CRH353" s="8"/>
      <c r="CRI353" s="8"/>
      <c r="CRJ353" s="8"/>
      <c r="CRK353" s="8"/>
      <c r="CRL353" s="8"/>
      <c r="CRM353" s="8"/>
      <c r="CRN353" s="8"/>
      <c r="CRO353" s="8"/>
      <c r="CRP353" s="8"/>
      <c r="CRQ353" s="8"/>
      <c r="CRR353" s="8"/>
      <c r="CRS353" s="8"/>
      <c r="CRT353" s="8"/>
      <c r="CRU353" s="8"/>
      <c r="CRV353" s="8"/>
      <c r="CRW353" s="8"/>
      <c r="CRX353" s="8"/>
      <c r="CRY353" s="8"/>
      <c r="CRZ353" s="8"/>
      <c r="CSA353" s="8"/>
      <c r="CSB353" s="8"/>
      <c r="CSC353" s="8"/>
      <c r="CSD353" s="8"/>
      <c r="CSE353" s="8"/>
      <c r="CSF353" s="8"/>
      <c r="CSG353" s="8"/>
      <c r="CSH353" s="8"/>
      <c r="CSI353" s="8"/>
      <c r="CSJ353" s="8"/>
      <c r="CSK353" s="8"/>
      <c r="CSL353" s="8"/>
      <c r="CSM353" s="8"/>
      <c r="CSN353" s="8"/>
      <c r="CSO353" s="8"/>
      <c r="CSP353" s="8"/>
      <c r="CSQ353" s="8"/>
      <c r="CSR353" s="8"/>
      <c r="CSS353" s="8"/>
      <c r="CST353" s="8"/>
      <c r="CSU353" s="8"/>
      <c r="CSV353" s="8"/>
      <c r="CSW353" s="8"/>
      <c r="CSX353" s="8"/>
      <c r="CSY353" s="8"/>
      <c r="CSZ353" s="8"/>
      <c r="CTA353" s="8"/>
      <c r="CTB353" s="8"/>
      <c r="CTC353" s="8"/>
      <c r="CTD353" s="8"/>
      <c r="CTE353" s="8"/>
      <c r="CTF353" s="8"/>
      <c r="CTG353" s="8"/>
      <c r="CTH353" s="8"/>
      <c r="CTI353" s="8"/>
      <c r="CTJ353" s="8"/>
      <c r="CTK353" s="8"/>
      <c r="CTL353" s="8"/>
      <c r="CTM353" s="8"/>
      <c r="CTN353" s="8"/>
      <c r="CTO353" s="8"/>
      <c r="CTP353" s="8"/>
      <c r="CTQ353" s="8"/>
      <c r="CTR353" s="8"/>
      <c r="CTS353" s="8"/>
      <c r="CTT353" s="8"/>
      <c r="CTU353" s="8"/>
      <c r="CTV353" s="8"/>
      <c r="CTW353" s="8"/>
      <c r="CTX353" s="8"/>
      <c r="CTY353" s="8"/>
      <c r="CTZ353" s="8"/>
      <c r="CUA353" s="8"/>
      <c r="CUB353" s="8"/>
      <c r="CUC353" s="8"/>
      <c r="CUD353" s="8"/>
      <c r="CUE353" s="8"/>
      <c r="CUF353" s="8"/>
      <c r="CUG353" s="8"/>
      <c r="CUH353" s="8"/>
      <c r="CUI353" s="8"/>
      <c r="CUJ353" s="8"/>
      <c r="CUK353" s="8"/>
      <c r="CUL353" s="8"/>
      <c r="CUM353" s="8"/>
      <c r="CUN353" s="8"/>
      <c r="CUO353" s="8"/>
      <c r="CUP353" s="8"/>
      <c r="CUQ353" s="8"/>
      <c r="CUR353" s="8"/>
      <c r="CUS353" s="8"/>
      <c r="CUT353" s="8"/>
      <c r="CUU353" s="8"/>
      <c r="CUV353" s="8"/>
      <c r="CUW353" s="8"/>
      <c r="CUX353" s="8"/>
      <c r="CUY353" s="8"/>
      <c r="CUZ353" s="8"/>
      <c r="CVA353" s="8"/>
      <c r="CVB353" s="8"/>
      <c r="CVC353" s="8"/>
      <c r="CVD353" s="8"/>
      <c r="CVE353" s="8"/>
      <c r="CVF353" s="8"/>
      <c r="CVG353" s="8"/>
      <c r="CVH353" s="8"/>
      <c r="CVI353" s="8"/>
      <c r="CVJ353" s="8"/>
      <c r="CVK353" s="8"/>
      <c r="CVL353" s="8"/>
      <c r="CVM353" s="8"/>
      <c r="CVN353" s="8"/>
      <c r="CVO353" s="8"/>
      <c r="CVP353" s="8"/>
      <c r="CVQ353" s="8"/>
      <c r="CVR353" s="8"/>
      <c r="CVS353" s="8"/>
      <c r="CVT353" s="8"/>
      <c r="CVU353" s="8"/>
      <c r="CVV353" s="8"/>
      <c r="CVW353" s="8"/>
      <c r="CVX353" s="8"/>
      <c r="CVY353" s="8"/>
      <c r="CVZ353" s="8"/>
      <c r="CWA353" s="8"/>
      <c r="CWB353" s="8"/>
      <c r="CWC353" s="8"/>
      <c r="CWD353" s="8"/>
      <c r="CWE353" s="8"/>
      <c r="CWF353" s="8"/>
      <c r="CWG353" s="8"/>
      <c r="CWH353" s="8"/>
      <c r="CWI353" s="8"/>
      <c r="CWJ353" s="8"/>
      <c r="CWK353" s="8"/>
      <c r="CWL353" s="8"/>
      <c r="CWM353" s="8"/>
      <c r="CWN353" s="8"/>
      <c r="CWO353" s="8"/>
      <c r="CWP353" s="8"/>
      <c r="CWQ353" s="8"/>
      <c r="CWR353" s="8"/>
      <c r="CWS353" s="8"/>
      <c r="CWT353" s="8"/>
      <c r="CWU353" s="8"/>
      <c r="CWV353" s="8"/>
      <c r="CWW353" s="8"/>
      <c r="CWX353" s="8"/>
      <c r="CWY353" s="8"/>
      <c r="CWZ353" s="8"/>
      <c r="CXA353" s="8"/>
      <c r="CXB353" s="8"/>
      <c r="CXC353" s="8"/>
      <c r="CXD353" s="8"/>
      <c r="CXE353" s="8"/>
      <c r="CXF353" s="8"/>
      <c r="CXG353" s="8"/>
      <c r="CXH353" s="8"/>
      <c r="CXI353" s="8"/>
      <c r="CXJ353" s="8"/>
      <c r="CXK353" s="8"/>
      <c r="CXL353" s="8"/>
      <c r="CXM353" s="8"/>
      <c r="CXN353" s="8"/>
      <c r="CXO353" s="8"/>
      <c r="CXP353" s="8"/>
      <c r="CXQ353" s="8"/>
      <c r="CXR353" s="8"/>
      <c r="CXS353" s="8"/>
      <c r="CXT353" s="8"/>
      <c r="CXU353" s="8"/>
      <c r="CXV353" s="8"/>
      <c r="CXW353" s="8"/>
      <c r="CXX353" s="8"/>
      <c r="CXY353" s="8"/>
      <c r="CXZ353" s="8"/>
      <c r="CYA353" s="8"/>
      <c r="CYB353" s="8"/>
      <c r="CYC353" s="8"/>
      <c r="CYD353" s="8"/>
      <c r="CYE353" s="8"/>
      <c r="CYF353" s="8"/>
      <c r="CYG353" s="8"/>
      <c r="CYH353" s="8"/>
      <c r="CYI353" s="8"/>
      <c r="CYJ353" s="8"/>
      <c r="CYK353" s="8"/>
      <c r="CYL353" s="8"/>
      <c r="CYM353" s="8"/>
      <c r="CYN353" s="8"/>
      <c r="CYO353" s="8"/>
      <c r="CYP353" s="8"/>
      <c r="CYQ353" s="8"/>
      <c r="CYR353" s="8"/>
      <c r="CYS353" s="8"/>
      <c r="CYT353" s="8"/>
      <c r="CYU353" s="8"/>
      <c r="CYV353" s="8"/>
      <c r="CYW353" s="8"/>
      <c r="CYX353" s="8"/>
      <c r="CYY353" s="8"/>
      <c r="CYZ353" s="8"/>
      <c r="CZA353" s="8"/>
      <c r="CZB353" s="8"/>
      <c r="CZC353" s="8"/>
      <c r="CZD353" s="8"/>
      <c r="CZE353" s="8"/>
      <c r="CZF353" s="8"/>
      <c r="CZG353" s="8"/>
      <c r="CZH353" s="8"/>
      <c r="CZI353" s="8"/>
      <c r="CZJ353" s="8"/>
      <c r="CZK353" s="8"/>
      <c r="CZL353" s="8"/>
      <c r="CZM353" s="8"/>
      <c r="CZN353" s="8"/>
      <c r="CZO353" s="8"/>
      <c r="CZP353" s="8"/>
      <c r="CZQ353" s="8"/>
      <c r="CZR353" s="8"/>
      <c r="CZS353" s="8"/>
      <c r="CZT353" s="8"/>
      <c r="CZU353" s="8"/>
      <c r="CZV353" s="8"/>
      <c r="CZW353" s="8"/>
      <c r="CZX353" s="8"/>
      <c r="CZY353" s="8"/>
      <c r="CZZ353" s="8"/>
      <c r="DAA353" s="8"/>
      <c r="DAB353" s="8"/>
      <c r="DAC353" s="8"/>
      <c r="DAD353" s="8"/>
      <c r="DAE353" s="8"/>
      <c r="DAF353" s="8"/>
      <c r="DAG353" s="8"/>
      <c r="DAH353" s="8"/>
      <c r="DAI353" s="8"/>
      <c r="DAJ353" s="8"/>
      <c r="DAK353" s="8"/>
      <c r="DAL353" s="8"/>
      <c r="DAM353" s="8"/>
      <c r="DAN353" s="8"/>
      <c r="DAO353" s="8"/>
      <c r="DAP353" s="8"/>
      <c r="DAQ353" s="8"/>
      <c r="DAR353" s="8"/>
      <c r="DAS353" s="8"/>
      <c r="DAT353" s="8"/>
      <c r="DAU353" s="8"/>
      <c r="DAV353" s="8"/>
      <c r="DAW353" s="8"/>
      <c r="DAX353" s="8"/>
      <c r="DAY353" s="8"/>
      <c r="DAZ353" s="8"/>
      <c r="DBA353" s="8"/>
      <c r="DBB353" s="8"/>
      <c r="DBC353" s="8"/>
      <c r="DBD353" s="8"/>
      <c r="DBE353" s="8"/>
      <c r="DBF353" s="8"/>
      <c r="DBG353" s="8"/>
      <c r="DBH353" s="8"/>
      <c r="DBI353" s="8"/>
      <c r="DBJ353" s="8"/>
      <c r="DBK353" s="8"/>
      <c r="DBL353" s="8"/>
      <c r="DBM353" s="8"/>
      <c r="DBN353" s="8"/>
      <c r="DBO353" s="8"/>
      <c r="DBP353" s="8"/>
      <c r="DBQ353" s="8"/>
      <c r="DBR353" s="8"/>
      <c r="DBS353" s="8"/>
      <c r="DBT353" s="8"/>
      <c r="DBU353" s="8"/>
      <c r="DBV353" s="8"/>
      <c r="DBW353" s="8"/>
      <c r="DBX353" s="8"/>
      <c r="DBY353" s="8"/>
      <c r="DBZ353" s="8"/>
      <c r="DCA353" s="8"/>
      <c r="DCB353" s="8"/>
      <c r="DCC353" s="8"/>
      <c r="DCD353" s="8"/>
      <c r="DCE353" s="8"/>
      <c r="DCF353" s="8"/>
      <c r="DCG353" s="8"/>
      <c r="DCH353" s="8"/>
      <c r="DCI353" s="8"/>
      <c r="DCJ353" s="8"/>
      <c r="DCK353" s="8"/>
      <c r="DCL353" s="8"/>
      <c r="DCM353" s="8"/>
      <c r="DCN353" s="8"/>
      <c r="DCO353" s="8"/>
      <c r="DCP353" s="8"/>
      <c r="DCQ353" s="8"/>
      <c r="DCR353" s="8"/>
      <c r="DCS353" s="8"/>
      <c r="DCT353" s="8"/>
      <c r="DCU353" s="8"/>
      <c r="DCV353" s="8"/>
      <c r="DCW353" s="8"/>
      <c r="DCX353" s="8"/>
      <c r="DCY353" s="8"/>
      <c r="DCZ353" s="8"/>
      <c r="DDA353" s="8"/>
      <c r="DDB353" s="8"/>
      <c r="DDC353" s="8"/>
      <c r="DDD353" s="8"/>
      <c r="DDE353" s="8"/>
      <c r="DDF353" s="8"/>
      <c r="DDG353" s="8"/>
      <c r="DDH353" s="8"/>
      <c r="DDI353" s="8"/>
      <c r="DDJ353" s="8"/>
      <c r="DDK353" s="8"/>
      <c r="DDL353" s="8"/>
      <c r="DDM353" s="8"/>
      <c r="DDN353" s="8"/>
      <c r="DDO353" s="8"/>
      <c r="DDP353" s="8"/>
      <c r="DDQ353" s="8"/>
      <c r="DDR353" s="8"/>
      <c r="DDS353" s="8"/>
      <c r="DDT353" s="8"/>
      <c r="DDU353" s="8"/>
      <c r="DDV353" s="8"/>
      <c r="DDW353" s="8"/>
      <c r="DDX353" s="8"/>
      <c r="DDY353" s="8"/>
      <c r="DDZ353" s="8"/>
      <c r="DEA353" s="8"/>
      <c r="DEB353" s="8"/>
      <c r="DEC353" s="8"/>
      <c r="DED353" s="8"/>
      <c r="DEE353" s="8"/>
      <c r="DEF353" s="8"/>
      <c r="DEG353" s="8"/>
      <c r="DEH353" s="8"/>
      <c r="DEI353" s="8"/>
      <c r="DEJ353" s="8"/>
      <c r="DEK353" s="8"/>
      <c r="DEL353" s="8"/>
      <c r="DEM353" s="8"/>
      <c r="DEN353" s="8"/>
      <c r="DEO353" s="8"/>
      <c r="DEP353" s="8"/>
      <c r="DEQ353" s="8"/>
      <c r="DER353" s="8"/>
      <c r="DES353" s="8"/>
      <c r="DET353" s="8"/>
      <c r="DEU353" s="8"/>
      <c r="DEV353" s="8"/>
      <c r="DEW353" s="8"/>
      <c r="DEX353" s="8"/>
      <c r="DEY353" s="8"/>
      <c r="DEZ353" s="8"/>
      <c r="DFA353" s="8"/>
      <c r="DFB353" s="8"/>
      <c r="DFC353" s="8"/>
      <c r="DFD353" s="8"/>
      <c r="DFE353" s="8"/>
      <c r="DFF353" s="8"/>
      <c r="DFG353" s="8"/>
      <c r="DFH353" s="8"/>
      <c r="DFI353" s="8"/>
      <c r="DFJ353" s="8"/>
      <c r="DFK353" s="8"/>
      <c r="DFL353" s="8"/>
      <c r="DFM353" s="8"/>
      <c r="DFN353" s="8"/>
      <c r="DFO353" s="8"/>
      <c r="DFP353" s="8"/>
      <c r="DFQ353" s="8"/>
      <c r="DFR353" s="8"/>
      <c r="DFS353" s="8"/>
      <c r="DFT353" s="8"/>
      <c r="DFU353" s="8"/>
      <c r="DFV353" s="8"/>
      <c r="DFW353" s="8"/>
      <c r="DFX353" s="8"/>
      <c r="DFY353" s="8"/>
      <c r="DFZ353" s="8"/>
      <c r="DGA353" s="8"/>
      <c r="DGB353" s="8"/>
      <c r="DGC353" s="8"/>
      <c r="DGD353" s="8"/>
      <c r="DGE353" s="8"/>
      <c r="DGF353" s="8"/>
      <c r="DGG353" s="8"/>
      <c r="DGH353" s="8"/>
      <c r="DGI353" s="8"/>
      <c r="DGJ353" s="8"/>
      <c r="DGK353" s="8"/>
      <c r="DGL353" s="8"/>
      <c r="DGM353" s="8"/>
      <c r="DGN353" s="8"/>
      <c r="DGO353" s="8"/>
      <c r="DGP353" s="8"/>
      <c r="DGQ353" s="8"/>
      <c r="DGR353" s="8"/>
      <c r="DGS353" s="8"/>
      <c r="DGT353" s="8"/>
      <c r="DGU353" s="8"/>
      <c r="DGV353" s="8"/>
      <c r="DGW353" s="8"/>
      <c r="DGX353" s="8"/>
      <c r="DGY353" s="8"/>
      <c r="DGZ353" s="8"/>
      <c r="DHA353" s="8"/>
      <c r="DHB353" s="8"/>
      <c r="DHC353" s="8"/>
      <c r="DHD353" s="8"/>
      <c r="DHE353" s="8"/>
      <c r="DHF353" s="8"/>
      <c r="DHG353" s="8"/>
      <c r="DHH353" s="8"/>
      <c r="DHI353" s="8"/>
      <c r="DHJ353" s="8"/>
      <c r="DHK353" s="8"/>
      <c r="DHL353" s="8"/>
      <c r="DHM353" s="8"/>
      <c r="DHN353" s="8"/>
      <c r="DHO353" s="8"/>
      <c r="DHP353" s="8"/>
      <c r="DHQ353" s="8"/>
      <c r="DHR353" s="8"/>
      <c r="DHS353" s="8"/>
      <c r="DHT353" s="8"/>
      <c r="DHU353" s="8"/>
      <c r="DHV353" s="8"/>
      <c r="DHW353" s="8"/>
      <c r="DHX353" s="8"/>
      <c r="DHY353" s="8"/>
      <c r="DHZ353" s="8"/>
      <c r="DIA353" s="8"/>
      <c r="DIB353" s="8"/>
      <c r="DIC353" s="8"/>
      <c r="DID353" s="8"/>
      <c r="DIE353" s="8"/>
      <c r="DIF353" s="8"/>
      <c r="DIG353" s="8"/>
      <c r="DIH353" s="8"/>
      <c r="DII353" s="8"/>
      <c r="DIJ353" s="8"/>
      <c r="DIK353" s="8"/>
      <c r="DIL353" s="8"/>
      <c r="DIM353" s="8"/>
      <c r="DIN353" s="8"/>
      <c r="DIO353" s="8"/>
      <c r="DIP353" s="8"/>
      <c r="DIQ353" s="8"/>
      <c r="DIR353" s="8"/>
      <c r="DIS353" s="8"/>
      <c r="DIT353" s="8"/>
      <c r="DIU353" s="8"/>
      <c r="DIV353" s="8"/>
      <c r="DIW353" s="8"/>
      <c r="DIX353" s="8"/>
      <c r="DIY353" s="8"/>
      <c r="DIZ353" s="8"/>
      <c r="DJA353" s="8"/>
      <c r="DJB353" s="8"/>
      <c r="DJC353" s="8"/>
      <c r="DJD353" s="8"/>
      <c r="DJE353" s="8"/>
      <c r="DJF353" s="8"/>
      <c r="DJG353" s="8"/>
      <c r="DJH353" s="8"/>
      <c r="DJI353" s="8"/>
      <c r="DJJ353" s="8"/>
      <c r="DJK353" s="8"/>
      <c r="DJL353" s="8"/>
      <c r="DJM353" s="8"/>
      <c r="DJN353" s="8"/>
      <c r="DJO353" s="8"/>
      <c r="DJP353" s="8"/>
      <c r="DJQ353" s="8"/>
      <c r="DJR353" s="8"/>
      <c r="DJS353" s="8"/>
      <c r="DJT353" s="8"/>
      <c r="DJU353" s="8"/>
      <c r="DJV353" s="8"/>
      <c r="DJW353" s="8"/>
      <c r="DJX353" s="8"/>
      <c r="DJY353" s="8"/>
      <c r="DJZ353" s="8"/>
      <c r="DKA353" s="8"/>
      <c r="DKB353" s="8"/>
      <c r="DKC353" s="8"/>
      <c r="DKD353" s="8"/>
      <c r="DKE353" s="8"/>
      <c r="DKF353" s="8"/>
      <c r="DKG353" s="8"/>
      <c r="DKH353" s="8"/>
      <c r="DKI353" s="8"/>
      <c r="DKJ353" s="8"/>
      <c r="DKK353" s="8"/>
      <c r="DKL353" s="8"/>
      <c r="DKM353" s="8"/>
      <c r="DKN353" s="8"/>
      <c r="DKO353" s="8"/>
      <c r="DKP353" s="8"/>
      <c r="DKQ353" s="8"/>
      <c r="DKR353" s="8"/>
      <c r="DKS353" s="8"/>
      <c r="DKT353" s="8"/>
      <c r="DKU353" s="8"/>
      <c r="DKV353" s="8"/>
      <c r="DKW353" s="8"/>
      <c r="DKX353" s="8"/>
      <c r="DKY353" s="8"/>
      <c r="DKZ353" s="8"/>
      <c r="DLA353" s="8"/>
      <c r="DLB353" s="8"/>
      <c r="DLC353" s="8"/>
      <c r="DLD353" s="8"/>
      <c r="DLE353" s="8"/>
      <c r="DLF353" s="8"/>
      <c r="DLG353" s="8"/>
      <c r="DLH353" s="8"/>
      <c r="DLI353" s="8"/>
      <c r="DLJ353" s="8"/>
      <c r="DLK353" s="8"/>
      <c r="DLL353" s="8"/>
      <c r="DLM353" s="8"/>
      <c r="DLN353" s="8"/>
      <c r="DLO353" s="8"/>
      <c r="DLP353" s="8"/>
      <c r="DLQ353" s="8"/>
      <c r="DLR353" s="8"/>
      <c r="DLS353" s="8"/>
      <c r="DLT353" s="8"/>
      <c r="DLU353" s="8"/>
      <c r="DLV353" s="8"/>
      <c r="DLW353" s="8"/>
      <c r="DLX353" s="8"/>
      <c r="DLY353" s="8"/>
      <c r="DLZ353" s="8"/>
      <c r="DMA353" s="8"/>
      <c r="DMB353" s="8"/>
      <c r="DMC353" s="8"/>
      <c r="DMD353" s="8"/>
      <c r="DME353" s="8"/>
      <c r="DMF353" s="8"/>
      <c r="DMG353" s="8"/>
      <c r="DMH353" s="8"/>
      <c r="DMI353" s="8"/>
      <c r="DMJ353" s="8"/>
      <c r="DMK353" s="8"/>
      <c r="DML353" s="8"/>
      <c r="DMM353" s="8"/>
      <c r="DMN353" s="8"/>
      <c r="DMO353" s="8"/>
      <c r="DMP353" s="8"/>
      <c r="DMQ353" s="8"/>
      <c r="DMR353" s="8"/>
      <c r="DMS353" s="8"/>
      <c r="DMT353" s="8"/>
      <c r="DMU353" s="8"/>
      <c r="DMV353" s="8"/>
      <c r="DMW353" s="8"/>
      <c r="DMX353" s="8"/>
      <c r="DMY353" s="8"/>
      <c r="DMZ353" s="8"/>
      <c r="DNA353" s="8"/>
      <c r="DNB353" s="8"/>
      <c r="DNC353" s="8"/>
      <c r="DND353" s="8"/>
      <c r="DNE353" s="8"/>
      <c r="DNF353" s="8"/>
      <c r="DNG353" s="8"/>
      <c r="DNH353" s="8"/>
      <c r="DNI353" s="8"/>
      <c r="DNJ353" s="8"/>
      <c r="DNK353" s="8"/>
      <c r="DNL353" s="8"/>
      <c r="DNM353" s="8"/>
      <c r="DNN353" s="8"/>
      <c r="DNO353" s="8"/>
      <c r="DNP353" s="8"/>
      <c r="DNQ353" s="8"/>
      <c r="DNR353" s="8"/>
      <c r="DNS353" s="8"/>
      <c r="DNT353" s="8"/>
      <c r="DNU353" s="8"/>
      <c r="DNV353" s="8"/>
      <c r="DNW353" s="8"/>
      <c r="DNX353" s="8"/>
      <c r="DNY353" s="8"/>
      <c r="DNZ353" s="8"/>
      <c r="DOA353" s="8"/>
      <c r="DOB353" s="8"/>
      <c r="DOC353" s="8"/>
      <c r="DOD353" s="8"/>
      <c r="DOE353" s="8"/>
      <c r="DOF353" s="8"/>
      <c r="DOG353" s="8"/>
      <c r="DOH353" s="8"/>
      <c r="DOI353" s="8"/>
      <c r="DOJ353" s="8"/>
      <c r="DOK353" s="8"/>
      <c r="DOL353" s="8"/>
      <c r="DOM353" s="8"/>
      <c r="DON353" s="8"/>
      <c r="DOO353" s="8"/>
      <c r="DOP353" s="8"/>
      <c r="DOQ353" s="8"/>
      <c r="DOR353" s="8"/>
      <c r="DOS353" s="8"/>
      <c r="DOT353" s="8"/>
      <c r="DOU353" s="8"/>
      <c r="DOV353" s="8"/>
      <c r="DOW353" s="8"/>
      <c r="DOX353" s="8"/>
      <c r="DOY353" s="8"/>
      <c r="DOZ353" s="8"/>
      <c r="DPA353" s="8"/>
      <c r="DPB353" s="8"/>
      <c r="DPC353" s="8"/>
      <c r="DPD353" s="8"/>
      <c r="DPE353" s="8"/>
      <c r="DPF353" s="8"/>
      <c r="DPG353" s="8"/>
      <c r="DPH353" s="8"/>
      <c r="DPI353" s="8"/>
      <c r="DPJ353" s="8"/>
      <c r="DPK353" s="8"/>
      <c r="DPL353" s="8"/>
      <c r="DPM353" s="8"/>
      <c r="DPN353" s="8"/>
      <c r="DPO353" s="8"/>
      <c r="DPP353" s="8"/>
      <c r="DPQ353" s="8"/>
      <c r="DPR353" s="8"/>
      <c r="DPS353" s="8"/>
      <c r="DPT353" s="8"/>
      <c r="DPU353" s="8"/>
      <c r="DPV353" s="8"/>
      <c r="DPW353" s="8"/>
      <c r="DPX353" s="8"/>
      <c r="DPY353" s="8"/>
      <c r="DPZ353" s="8"/>
      <c r="DQA353" s="8"/>
      <c r="DQB353" s="8"/>
      <c r="DQC353" s="8"/>
      <c r="DQD353" s="8"/>
      <c r="DQE353" s="8"/>
      <c r="DQF353" s="8"/>
      <c r="DQG353" s="8"/>
      <c r="DQH353" s="8"/>
      <c r="DQI353" s="8"/>
      <c r="DQJ353" s="8"/>
      <c r="DQK353" s="8"/>
      <c r="DQL353" s="8"/>
      <c r="DQM353" s="8"/>
      <c r="DQN353" s="8"/>
      <c r="DQO353" s="8"/>
      <c r="DQP353" s="8"/>
      <c r="DQQ353" s="8"/>
      <c r="DQR353" s="8"/>
      <c r="DQS353" s="8"/>
      <c r="DQT353" s="8"/>
      <c r="DQU353" s="8"/>
      <c r="DQV353" s="8"/>
      <c r="DQW353" s="8"/>
      <c r="DQX353" s="8"/>
      <c r="DQY353" s="8"/>
      <c r="DQZ353" s="8"/>
      <c r="DRA353" s="8"/>
      <c r="DRB353" s="8"/>
      <c r="DRC353" s="8"/>
      <c r="DRD353" s="8"/>
      <c r="DRE353" s="8"/>
      <c r="DRF353" s="8"/>
      <c r="DRG353" s="8"/>
      <c r="DRH353" s="8"/>
      <c r="DRI353" s="8"/>
      <c r="DRJ353" s="8"/>
      <c r="DRK353" s="8"/>
      <c r="DRL353" s="8"/>
      <c r="DRM353" s="8"/>
      <c r="DRN353" s="8"/>
      <c r="DRO353" s="8"/>
      <c r="DRP353" s="8"/>
      <c r="DRQ353" s="8"/>
      <c r="DRR353" s="8"/>
      <c r="DRS353" s="8"/>
      <c r="DRT353" s="8"/>
      <c r="DRU353" s="8"/>
      <c r="DRV353" s="8"/>
      <c r="DRW353" s="8"/>
      <c r="DRX353" s="8"/>
      <c r="DRY353" s="8"/>
      <c r="DRZ353" s="8"/>
      <c r="DSA353" s="8"/>
      <c r="DSB353" s="8"/>
      <c r="DSC353" s="8"/>
      <c r="DSD353" s="8"/>
      <c r="DSE353" s="8"/>
      <c r="DSF353" s="8"/>
      <c r="DSG353" s="8"/>
      <c r="DSH353" s="8"/>
      <c r="DSI353" s="8"/>
      <c r="DSJ353" s="8"/>
      <c r="DSK353" s="8"/>
      <c r="DSL353" s="8"/>
      <c r="DSM353" s="8"/>
      <c r="DSN353" s="8"/>
      <c r="DSO353" s="8"/>
      <c r="DSP353" s="8"/>
      <c r="DSQ353" s="8"/>
      <c r="DSR353" s="8"/>
      <c r="DSS353" s="8"/>
      <c r="DST353" s="8"/>
      <c r="DSU353" s="8"/>
      <c r="DSV353" s="8"/>
      <c r="DSW353" s="8"/>
      <c r="DSX353" s="8"/>
      <c r="DSY353" s="8"/>
      <c r="DSZ353" s="8"/>
      <c r="DTA353" s="8"/>
      <c r="DTB353" s="8"/>
      <c r="DTC353" s="8"/>
      <c r="DTD353" s="8"/>
      <c r="DTE353" s="8"/>
      <c r="DTF353" s="8"/>
      <c r="DTG353" s="8"/>
      <c r="DTH353" s="8"/>
      <c r="DTI353" s="8"/>
      <c r="DTJ353" s="8"/>
      <c r="DTK353" s="8"/>
      <c r="DTL353" s="8"/>
      <c r="DTM353" s="8"/>
      <c r="DTN353" s="8"/>
      <c r="DTO353" s="8"/>
      <c r="DTP353" s="8"/>
      <c r="DTQ353" s="8"/>
      <c r="DTR353" s="8"/>
      <c r="DTS353" s="8"/>
      <c r="DTT353" s="8"/>
      <c r="DTU353" s="8"/>
      <c r="DTV353" s="8"/>
      <c r="DTW353" s="8"/>
      <c r="DTX353" s="8"/>
      <c r="DTY353" s="8"/>
      <c r="DTZ353" s="8"/>
      <c r="DUA353" s="8"/>
      <c r="DUB353" s="8"/>
      <c r="DUC353" s="8"/>
      <c r="DUD353" s="8"/>
      <c r="DUE353" s="8"/>
      <c r="DUF353" s="8"/>
      <c r="DUG353" s="8"/>
      <c r="DUH353" s="8"/>
      <c r="DUI353" s="8"/>
      <c r="DUJ353" s="8"/>
      <c r="DUK353" s="8"/>
      <c r="DUL353" s="8"/>
      <c r="DUM353" s="8"/>
      <c r="DUN353" s="8"/>
      <c r="DUO353" s="8"/>
      <c r="DUP353" s="8"/>
      <c r="DUQ353" s="8"/>
      <c r="DUR353" s="8"/>
      <c r="DUS353" s="8"/>
      <c r="DUT353" s="8"/>
      <c r="DUU353" s="8"/>
      <c r="DUV353" s="8"/>
      <c r="DUW353" s="8"/>
      <c r="DUX353" s="8"/>
      <c r="DUY353" s="8"/>
      <c r="DUZ353" s="8"/>
      <c r="DVA353" s="8"/>
      <c r="DVB353" s="8"/>
      <c r="DVC353" s="8"/>
      <c r="DVD353" s="8"/>
      <c r="DVE353" s="8"/>
      <c r="DVF353" s="8"/>
      <c r="DVG353" s="8"/>
      <c r="DVH353" s="8"/>
      <c r="DVI353" s="8"/>
      <c r="DVJ353" s="8"/>
      <c r="DVK353" s="8"/>
      <c r="DVL353" s="8"/>
      <c r="DVM353" s="8"/>
      <c r="DVN353" s="8"/>
      <c r="DVO353" s="8"/>
      <c r="DVP353" s="8"/>
      <c r="DVQ353" s="8"/>
      <c r="DVR353" s="8"/>
      <c r="DVS353" s="8"/>
      <c r="DVT353" s="8"/>
      <c r="DVU353" s="8"/>
      <c r="DVV353" s="8"/>
      <c r="DVW353" s="8"/>
      <c r="DVX353" s="8"/>
      <c r="DVY353" s="8"/>
      <c r="DVZ353" s="8"/>
      <c r="DWA353" s="8"/>
      <c r="DWB353" s="8"/>
      <c r="DWC353" s="8"/>
      <c r="DWD353" s="8"/>
      <c r="DWE353" s="8"/>
      <c r="DWF353" s="8"/>
      <c r="DWG353" s="8"/>
      <c r="DWH353" s="8"/>
      <c r="DWI353" s="8"/>
      <c r="DWJ353" s="8"/>
      <c r="DWK353" s="8"/>
      <c r="DWL353" s="8"/>
      <c r="DWM353" s="8"/>
      <c r="DWN353" s="8"/>
      <c r="DWO353" s="8"/>
      <c r="DWP353" s="8"/>
      <c r="DWQ353" s="8"/>
      <c r="DWR353" s="8"/>
      <c r="DWS353" s="8"/>
      <c r="DWT353" s="8"/>
      <c r="DWU353" s="8"/>
      <c r="DWV353" s="8"/>
      <c r="DWW353" s="8"/>
      <c r="DWX353" s="8"/>
      <c r="DWY353" s="8"/>
      <c r="DWZ353" s="8"/>
      <c r="DXA353" s="8"/>
      <c r="DXB353" s="8"/>
      <c r="DXC353" s="8"/>
      <c r="DXD353" s="8"/>
      <c r="DXE353" s="8"/>
      <c r="DXF353" s="8"/>
      <c r="DXG353" s="8"/>
      <c r="DXH353" s="8"/>
      <c r="DXI353" s="8"/>
      <c r="DXJ353" s="8"/>
      <c r="DXK353" s="8"/>
      <c r="DXL353" s="8"/>
      <c r="DXM353" s="8"/>
      <c r="DXN353" s="8"/>
      <c r="DXO353" s="8"/>
      <c r="DXP353" s="8"/>
      <c r="DXQ353" s="8"/>
      <c r="DXR353" s="8"/>
      <c r="DXS353" s="8"/>
      <c r="DXT353" s="8"/>
      <c r="DXU353" s="8"/>
      <c r="DXV353" s="8"/>
      <c r="DXW353" s="8"/>
      <c r="DXX353" s="8"/>
      <c r="DXY353" s="8"/>
      <c r="DXZ353" s="8"/>
      <c r="DYA353" s="8"/>
      <c r="DYB353" s="8"/>
      <c r="DYC353" s="8"/>
      <c r="DYD353" s="8"/>
      <c r="DYE353" s="8"/>
      <c r="DYF353" s="8"/>
      <c r="DYG353" s="8"/>
      <c r="DYH353" s="8"/>
      <c r="DYI353" s="8"/>
      <c r="DYJ353" s="8"/>
      <c r="DYK353" s="8"/>
      <c r="DYL353" s="8"/>
      <c r="DYM353" s="8"/>
      <c r="DYN353" s="8"/>
      <c r="DYO353" s="8"/>
      <c r="DYP353" s="8"/>
      <c r="DYQ353" s="8"/>
      <c r="DYR353" s="8"/>
      <c r="DYS353" s="8"/>
      <c r="DYT353" s="8"/>
      <c r="DYU353" s="8"/>
      <c r="DYV353" s="8"/>
      <c r="DYW353" s="8"/>
      <c r="DYX353" s="8"/>
      <c r="DYY353" s="8"/>
      <c r="DYZ353" s="8"/>
      <c r="DZA353" s="8"/>
      <c r="DZB353" s="8"/>
      <c r="DZC353" s="8"/>
      <c r="DZD353" s="8"/>
      <c r="DZE353" s="8"/>
      <c r="DZF353" s="8"/>
      <c r="DZG353" s="8"/>
      <c r="DZH353" s="8"/>
      <c r="DZI353" s="8"/>
      <c r="DZJ353" s="8"/>
      <c r="DZK353" s="8"/>
      <c r="DZL353" s="8"/>
      <c r="DZM353" s="8"/>
      <c r="DZN353" s="8"/>
      <c r="DZO353" s="8"/>
      <c r="DZP353" s="8"/>
      <c r="DZQ353" s="8"/>
      <c r="DZR353" s="8"/>
      <c r="DZS353" s="8"/>
      <c r="DZT353" s="8"/>
      <c r="DZU353" s="8"/>
      <c r="DZV353" s="8"/>
      <c r="DZW353" s="8"/>
      <c r="DZX353" s="8"/>
      <c r="DZY353" s="8"/>
      <c r="DZZ353" s="8"/>
      <c r="EAA353" s="8"/>
      <c r="EAB353" s="8"/>
      <c r="EAC353" s="8"/>
      <c r="EAD353" s="8"/>
      <c r="EAE353" s="8"/>
      <c r="EAF353" s="8"/>
      <c r="EAG353" s="8"/>
      <c r="EAH353" s="8"/>
      <c r="EAI353" s="8"/>
      <c r="EAJ353" s="8"/>
      <c r="EAK353" s="8"/>
      <c r="EAL353" s="8"/>
      <c r="EAM353" s="8"/>
      <c r="EAN353" s="8"/>
      <c r="EAO353" s="8"/>
      <c r="EAP353" s="8"/>
      <c r="EAQ353" s="8"/>
      <c r="EAR353" s="8"/>
      <c r="EAS353" s="8"/>
      <c r="EAT353" s="8"/>
      <c r="EAU353" s="8"/>
      <c r="EAV353" s="8"/>
      <c r="EAW353" s="8"/>
      <c r="EAX353" s="8"/>
      <c r="EAY353" s="8"/>
      <c r="EAZ353" s="8"/>
      <c r="EBA353" s="8"/>
      <c r="EBB353" s="8"/>
      <c r="EBC353" s="8"/>
      <c r="EBD353" s="8"/>
      <c r="EBE353" s="8"/>
      <c r="EBF353" s="8"/>
      <c r="EBG353" s="8"/>
      <c r="EBH353" s="8"/>
      <c r="EBI353" s="8"/>
      <c r="EBJ353" s="8"/>
      <c r="EBK353" s="8"/>
      <c r="EBL353" s="8"/>
      <c r="EBM353" s="8"/>
      <c r="EBN353" s="8"/>
      <c r="EBO353" s="8"/>
      <c r="EBP353" s="8"/>
      <c r="EBQ353" s="8"/>
      <c r="EBR353" s="8"/>
      <c r="EBS353" s="8"/>
      <c r="EBT353" s="8"/>
      <c r="EBU353" s="8"/>
      <c r="EBV353" s="8"/>
      <c r="EBW353" s="8"/>
      <c r="EBX353" s="8"/>
      <c r="EBY353" s="8"/>
      <c r="EBZ353" s="8"/>
      <c r="ECA353" s="8"/>
      <c r="ECB353" s="8"/>
      <c r="ECC353" s="8"/>
      <c r="ECD353" s="8"/>
      <c r="ECE353" s="8"/>
      <c r="ECF353" s="8"/>
      <c r="ECG353" s="8"/>
      <c r="ECH353" s="8"/>
      <c r="ECI353" s="8"/>
      <c r="ECJ353" s="8"/>
      <c r="ECK353" s="8"/>
      <c r="ECL353" s="8"/>
      <c r="ECM353" s="8"/>
      <c r="ECN353" s="8"/>
      <c r="ECO353" s="8"/>
      <c r="ECP353" s="8"/>
      <c r="ECQ353" s="8"/>
      <c r="ECR353" s="8"/>
      <c r="ECS353" s="8"/>
      <c r="ECT353" s="8"/>
      <c r="ECU353" s="8"/>
      <c r="ECV353" s="8"/>
      <c r="ECW353" s="8"/>
      <c r="ECX353" s="8"/>
      <c r="ECY353" s="8"/>
      <c r="ECZ353" s="8"/>
      <c r="EDA353" s="8"/>
      <c r="EDB353" s="8"/>
      <c r="EDC353" s="8"/>
      <c r="EDD353" s="8"/>
      <c r="EDE353" s="8"/>
      <c r="EDF353" s="8"/>
      <c r="EDG353" s="8"/>
      <c r="EDH353" s="8"/>
      <c r="EDI353" s="8"/>
      <c r="EDJ353" s="8"/>
      <c r="EDK353" s="8"/>
      <c r="EDL353" s="8"/>
      <c r="EDM353" s="8"/>
      <c r="EDN353" s="8"/>
      <c r="EDO353" s="8"/>
      <c r="EDP353" s="8"/>
      <c r="EDQ353" s="8"/>
      <c r="EDR353" s="8"/>
      <c r="EDS353" s="8"/>
      <c r="EDT353" s="8"/>
      <c r="EDU353" s="8"/>
      <c r="EDV353" s="8"/>
      <c r="EDW353" s="8"/>
      <c r="EDX353" s="8"/>
      <c r="EDY353" s="8"/>
      <c r="EDZ353" s="8"/>
      <c r="EEA353" s="8"/>
      <c r="EEB353" s="8"/>
      <c r="EEC353" s="8"/>
      <c r="EED353" s="8"/>
      <c r="EEE353" s="8"/>
      <c r="EEF353" s="8"/>
      <c r="EEG353" s="8"/>
      <c r="EEH353" s="8"/>
      <c r="EEI353" s="8"/>
      <c r="EEJ353" s="8"/>
      <c r="EEK353" s="8"/>
      <c r="EEL353" s="8"/>
      <c r="EEM353" s="8"/>
      <c r="EEN353" s="8"/>
      <c r="EEO353" s="8"/>
      <c r="EEP353" s="8"/>
      <c r="EEQ353" s="8"/>
      <c r="EER353" s="8"/>
      <c r="EES353" s="8"/>
      <c r="EET353" s="8"/>
      <c r="EEU353" s="8"/>
      <c r="EEV353" s="8"/>
      <c r="EEW353" s="8"/>
      <c r="EEX353" s="8"/>
      <c r="EEY353" s="8"/>
      <c r="EEZ353" s="8"/>
      <c r="EFA353" s="8"/>
      <c r="EFB353" s="8"/>
      <c r="EFC353" s="8"/>
      <c r="EFD353" s="8"/>
      <c r="EFE353" s="8"/>
      <c r="EFF353" s="8"/>
      <c r="EFG353" s="8"/>
      <c r="EFH353" s="8"/>
      <c r="EFI353" s="8"/>
      <c r="EFJ353" s="8"/>
      <c r="EFK353" s="8"/>
      <c r="EFL353" s="8"/>
      <c r="EFM353" s="8"/>
      <c r="EFN353" s="8"/>
      <c r="EFO353" s="8"/>
      <c r="EFP353" s="8"/>
      <c r="EFQ353" s="8"/>
      <c r="EFR353" s="8"/>
      <c r="EFS353" s="8"/>
      <c r="EFT353" s="8"/>
      <c r="EFU353" s="8"/>
      <c r="EFV353" s="8"/>
      <c r="EFW353" s="8"/>
      <c r="EFX353" s="8"/>
      <c r="EFY353" s="8"/>
      <c r="EFZ353" s="8"/>
      <c r="EGA353" s="8"/>
      <c r="EGB353" s="8"/>
      <c r="EGC353" s="8"/>
      <c r="EGD353" s="8"/>
      <c r="EGE353" s="8"/>
      <c r="EGF353" s="8"/>
      <c r="EGG353" s="8"/>
      <c r="EGH353" s="8"/>
      <c r="EGI353" s="8"/>
      <c r="EGJ353" s="8"/>
      <c r="EGK353" s="8"/>
      <c r="EGL353" s="8"/>
      <c r="EGM353" s="8"/>
      <c r="EGN353" s="8"/>
      <c r="EGO353" s="8"/>
      <c r="EGP353" s="8"/>
      <c r="EGQ353" s="8"/>
      <c r="EGR353" s="8"/>
      <c r="EGS353" s="8"/>
      <c r="EGT353" s="8"/>
      <c r="EGU353" s="8"/>
      <c r="EGV353" s="8"/>
      <c r="EGW353" s="8"/>
      <c r="EGX353" s="8"/>
      <c r="EGY353" s="8"/>
      <c r="EGZ353" s="8"/>
      <c r="EHA353" s="8"/>
      <c r="EHB353" s="8"/>
      <c r="EHC353" s="8"/>
      <c r="EHD353" s="8"/>
      <c r="EHE353" s="8"/>
      <c r="EHF353" s="8"/>
      <c r="EHG353" s="8"/>
      <c r="EHH353" s="8"/>
      <c r="EHI353" s="8"/>
      <c r="EHJ353" s="8"/>
      <c r="EHK353" s="8"/>
      <c r="EHL353" s="8"/>
      <c r="EHM353" s="8"/>
      <c r="EHN353" s="8"/>
      <c r="EHO353" s="8"/>
      <c r="EHP353" s="8"/>
      <c r="EHQ353" s="8"/>
      <c r="EHR353" s="8"/>
      <c r="EHS353" s="8"/>
      <c r="EHT353" s="8"/>
      <c r="EHU353" s="8"/>
      <c r="EHV353" s="8"/>
      <c r="EHW353" s="8"/>
      <c r="EHX353" s="8"/>
      <c r="EHY353" s="8"/>
      <c r="EHZ353" s="8"/>
      <c r="EIA353" s="8"/>
      <c r="EIB353" s="8"/>
      <c r="EIC353" s="8"/>
      <c r="EID353" s="8"/>
      <c r="EIE353" s="8"/>
      <c r="EIF353" s="8"/>
      <c r="EIG353" s="8"/>
      <c r="EIH353" s="8"/>
      <c r="EII353" s="8"/>
      <c r="EIJ353" s="8"/>
      <c r="EIK353" s="8"/>
      <c r="EIL353" s="8"/>
      <c r="EIM353" s="8"/>
      <c r="EIN353" s="8"/>
      <c r="EIO353" s="8"/>
      <c r="EIP353" s="8"/>
      <c r="EIQ353" s="8"/>
      <c r="EIR353" s="8"/>
      <c r="EIS353" s="8"/>
      <c r="EIT353" s="8"/>
      <c r="EIU353" s="8"/>
      <c r="EIV353" s="8"/>
      <c r="EIW353" s="8"/>
      <c r="EIX353" s="8"/>
      <c r="EIY353" s="8"/>
      <c r="EIZ353" s="8"/>
      <c r="EJA353" s="8"/>
      <c r="EJB353" s="8"/>
      <c r="EJC353" s="8"/>
      <c r="EJD353" s="8"/>
      <c r="EJE353" s="8"/>
      <c r="EJF353" s="8"/>
      <c r="EJG353" s="8"/>
      <c r="EJH353" s="8"/>
      <c r="EJI353" s="8"/>
      <c r="EJJ353" s="8"/>
      <c r="EJK353" s="8"/>
      <c r="EJL353" s="8"/>
      <c r="EJM353" s="8"/>
      <c r="EJN353" s="8"/>
      <c r="EJO353" s="8"/>
      <c r="EJP353" s="8"/>
      <c r="EJQ353" s="8"/>
      <c r="EJR353" s="8"/>
      <c r="EJS353" s="8"/>
      <c r="EJT353" s="8"/>
      <c r="EJU353" s="8"/>
      <c r="EJV353" s="8"/>
      <c r="EJW353" s="8"/>
      <c r="EJX353" s="8"/>
      <c r="EJY353" s="8"/>
      <c r="EJZ353" s="8"/>
      <c r="EKA353" s="8"/>
      <c r="EKB353" s="8"/>
      <c r="EKC353" s="8"/>
      <c r="EKD353" s="8"/>
      <c r="EKE353" s="8"/>
      <c r="EKF353" s="8"/>
      <c r="EKG353" s="8"/>
      <c r="EKH353" s="8"/>
      <c r="EKI353" s="8"/>
      <c r="EKJ353" s="8"/>
      <c r="EKK353" s="8"/>
      <c r="EKL353" s="8"/>
      <c r="EKM353" s="8"/>
      <c r="EKN353" s="8"/>
      <c r="EKO353" s="8"/>
      <c r="EKP353" s="8"/>
      <c r="EKQ353" s="8"/>
      <c r="EKR353" s="8"/>
      <c r="EKS353" s="8"/>
      <c r="EKT353" s="8"/>
      <c r="EKU353" s="8"/>
      <c r="EKV353" s="8"/>
      <c r="EKW353" s="8"/>
      <c r="EKX353" s="8"/>
      <c r="EKY353" s="8"/>
      <c r="EKZ353" s="8"/>
      <c r="ELA353" s="8"/>
      <c r="ELB353" s="8"/>
      <c r="ELC353" s="8"/>
      <c r="ELD353" s="8"/>
      <c r="ELE353" s="8"/>
      <c r="ELF353" s="8"/>
      <c r="ELG353" s="8"/>
      <c r="ELH353" s="8"/>
      <c r="ELI353" s="8"/>
      <c r="ELJ353" s="8"/>
      <c r="ELK353" s="8"/>
      <c r="ELL353" s="8"/>
      <c r="ELM353" s="8"/>
      <c r="ELN353" s="8"/>
      <c r="ELO353" s="8"/>
      <c r="ELP353" s="8"/>
      <c r="ELQ353" s="8"/>
      <c r="ELR353" s="8"/>
      <c r="ELS353" s="8"/>
      <c r="ELT353" s="8"/>
      <c r="ELU353" s="8"/>
      <c r="ELV353" s="8"/>
      <c r="ELW353" s="8"/>
      <c r="ELX353" s="8"/>
      <c r="ELY353" s="8"/>
      <c r="ELZ353" s="8"/>
      <c r="EMA353" s="8"/>
      <c r="EMB353" s="8"/>
      <c r="EMC353" s="8"/>
      <c r="EMD353" s="8"/>
      <c r="EME353" s="8"/>
      <c r="EMF353" s="8"/>
      <c r="EMG353" s="8"/>
      <c r="EMH353" s="8"/>
      <c r="EMI353" s="8"/>
      <c r="EMJ353" s="8"/>
      <c r="EMK353" s="8"/>
      <c r="EML353" s="8"/>
      <c r="EMM353" s="8"/>
      <c r="EMN353" s="8"/>
      <c r="EMO353" s="8"/>
      <c r="EMP353" s="8"/>
      <c r="EMQ353" s="8"/>
      <c r="EMR353" s="8"/>
      <c r="EMS353" s="8"/>
      <c r="EMT353" s="8"/>
      <c r="EMU353" s="8"/>
      <c r="EMV353" s="8"/>
      <c r="EMW353" s="8"/>
      <c r="EMX353" s="8"/>
      <c r="EMY353" s="8"/>
      <c r="EMZ353" s="8"/>
      <c r="ENA353" s="8"/>
      <c r="ENB353" s="8"/>
      <c r="ENC353" s="8"/>
      <c r="END353" s="8"/>
      <c r="ENE353" s="8"/>
      <c r="ENF353" s="8"/>
      <c r="ENG353" s="8"/>
      <c r="ENH353" s="8"/>
      <c r="ENI353" s="8"/>
      <c r="ENJ353" s="8"/>
      <c r="ENK353" s="8"/>
      <c r="ENL353" s="8"/>
      <c r="ENM353" s="8"/>
      <c r="ENN353" s="8"/>
      <c r="ENO353" s="8"/>
      <c r="ENP353" s="8"/>
      <c r="ENQ353" s="8"/>
      <c r="ENR353" s="8"/>
      <c r="ENS353" s="8"/>
      <c r="ENT353" s="8"/>
      <c r="ENU353" s="8"/>
      <c r="ENV353" s="8"/>
      <c r="ENW353" s="8"/>
      <c r="ENX353" s="8"/>
      <c r="ENY353" s="8"/>
      <c r="ENZ353" s="8"/>
      <c r="EOA353" s="8"/>
      <c r="EOB353" s="8"/>
      <c r="EOC353" s="8"/>
      <c r="EOD353" s="8"/>
      <c r="EOE353" s="8"/>
      <c r="EOF353" s="8"/>
      <c r="EOG353" s="8"/>
      <c r="EOH353" s="8"/>
      <c r="EOI353" s="8"/>
      <c r="EOJ353" s="8"/>
      <c r="EOK353" s="8"/>
      <c r="EOL353" s="8"/>
      <c r="EOM353" s="8"/>
      <c r="EON353" s="8"/>
      <c r="EOO353" s="8"/>
      <c r="EOP353" s="8"/>
      <c r="EOQ353" s="8"/>
      <c r="EOR353" s="8"/>
      <c r="EOS353" s="8"/>
      <c r="EOT353" s="8"/>
      <c r="EOU353" s="8"/>
      <c r="EOV353" s="8"/>
      <c r="EOW353" s="8"/>
      <c r="EOX353" s="8"/>
      <c r="EOY353" s="8"/>
      <c r="EOZ353" s="8"/>
      <c r="EPA353" s="8"/>
      <c r="EPB353" s="8"/>
      <c r="EPC353" s="8"/>
      <c r="EPD353" s="8"/>
      <c r="EPE353" s="8"/>
      <c r="EPF353" s="8"/>
      <c r="EPG353" s="8"/>
      <c r="EPH353" s="8"/>
      <c r="EPI353" s="8"/>
      <c r="EPJ353" s="8"/>
      <c r="EPK353" s="8"/>
      <c r="EPL353" s="8"/>
      <c r="EPM353" s="8"/>
      <c r="EPN353" s="8"/>
      <c r="EPO353" s="8"/>
      <c r="EPP353" s="8"/>
      <c r="EPQ353" s="8"/>
      <c r="EPR353" s="8"/>
      <c r="EPS353" s="8"/>
      <c r="EPT353" s="8"/>
      <c r="EPU353" s="8"/>
      <c r="EPV353" s="8"/>
      <c r="EPW353" s="8"/>
      <c r="EPX353" s="8"/>
      <c r="EPY353" s="8"/>
      <c r="EPZ353" s="8"/>
      <c r="EQA353" s="8"/>
      <c r="EQB353" s="8"/>
      <c r="EQC353" s="8"/>
      <c r="EQD353" s="8"/>
      <c r="EQE353" s="8"/>
      <c r="EQF353" s="8"/>
      <c r="EQG353" s="8"/>
      <c r="EQH353" s="8"/>
      <c r="EQI353" s="8"/>
      <c r="EQJ353" s="8"/>
      <c r="EQK353" s="8"/>
      <c r="EQL353" s="8"/>
      <c r="EQM353" s="8"/>
      <c r="EQN353" s="8"/>
      <c r="EQO353" s="8"/>
      <c r="EQP353" s="8"/>
      <c r="EQQ353" s="8"/>
      <c r="EQR353" s="8"/>
      <c r="EQS353" s="8"/>
      <c r="EQT353" s="8"/>
      <c r="EQU353" s="8"/>
      <c r="EQV353" s="8"/>
      <c r="EQW353" s="8"/>
      <c r="EQX353" s="8"/>
      <c r="EQY353" s="8"/>
      <c r="EQZ353" s="8"/>
      <c r="ERA353" s="8"/>
      <c r="ERB353" s="8"/>
      <c r="ERC353" s="8"/>
      <c r="ERD353" s="8"/>
      <c r="ERE353" s="8"/>
      <c r="ERF353" s="8"/>
      <c r="ERG353" s="8"/>
      <c r="ERH353" s="8"/>
      <c r="ERI353" s="8"/>
      <c r="ERJ353" s="8"/>
      <c r="ERK353" s="8"/>
      <c r="ERL353" s="8"/>
      <c r="ERM353" s="8"/>
      <c r="ERN353" s="8"/>
      <c r="ERO353" s="8"/>
      <c r="ERP353" s="8"/>
      <c r="ERQ353" s="8"/>
      <c r="ERR353" s="8"/>
      <c r="ERS353" s="8"/>
      <c r="ERT353" s="8"/>
      <c r="ERU353" s="8"/>
      <c r="ERV353" s="8"/>
      <c r="ERW353" s="8"/>
      <c r="ERX353" s="8"/>
      <c r="ERY353" s="8"/>
      <c r="ERZ353" s="8"/>
      <c r="ESA353" s="8"/>
      <c r="ESB353" s="8"/>
      <c r="ESC353" s="8"/>
      <c r="ESD353" s="8"/>
      <c r="ESE353" s="8"/>
      <c r="ESF353" s="8"/>
      <c r="ESG353" s="8"/>
      <c r="ESH353" s="8"/>
      <c r="ESI353" s="8"/>
      <c r="ESJ353" s="8"/>
      <c r="ESK353" s="8"/>
      <c r="ESL353" s="8"/>
      <c r="ESM353" s="8"/>
      <c r="ESN353" s="8"/>
      <c r="ESO353" s="8"/>
      <c r="ESP353" s="8"/>
      <c r="ESQ353" s="8"/>
      <c r="ESR353" s="8"/>
      <c r="ESS353" s="8"/>
      <c r="EST353" s="8"/>
      <c r="ESU353" s="8"/>
      <c r="ESV353" s="8"/>
      <c r="ESW353" s="8"/>
      <c r="ESX353" s="8"/>
      <c r="ESY353" s="8"/>
      <c r="ESZ353" s="8"/>
      <c r="ETA353" s="8"/>
      <c r="ETB353" s="8"/>
      <c r="ETC353" s="8"/>
      <c r="ETD353" s="8"/>
      <c r="ETE353" s="8"/>
      <c r="ETF353" s="8"/>
      <c r="ETG353" s="8"/>
      <c r="ETH353" s="8"/>
      <c r="ETI353" s="8"/>
      <c r="ETJ353" s="8"/>
      <c r="ETK353" s="8"/>
      <c r="ETL353" s="8"/>
      <c r="ETM353" s="8"/>
      <c r="ETN353" s="8"/>
      <c r="ETO353" s="8"/>
      <c r="ETP353" s="8"/>
      <c r="ETQ353" s="8"/>
      <c r="ETR353" s="8"/>
      <c r="ETS353" s="8"/>
      <c r="ETT353" s="8"/>
      <c r="ETU353" s="8"/>
      <c r="ETV353" s="8"/>
      <c r="ETW353" s="8"/>
      <c r="ETX353" s="8"/>
      <c r="ETY353" s="8"/>
      <c r="ETZ353" s="8"/>
      <c r="EUA353" s="8"/>
      <c r="EUB353" s="8"/>
      <c r="EUC353" s="8"/>
      <c r="EUD353" s="8"/>
      <c r="EUE353" s="8"/>
      <c r="EUF353" s="8"/>
      <c r="EUG353" s="8"/>
      <c r="EUH353" s="8"/>
      <c r="EUI353" s="8"/>
      <c r="EUJ353" s="8"/>
      <c r="EUK353" s="8"/>
      <c r="EUL353" s="8"/>
      <c r="EUM353" s="8"/>
      <c r="EUN353" s="8"/>
      <c r="EUO353" s="8"/>
      <c r="EUP353" s="8"/>
      <c r="EUQ353" s="8"/>
      <c r="EUR353" s="8"/>
      <c r="EUS353" s="8"/>
      <c r="EUT353" s="8"/>
      <c r="EUU353" s="8"/>
      <c r="EUV353" s="8"/>
      <c r="EUW353" s="8"/>
      <c r="EUX353" s="8"/>
      <c r="EUY353" s="8"/>
      <c r="EUZ353" s="8"/>
      <c r="EVA353" s="8"/>
      <c r="EVB353" s="8"/>
      <c r="EVC353" s="8"/>
      <c r="EVD353" s="8"/>
      <c r="EVE353" s="8"/>
      <c r="EVF353" s="8"/>
      <c r="EVG353" s="8"/>
      <c r="EVH353" s="8"/>
      <c r="EVI353" s="8"/>
      <c r="EVJ353" s="8"/>
      <c r="EVK353" s="8"/>
      <c r="EVL353" s="8"/>
      <c r="EVM353" s="8"/>
      <c r="EVN353" s="8"/>
      <c r="EVO353" s="8"/>
      <c r="EVP353" s="8"/>
      <c r="EVQ353" s="8"/>
      <c r="EVR353" s="8"/>
      <c r="EVS353" s="8"/>
      <c r="EVT353" s="8"/>
      <c r="EVU353" s="8"/>
      <c r="EVV353" s="8"/>
      <c r="EVW353" s="8"/>
      <c r="EVX353" s="8"/>
      <c r="EVY353" s="8"/>
      <c r="EVZ353" s="8"/>
      <c r="EWA353" s="8"/>
      <c r="EWB353" s="8"/>
      <c r="EWC353" s="8"/>
      <c r="EWD353" s="8"/>
      <c r="EWE353" s="8"/>
      <c r="EWF353" s="8"/>
      <c r="EWG353" s="8"/>
      <c r="EWH353" s="8"/>
      <c r="EWI353" s="8"/>
      <c r="EWJ353" s="8"/>
      <c r="EWK353" s="8"/>
      <c r="EWL353" s="8"/>
      <c r="EWM353" s="8"/>
      <c r="EWN353" s="8"/>
      <c r="EWO353" s="8"/>
      <c r="EWP353" s="8"/>
      <c r="EWQ353" s="8"/>
      <c r="EWR353" s="8"/>
      <c r="EWS353" s="8"/>
      <c r="EWT353" s="8"/>
      <c r="EWU353" s="8"/>
      <c r="EWV353" s="8"/>
      <c r="EWW353" s="8"/>
      <c r="EWX353" s="8"/>
      <c r="EWY353" s="8"/>
      <c r="EWZ353" s="8"/>
      <c r="EXA353" s="8"/>
      <c r="EXB353" s="8"/>
      <c r="EXC353" s="8"/>
      <c r="EXD353" s="8"/>
      <c r="EXE353" s="8"/>
      <c r="EXF353" s="8"/>
      <c r="EXG353" s="8"/>
      <c r="EXH353" s="8"/>
      <c r="EXI353" s="8"/>
      <c r="EXJ353" s="8"/>
      <c r="EXK353" s="8"/>
      <c r="EXL353" s="8"/>
      <c r="EXM353" s="8"/>
      <c r="EXN353" s="8"/>
      <c r="EXO353" s="8"/>
      <c r="EXP353" s="8"/>
      <c r="EXQ353" s="8"/>
      <c r="EXR353" s="8"/>
      <c r="EXS353" s="8"/>
      <c r="EXT353" s="8"/>
      <c r="EXU353" s="8"/>
      <c r="EXV353" s="8"/>
      <c r="EXW353" s="8"/>
      <c r="EXX353" s="8"/>
      <c r="EXY353" s="8"/>
      <c r="EXZ353" s="8"/>
      <c r="EYA353" s="8"/>
      <c r="EYB353" s="8"/>
      <c r="EYC353" s="8"/>
      <c r="EYD353" s="8"/>
      <c r="EYE353" s="8"/>
      <c r="EYF353" s="8"/>
      <c r="EYG353" s="8"/>
      <c r="EYH353" s="8"/>
      <c r="EYI353" s="8"/>
      <c r="EYJ353" s="8"/>
      <c r="EYK353" s="8"/>
      <c r="EYL353" s="8"/>
      <c r="EYM353" s="8"/>
      <c r="EYN353" s="8"/>
      <c r="EYO353" s="8"/>
      <c r="EYP353" s="8"/>
      <c r="EYQ353" s="8"/>
      <c r="EYR353" s="8"/>
      <c r="EYS353" s="8"/>
      <c r="EYT353" s="8"/>
      <c r="EYU353" s="8"/>
      <c r="EYV353" s="8"/>
      <c r="EYW353" s="8"/>
      <c r="EYX353" s="8"/>
      <c r="EYY353" s="8"/>
      <c r="EYZ353" s="8"/>
      <c r="EZA353" s="8"/>
      <c r="EZB353" s="8"/>
      <c r="EZC353" s="8"/>
      <c r="EZD353" s="8"/>
      <c r="EZE353" s="8"/>
      <c r="EZF353" s="8"/>
      <c r="EZG353" s="8"/>
      <c r="EZH353" s="8"/>
      <c r="EZI353" s="8"/>
      <c r="EZJ353" s="8"/>
      <c r="EZK353" s="8"/>
      <c r="EZL353" s="8"/>
      <c r="EZM353" s="8"/>
      <c r="EZN353" s="8"/>
      <c r="EZO353" s="8"/>
      <c r="EZP353" s="8"/>
      <c r="EZQ353" s="8"/>
      <c r="EZR353" s="8"/>
      <c r="EZS353" s="8"/>
      <c r="EZT353" s="8"/>
      <c r="EZU353" s="8"/>
      <c r="EZV353" s="8"/>
      <c r="EZW353" s="8"/>
      <c r="EZX353" s="8"/>
      <c r="EZY353" s="8"/>
      <c r="EZZ353" s="8"/>
      <c r="FAA353" s="8"/>
      <c r="FAB353" s="8"/>
      <c r="FAC353" s="8"/>
      <c r="FAD353" s="8"/>
      <c r="FAE353" s="8"/>
      <c r="FAF353" s="8"/>
      <c r="FAG353" s="8"/>
      <c r="FAH353" s="8"/>
      <c r="FAI353" s="8"/>
      <c r="FAJ353" s="8"/>
      <c r="FAK353" s="8"/>
      <c r="FAL353" s="8"/>
      <c r="FAM353" s="8"/>
      <c r="FAN353" s="8"/>
      <c r="FAO353" s="8"/>
      <c r="FAP353" s="8"/>
      <c r="FAQ353" s="8"/>
      <c r="FAR353" s="8"/>
      <c r="FAS353" s="8"/>
      <c r="FAT353" s="8"/>
      <c r="FAU353" s="8"/>
      <c r="FAV353" s="8"/>
      <c r="FAW353" s="8"/>
      <c r="FAX353" s="8"/>
      <c r="FAY353" s="8"/>
      <c r="FAZ353" s="8"/>
      <c r="FBA353" s="8"/>
      <c r="FBB353" s="8"/>
      <c r="FBC353" s="8"/>
      <c r="FBD353" s="8"/>
      <c r="FBE353" s="8"/>
      <c r="FBF353" s="8"/>
      <c r="FBG353" s="8"/>
      <c r="FBH353" s="8"/>
      <c r="FBI353" s="8"/>
      <c r="FBJ353" s="8"/>
      <c r="FBK353" s="8"/>
      <c r="FBL353" s="8"/>
      <c r="FBM353" s="8"/>
      <c r="FBN353" s="8"/>
      <c r="FBO353" s="8"/>
      <c r="FBP353" s="8"/>
      <c r="FBQ353" s="8"/>
      <c r="FBR353" s="8"/>
      <c r="FBS353" s="8"/>
      <c r="FBT353" s="8"/>
      <c r="FBU353" s="8"/>
      <c r="FBV353" s="8"/>
      <c r="FBW353" s="8"/>
      <c r="FBX353" s="8"/>
      <c r="FBY353" s="8"/>
      <c r="FBZ353" s="8"/>
      <c r="FCA353" s="8"/>
      <c r="FCB353" s="8"/>
      <c r="FCC353" s="8"/>
      <c r="FCD353" s="8"/>
      <c r="FCE353" s="8"/>
      <c r="FCF353" s="8"/>
      <c r="FCG353" s="8"/>
      <c r="FCH353" s="8"/>
      <c r="FCI353" s="8"/>
      <c r="FCJ353" s="8"/>
      <c r="FCK353" s="8"/>
      <c r="FCL353" s="8"/>
      <c r="FCM353" s="8"/>
      <c r="FCN353" s="8"/>
      <c r="FCO353" s="8"/>
      <c r="FCP353" s="8"/>
      <c r="FCQ353" s="8"/>
      <c r="FCR353" s="8"/>
      <c r="FCS353" s="8"/>
      <c r="FCT353" s="8"/>
      <c r="FCU353" s="8"/>
      <c r="FCV353" s="8"/>
      <c r="FCW353" s="8"/>
      <c r="FCX353" s="8"/>
      <c r="FCY353" s="8"/>
      <c r="FCZ353" s="8"/>
      <c r="FDA353" s="8"/>
      <c r="FDB353" s="8"/>
      <c r="FDC353" s="8"/>
      <c r="FDD353" s="8"/>
      <c r="FDE353" s="8"/>
      <c r="FDF353" s="8"/>
      <c r="FDG353" s="8"/>
      <c r="FDH353" s="8"/>
      <c r="FDI353" s="8"/>
      <c r="FDJ353" s="8"/>
      <c r="FDK353" s="8"/>
      <c r="FDL353" s="8"/>
      <c r="FDM353" s="8"/>
      <c r="FDN353" s="8"/>
      <c r="FDO353" s="8"/>
      <c r="FDP353" s="8"/>
      <c r="FDQ353" s="8"/>
      <c r="FDR353" s="8"/>
      <c r="FDS353" s="8"/>
      <c r="FDT353" s="8"/>
      <c r="FDU353" s="8"/>
      <c r="FDV353" s="8"/>
      <c r="FDW353" s="8"/>
      <c r="FDX353" s="8"/>
      <c r="FDY353" s="8"/>
      <c r="FDZ353" s="8"/>
      <c r="FEA353" s="8"/>
      <c r="FEB353" s="8"/>
      <c r="FEC353" s="8"/>
      <c r="FED353" s="8"/>
      <c r="FEE353" s="8"/>
      <c r="FEF353" s="8"/>
      <c r="FEG353" s="8"/>
      <c r="FEH353" s="8"/>
      <c r="FEI353" s="8"/>
      <c r="FEJ353" s="8"/>
      <c r="FEK353" s="8"/>
      <c r="FEL353" s="8"/>
      <c r="FEM353" s="8"/>
      <c r="FEN353" s="8"/>
      <c r="FEO353" s="8"/>
      <c r="FEP353" s="8"/>
      <c r="FEQ353" s="8"/>
      <c r="FER353" s="8"/>
      <c r="FES353" s="8"/>
      <c r="FET353" s="8"/>
      <c r="FEU353" s="8"/>
      <c r="FEV353" s="8"/>
      <c r="FEW353" s="8"/>
      <c r="FEX353" s="8"/>
      <c r="FEY353" s="8"/>
      <c r="FEZ353" s="8"/>
      <c r="FFA353" s="8"/>
      <c r="FFB353" s="8"/>
      <c r="FFC353" s="8"/>
      <c r="FFD353" s="8"/>
      <c r="FFE353" s="8"/>
      <c r="FFF353" s="8"/>
      <c r="FFG353" s="8"/>
      <c r="FFH353" s="8"/>
      <c r="FFI353" s="8"/>
      <c r="FFJ353" s="8"/>
      <c r="FFK353" s="8"/>
      <c r="FFL353" s="8"/>
      <c r="FFM353" s="8"/>
      <c r="FFN353" s="8"/>
      <c r="FFO353" s="8"/>
      <c r="FFP353" s="8"/>
      <c r="FFQ353" s="8"/>
      <c r="FFR353" s="8"/>
      <c r="FFS353" s="8"/>
      <c r="FFT353" s="8"/>
      <c r="FFU353" s="8"/>
      <c r="FFV353" s="8"/>
      <c r="FFW353" s="8"/>
      <c r="FFX353" s="8"/>
      <c r="FFY353" s="8"/>
      <c r="FFZ353" s="8"/>
      <c r="FGA353" s="8"/>
      <c r="FGB353" s="8"/>
      <c r="FGC353" s="8"/>
      <c r="FGD353" s="8"/>
      <c r="FGE353" s="8"/>
      <c r="FGF353" s="8"/>
      <c r="FGG353" s="8"/>
      <c r="FGH353" s="8"/>
      <c r="FGI353" s="8"/>
      <c r="FGJ353" s="8"/>
      <c r="FGK353" s="8"/>
      <c r="FGL353" s="8"/>
      <c r="FGM353" s="8"/>
      <c r="FGN353" s="8"/>
      <c r="FGO353" s="8"/>
      <c r="FGP353" s="8"/>
      <c r="FGQ353" s="8"/>
      <c r="FGR353" s="8"/>
      <c r="FGS353" s="8"/>
      <c r="FGT353" s="8"/>
      <c r="FGU353" s="8"/>
      <c r="FGV353" s="8"/>
      <c r="FGW353" s="8"/>
      <c r="FGX353" s="8"/>
      <c r="FGY353" s="8"/>
      <c r="FGZ353" s="8"/>
      <c r="FHA353" s="8"/>
      <c r="FHB353" s="8"/>
      <c r="FHC353" s="8"/>
      <c r="FHD353" s="8"/>
      <c r="FHE353" s="8"/>
      <c r="FHF353" s="8"/>
      <c r="FHG353" s="8"/>
      <c r="FHH353" s="8"/>
      <c r="FHI353" s="8"/>
      <c r="FHJ353" s="8"/>
      <c r="FHK353" s="8"/>
      <c r="FHL353" s="8"/>
      <c r="FHM353" s="8"/>
      <c r="FHN353" s="8"/>
      <c r="FHO353" s="8"/>
      <c r="FHP353" s="8"/>
      <c r="FHQ353" s="8"/>
      <c r="FHR353" s="8"/>
      <c r="FHS353" s="8"/>
      <c r="FHT353" s="8"/>
      <c r="FHU353" s="8"/>
      <c r="FHV353" s="8"/>
      <c r="FHW353" s="8"/>
      <c r="FHX353" s="8"/>
      <c r="FHY353" s="8"/>
      <c r="FHZ353" s="8"/>
      <c r="FIA353" s="8"/>
      <c r="FIB353" s="8"/>
      <c r="FIC353" s="8"/>
      <c r="FID353" s="8"/>
      <c r="FIE353" s="8"/>
      <c r="FIF353" s="8"/>
      <c r="FIG353" s="8"/>
      <c r="FIH353" s="8"/>
      <c r="FII353" s="8"/>
      <c r="FIJ353" s="8"/>
      <c r="FIK353" s="8"/>
      <c r="FIL353" s="8"/>
      <c r="FIM353" s="8"/>
      <c r="FIN353" s="8"/>
      <c r="FIO353" s="8"/>
      <c r="FIP353" s="8"/>
      <c r="FIQ353" s="8"/>
      <c r="FIR353" s="8"/>
      <c r="FIS353" s="8"/>
      <c r="FIT353" s="8"/>
      <c r="FIU353" s="8"/>
      <c r="FIV353" s="8"/>
      <c r="FIW353" s="8"/>
      <c r="FIX353" s="8"/>
      <c r="FIY353" s="8"/>
      <c r="FIZ353" s="8"/>
      <c r="FJA353" s="8"/>
      <c r="FJB353" s="8"/>
      <c r="FJC353" s="8"/>
      <c r="FJD353" s="8"/>
      <c r="FJE353" s="8"/>
      <c r="FJF353" s="8"/>
      <c r="FJG353" s="8"/>
      <c r="FJH353" s="8"/>
      <c r="FJI353" s="8"/>
      <c r="FJJ353" s="8"/>
      <c r="FJK353" s="8"/>
      <c r="FJL353" s="8"/>
      <c r="FJM353" s="8"/>
      <c r="FJN353" s="8"/>
      <c r="FJO353" s="8"/>
      <c r="FJP353" s="8"/>
      <c r="FJQ353" s="8"/>
      <c r="FJR353" s="8"/>
      <c r="FJS353" s="8"/>
      <c r="FJT353" s="8"/>
      <c r="FJU353" s="8"/>
      <c r="FJV353" s="8"/>
      <c r="FJW353" s="8"/>
      <c r="FJX353" s="8"/>
      <c r="FJY353" s="8"/>
      <c r="FJZ353" s="8"/>
      <c r="FKA353" s="8"/>
      <c r="FKB353" s="8"/>
      <c r="FKC353" s="8"/>
      <c r="FKD353" s="8"/>
      <c r="FKE353" s="8"/>
      <c r="FKF353" s="8"/>
      <c r="FKG353" s="8"/>
      <c r="FKH353" s="8"/>
      <c r="FKI353" s="8"/>
      <c r="FKJ353" s="8"/>
      <c r="FKK353" s="8"/>
      <c r="FKL353" s="8"/>
      <c r="FKM353" s="8"/>
      <c r="FKN353" s="8"/>
      <c r="FKO353" s="8"/>
      <c r="FKP353" s="8"/>
      <c r="FKQ353" s="8"/>
      <c r="FKR353" s="8"/>
      <c r="FKS353" s="8"/>
      <c r="FKT353" s="8"/>
      <c r="FKU353" s="8"/>
      <c r="FKV353" s="8"/>
      <c r="FKW353" s="8"/>
      <c r="FKX353" s="8"/>
      <c r="FKY353" s="8"/>
      <c r="FKZ353" s="8"/>
      <c r="FLA353" s="8"/>
      <c r="FLB353" s="8"/>
      <c r="FLC353" s="8"/>
      <c r="FLD353" s="8"/>
      <c r="FLE353" s="8"/>
      <c r="FLF353" s="8"/>
      <c r="FLG353" s="8"/>
      <c r="FLH353" s="8"/>
      <c r="FLI353" s="8"/>
      <c r="FLJ353" s="8"/>
      <c r="FLK353" s="8"/>
      <c r="FLL353" s="8"/>
      <c r="FLM353" s="8"/>
      <c r="FLN353" s="8"/>
      <c r="FLO353" s="8"/>
      <c r="FLP353" s="8"/>
      <c r="FLQ353" s="8"/>
      <c r="FLR353" s="8"/>
      <c r="FLS353" s="8"/>
      <c r="FLT353" s="8"/>
      <c r="FLU353" s="8"/>
      <c r="FLV353" s="8"/>
      <c r="FLW353" s="8"/>
      <c r="FLX353" s="8"/>
      <c r="FLY353" s="8"/>
      <c r="FLZ353" s="8"/>
      <c r="FMA353" s="8"/>
      <c r="FMB353" s="8"/>
      <c r="FMC353" s="8"/>
      <c r="FMD353" s="8"/>
      <c r="FME353" s="8"/>
      <c r="FMF353" s="8"/>
      <c r="FMG353" s="8"/>
      <c r="FMH353" s="8"/>
      <c r="FMI353" s="8"/>
      <c r="FMJ353" s="8"/>
      <c r="FMK353" s="8"/>
      <c r="FML353" s="8"/>
      <c r="FMM353" s="8"/>
      <c r="FMN353" s="8"/>
      <c r="FMO353" s="8"/>
      <c r="FMP353" s="8"/>
      <c r="FMQ353" s="8"/>
      <c r="FMR353" s="8"/>
      <c r="FMS353" s="8"/>
      <c r="FMT353" s="8"/>
      <c r="FMU353" s="8"/>
      <c r="FMV353" s="8"/>
      <c r="FMW353" s="8"/>
      <c r="FMX353" s="8"/>
      <c r="FMY353" s="8"/>
      <c r="FMZ353" s="8"/>
      <c r="FNA353" s="8"/>
      <c r="FNB353" s="8"/>
      <c r="FNC353" s="8"/>
      <c r="FND353" s="8"/>
      <c r="FNE353" s="8"/>
      <c r="FNF353" s="8"/>
      <c r="FNG353" s="8"/>
      <c r="FNH353" s="8"/>
      <c r="FNI353" s="8"/>
      <c r="FNJ353" s="8"/>
      <c r="FNK353" s="8"/>
      <c r="FNL353" s="8"/>
      <c r="FNM353" s="8"/>
      <c r="FNN353" s="8"/>
      <c r="FNO353" s="8"/>
      <c r="FNP353" s="8"/>
      <c r="FNQ353" s="8"/>
      <c r="FNR353" s="8"/>
      <c r="FNS353" s="8"/>
      <c r="FNT353" s="8"/>
      <c r="FNU353" s="8"/>
      <c r="FNV353" s="8"/>
      <c r="FNW353" s="8"/>
      <c r="FNX353" s="8"/>
      <c r="FNY353" s="8"/>
      <c r="FNZ353" s="8"/>
      <c r="FOA353" s="8"/>
      <c r="FOB353" s="8"/>
      <c r="FOC353" s="8"/>
      <c r="FOD353" s="8"/>
      <c r="FOE353" s="8"/>
      <c r="FOF353" s="8"/>
      <c r="FOG353" s="8"/>
      <c r="FOH353" s="8"/>
      <c r="FOI353" s="8"/>
      <c r="FOJ353" s="8"/>
      <c r="FOK353" s="8"/>
      <c r="FOL353" s="8"/>
      <c r="FOM353" s="8"/>
      <c r="FON353" s="8"/>
      <c r="FOO353" s="8"/>
      <c r="FOP353" s="8"/>
      <c r="FOQ353" s="8"/>
      <c r="FOR353" s="8"/>
      <c r="FOS353" s="8"/>
      <c r="FOT353" s="8"/>
      <c r="FOU353" s="8"/>
      <c r="FOV353" s="8"/>
      <c r="FOW353" s="8"/>
      <c r="FOX353" s="8"/>
      <c r="FOY353" s="8"/>
      <c r="FOZ353" s="8"/>
      <c r="FPA353" s="8"/>
      <c r="FPB353" s="8"/>
      <c r="FPC353" s="8"/>
      <c r="FPD353" s="8"/>
      <c r="FPE353" s="8"/>
      <c r="FPF353" s="8"/>
      <c r="FPG353" s="8"/>
      <c r="FPH353" s="8"/>
      <c r="FPI353" s="8"/>
      <c r="FPJ353" s="8"/>
      <c r="FPK353" s="8"/>
      <c r="FPL353" s="8"/>
      <c r="FPM353" s="8"/>
      <c r="FPN353" s="8"/>
      <c r="FPO353" s="8"/>
      <c r="FPP353" s="8"/>
      <c r="FPQ353" s="8"/>
      <c r="FPR353" s="8"/>
      <c r="FPS353" s="8"/>
      <c r="FPT353" s="8"/>
      <c r="FPU353" s="8"/>
      <c r="FPV353" s="8"/>
      <c r="FPW353" s="8"/>
      <c r="FPX353" s="8"/>
      <c r="FPY353" s="8"/>
      <c r="FPZ353" s="8"/>
      <c r="FQA353" s="8"/>
      <c r="FQB353" s="8"/>
      <c r="FQC353" s="8"/>
      <c r="FQD353" s="8"/>
      <c r="FQE353" s="8"/>
      <c r="FQF353" s="8"/>
      <c r="FQG353" s="8"/>
      <c r="FQH353" s="8"/>
      <c r="FQI353" s="8"/>
      <c r="FQJ353" s="8"/>
      <c r="FQK353" s="8"/>
      <c r="FQL353" s="8"/>
      <c r="FQM353" s="8"/>
      <c r="FQN353" s="8"/>
      <c r="FQO353" s="8"/>
      <c r="FQP353" s="8"/>
      <c r="FQQ353" s="8"/>
      <c r="FQR353" s="8"/>
      <c r="FQS353" s="8"/>
      <c r="FQT353" s="8"/>
      <c r="FQU353" s="8"/>
      <c r="FQV353" s="8"/>
      <c r="FQW353" s="8"/>
      <c r="FQX353" s="8"/>
      <c r="FQY353" s="8"/>
      <c r="FQZ353" s="8"/>
      <c r="FRA353" s="8"/>
      <c r="FRB353" s="8"/>
      <c r="FRC353" s="8"/>
      <c r="FRD353" s="8"/>
      <c r="FRE353" s="8"/>
      <c r="FRF353" s="8"/>
      <c r="FRG353" s="8"/>
      <c r="FRH353" s="8"/>
      <c r="FRI353" s="8"/>
      <c r="FRJ353" s="8"/>
      <c r="FRK353" s="8"/>
      <c r="FRL353" s="8"/>
      <c r="FRM353" s="8"/>
      <c r="FRN353" s="8"/>
      <c r="FRO353" s="8"/>
      <c r="FRP353" s="8"/>
      <c r="FRQ353" s="8"/>
      <c r="FRR353" s="8"/>
      <c r="FRS353" s="8"/>
      <c r="FRT353" s="8"/>
      <c r="FRU353" s="8"/>
      <c r="FRV353" s="8"/>
      <c r="FRW353" s="8"/>
      <c r="FRX353" s="8"/>
      <c r="FRY353" s="8"/>
      <c r="FRZ353" s="8"/>
      <c r="FSA353" s="8"/>
      <c r="FSB353" s="8"/>
      <c r="FSC353" s="8"/>
      <c r="FSD353" s="8"/>
      <c r="FSE353" s="8"/>
      <c r="FSF353" s="8"/>
      <c r="FSG353" s="8"/>
      <c r="FSH353" s="8"/>
      <c r="FSI353" s="8"/>
      <c r="FSJ353" s="8"/>
      <c r="FSK353" s="8"/>
      <c r="FSL353" s="8"/>
      <c r="FSM353" s="8"/>
      <c r="FSN353" s="8"/>
      <c r="FSO353" s="8"/>
      <c r="FSP353" s="8"/>
      <c r="FSQ353" s="8"/>
      <c r="FSR353" s="8"/>
      <c r="FSS353" s="8"/>
      <c r="FST353" s="8"/>
      <c r="FSU353" s="8"/>
      <c r="FSV353" s="8"/>
      <c r="FSW353" s="8"/>
      <c r="FSX353" s="8"/>
      <c r="FSY353" s="8"/>
      <c r="FSZ353" s="8"/>
      <c r="FTA353" s="8"/>
      <c r="FTB353" s="8"/>
      <c r="FTC353" s="8"/>
      <c r="FTD353" s="8"/>
      <c r="FTE353" s="8"/>
      <c r="FTF353" s="8"/>
      <c r="FTG353" s="8"/>
      <c r="FTH353" s="8"/>
      <c r="FTI353" s="8"/>
      <c r="FTJ353" s="8"/>
      <c r="FTK353" s="8"/>
      <c r="FTL353" s="8"/>
      <c r="FTM353" s="8"/>
      <c r="FTN353" s="8"/>
      <c r="FTO353" s="8"/>
      <c r="FTP353" s="8"/>
      <c r="FTQ353" s="8"/>
      <c r="FTR353" s="8"/>
      <c r="FTS353" s="8"/>
      <c r="FTT353" s="8"/>
      <c r="FTU353" s="8"/>
      <c r="FTV353" s="8"/>
      <c r="FTW353" s="8"/>
      <c r="FTX353" s="8"/>
      <c r="FTY353" s="8"/>
      <c r="FTZ353" s="8"/>
      <c r="FUA353" s="8"/>
      <c r="FUB353" s="8"/>
      <c r="FUC353" s="8"/>
      <c r="FUD353" s="8"/>
      <c r="FUE353" s="8"/>
      <c r="FUF353" s="8"/>
      <c r="FUG353" s="8"/>
      <c r="FUH353" s="8"/>
      <c r="FUI353" s="8"/>
      <c r="FUJ353" s="8"/>
      <c r="FUK353" s="8"/>
      <c r="FUL353" s="8"/>
      <c r="FUM353" s="8"/>
      <c r="FUN353" s="8"/>
      <c r="FUO353" s="8"/>
      <c r="FUP353" s="8"/>
      <c r="FUQ353" s="8"/>
      <c r="FUR353" s="8"/>
      <c r="FUS353" s="8"/>
      <c r="FUT353" s="8"/>
      <c r="FUU353" s="8"/>
      <c r="FUV353" s="8"/>
      <c r="FUW353" s="8"/>
      <c r="FUX353" s="8"/>
      <c r="FUY353" s="8"/>
      <c r="FUZ353" s="8"/>
      <c r="FVA353" s="8"/>
      <c r="FVB353" s="8"/>
      <c r="FVC353" s="8"/>
      <c r="FVD353" s="8"/>
      <c r="FVE353" s="8"/>
      <c r="FVF353" s="8"/>
      <c r="FVG353" s="8"/>
      <c r="FVH353" s="8"/>
      <c r="FVI353" s="8"/>
      <c r="FVJ353" s="8"/>
      <c r="FVK353" s="8"/>
      <c r="FVL353" s="8"/>
      <c r="FVM353" s="8"/>
      <c r="FVN353" s="8"/>
      <c r="FVO353" s="8"/>
      <c r="FVP353" s="8"/>
      <c r="FVQ353" s="8"/>
      <c r="FVR353" s="8"/>
      <c r="FVS353" s="8"/>
      <c r="FVT353" s="8"/>
      <c r="FVU353" s="8"/>
      <c r="FVV353" s="8"/>
      <c r="FVW353" s="8"/>
      <c r="FVX353" s="8"/>
      <c r="FVY353" s="8"/>
      <c r="FVZ353" s="8"/>
      <c r="FWA353" s="8"/>
      <c r="FWB353" s="8"/>
      <c r="FWC353" s="8"/>
      <c r="FWD353" s="8"/>
      <c r="FWE353" s="8"/>
      <c r="FWF353" s="8"/>
      <c r="FWG353" s="8"/>
      <c r="FWH353" s="8"/>
      <c r="FWI353" s="8"/>
      <c r="FWJ353" s="8"/>
      <c r="FWK353" s="8"/>
      <c r="FWL353" s="8"/>
      <c r="FWM353" s="8"/>
      <c r="FWN353" s="8"/>
      <c r="FWO353" s="8"/>
      <c r="FWP353" s="8"/>
      <c r="FWQ353" s="8"/>
      <c r="FWR353" s="8"/>
      <c r="FWS353" s="8"/>
      <c r="FWT353" s="8"/>
      <c r="FWU353" s="8"/>
      <c r="FWV353" s="8"/>
      <c r="FWW353" s="8"/>
      <c r="FWX353" s="8"/>
      <c r="FWY353" s="8"/>
      <c r="FWZ353" s="8"/>
      <c r="FXA353" s="8"/>
      <c r="FXB353" s="8"/>
      <c r="FXC353" s="8"/>
      <c r="FXD353" s="8"/>
      <c r="FXE353" s="8"/>
      <c r="FXF353" s="8"/>
      <c r="FXG353" s="8"/>
      <c r="FXH353" s="8"/>
      <c r="FXI353" s="8"/>
      <c r="FXJ353" s="8"/>
      <c r="FXK353" s="8"/>
      <c r="FXL353" s="8"/>
      <c r="FXM353" s="8"/>
      <c r="FXN353" s="8"/>
      <c r="FXO353" s="8"/>
      <c r="FXP353" s="8"/>
      <c r="FXQ353" s="8"/>
      <c r="FXR353" s="8"/>
      <c r="FXS353" s="8"/>
      <c r="FXT353" s="8"/>
      <c r="FXU353" s="8"/>
      <c r="FXV353" s="8"/>
      <c r="FXW353" s="8"/>
      <c r="FXX353" s="8"/>
      <c r="FXY353" s="8"/>
      <c r="FXZ353" s="8"/>
      <c r="FYA353" s="8"/>
      <c r="FYB353" s="8"/>
      <c r="FYC353" s="8"/>
      <c r="FYD353" s="8"/>
      <c r="FYE353" s="8"/>
      <c r="FYF353" s="8"/>
      <c r="FYG353" s="8"/>
      <c r="FYH353" s="8"/>
      <c r="FYI353" s="8"/>
      <c r="FYJ353" s="8"/>
      <c r="FYK353" s="8"/>
      <c r="FYL353" s="8"/>
      <c r="FYM353" s="8"/>
      <c r="FYN353" s="8"/>
      <c r="FYO353" s="8"/>
      <c r="FYP353" s="8"/>
      <c r="FYQ353" s="8"/>
      <c r="FYR353" s="8"/>
      <c r="FYS353" s="8"/>
      <c r="FYT353" s="8"/>
      <c r="FYU353" s="8"/>
      <c r="FYV353" s="8"/>
      <c r="FYW353" s="8"/>
      <c r="FYX353" s="8"/>
      <c r="FYY353" s="8"/>
      <c r="FYZ353" s="8"/>
      <c r="FZA353" s="8"/>
      <c r="FZB353" s="8"/>
      <c r="FZC353" s="8"/>
      <c r="FZD353" s="8"/>
      <c r="FZE353" s="8"/>
      <c r="FZF353" s="8"/>
      <c r="FZG353" s="8"/>
      <c r="FZH353" s="8"/>
      <c r="FZI353" s="8"/>
      <c r="FZJ353" s="8"/>
      <c r="FZK353" s="8"/>
      <c r="FZL353" s="8"/>
      <c r="FZM353" s="8"/>
      <c r="FZN353" s="8"/>
      <c r="FZO353" s="8"/>
      <c r="FZP353" s="8"/>
      <c r="FZQ353" s="8"/>
      <c r="FZR353" s="8"/>
      <c r="FZS353" s="8"/>
      <c r="FZT353" s="8"/>
      <c r="FZU353" s="8"/>
      <c r="FZV353" s="8"/>
      <c r="FZW353" s="8"/>
      <c r="FZX353" s="8"/>
      <c r="FZY353" s="8"/>
      <c r="FZZ353" s="8"/>
      <c r="GAA353" s="8"/>
      <c r="GAB353" s="8"/>
      <c r="GAC353" s="8"/>
      <c r="GAD353" s="8"/>
      <c r="GAE353" s="8"/>
      <c r="GAF353" s="8"/>
      <c r="GAG353" s="8"/>
      <c r="GAH353" s="8"/>
      <c r="GAI353" s="8"/>
      <c r="GAJ353" s="8"/>
      <c r="GAK353" s="8"/>
      <c r="GAL353" s="8"/>
      <c r="GAM353" s="8"/>
      <c r="GAN353" s="8"/>
      <c r="GAO353" s="8"/>
      <c r="GAP353" s="8"/>
      <c r="GAQ353" s="8"/>
      <c r="GAR353" s="8"/>
      <c r="GAS353" s="8"/>
      <c r="GAT353" s="8"/>
      <c r="GAU353" s="8"/>
      <c r="GAV353" s="8"/>
      <c r="GAW353" s="8"/>
      <c r="GAX353" s="8"/>
      <c r="GAY353" s="8"/>
      <c r="GAZ353" s="8"/>
      <c r="GBA353" s="8"/>
      <c r="GBB353" s="8"/>
      <c r="GBC353" s="8"/>
      <c r="GBD353" s="8"/>
      <c r="GBE353" s="8"/>
      <c r="GBF353" s="8"/>
      <c r="GBG353" s="8"/>
      <c r="GBH353" s="8"/>
      <c r="GBI353" s="8"/>
      <c r="GBJ353" s="8"/>
      <c r="GBK353" s="8"/>
      <c r="GBL353" s="8"/>
      <c r="GBM353" s="8"/>
      <c r="GBN353" s="8"/>
      <c r="GBO353" s="8"/>
      <c r="GBP353" s="8"/>
      <c r="GBQ353" s="8"/>
      <c r="GBR353" s="8"/>
      <c r="GBS353" s="8"/>
      <c r="GBT353" s="8"/>
      <c r="GBU353" s="8"/>
      <c r="GBV353" s="8"/>
      <c r="GBW353" s="8"/>
      <c r="GBX353" s="8"/>
      <c r="GBY353" s="8"/>
      <c r="GBZ353" s="8"/>
      <c r="GCA353" s="8"/>
      <c r="GCB353" s="8"/>
      <c r="GCC353" s="8"/>
      <c r="GCD353" s="8"/>
      <c r="GCE353" s="8"/>
      <c r="GCF353" s="8"/>
      <c r="GCG353" s="8"/>
      <c r="GCH353" s="8"/>
      <c r="GCI353" s="8"/>
      <c r="GCJ353" s="8"/>
      <c r="GCK353" s="8"/>
      <c r="GCL353" s="8"/>
      <c r="GCM353" s="8"/>
      <c r="GCN353" s="8"/>
      <c r="GCO353" s="8"/>
      <c r="GCP353" s="8"/>
      <c r="GCQ353" s="8"/>
      <c r="GCR353" s="8"/>
      <c r="GCS353" s="8"/>
      <c r="GCT353" s="8"/>
      <c r="GCU353" s="8"/>
      <c r="GCV353" s="8"/>
      <c r="GCW353" s="8"/>
      <c r="GCX353" s="8"/>
      <c r="GCY353" s="8"/>
      <c r="GCZ353" s="8"/>
      <c r="GDA353" s="8"/>
      <c r="GDB353" s="8"/>
      <c r="GDC353" s="8"/>
      <c r="GDD353" s="8"/>
      <c r="GDE353" s="8"/>
      <c r="GDF353" s="8"/>
      <c r="GDG353" s="8"/>
      <c r="GDH353" s="8"/>
      <c r="GDI353" s="8"/>
      <c r="GDJ353" s="8"/>
      <c r="GDK353" s="8"/>
      <c r="GDL353" s="8"/>
      <c r="GDM353" s="8"/>
      <c r="GDN353" s="8"/>
      <c r="GDO353" s="8"/>
      <c r="GDP353" s="8"/>
      <c r="GDQ353" s="8"/>
      <c r="GDR353" s="8"/>
      <c r="GDS353" s="8"/>
      <c r="GDT353" s="8"/>
      <c r="GDU353" s="8"/>
      <c r="GDV353" s="8"/>
      <c r="GDW353" s="8"/>
      <c r="GDX353" s="8"/>
      <c r="GDY353" s="8"/>
      <c r="GDZ353" s="8"/>
      <c r="GEA353" s="8"/>
      <c r="GEB353" s="8"/>
      <c r="GEC353" s="8"/>
      <c r="GED353" s="8"/>
      <c r="GEE353" s="8"/>
      <c r="GEF353" s="8"/>
      <c r="GEG353" s="8"/>
      <c r="GEH353" s="8"/>
      <c r="GEI353" s="8"/>
      <c r="GEJ353" s="8"/>
      <c r="GEK353" s="8"/>
      <c r="GEL353" s="8"/>
      <c r="GEM353" s="8"/>
      <c r="GEN353" s="8"/>
      <c r="GEO353" s="8"/>
      <c r="GEP353" s="8"/>
      <c r="GEQ353" s="8"/>
      <c r="GER353" s="8"/>
      <c r="GES353" s="8"/>
      <c r="GET353" s="8"/>
      <c r="GEU353" s="8"/>
      <c r="GEV353" s="8"/>
      <c r="GEW353" s="8"/>
      <c r="GEX353" s="8"/>
      <c r="GEY353" s="8"/>
      <c r="GEZ353" s="8"/>
      <c r="GFA353" s="8"/>
      <c r="GFB353" s="8"/>
      <c r="GFC353" s="8"/>
      <c r="GFD353" s="8"/>
      <c r="GFE353" s="8"/>
      <c r="GFF353" s="8"/>
      <c r="GFG353" s="8"/>
      <c r="GFH353" s="8"/>
      <c r="GFI353" s="8"/>
      <c r="GFJ353" s="8"/>
      <c r="GFK353" s="8"/>
      <c r="GFL353" s="8"/>
      <c r="GFM353" s="8"/>
      <c r="GFN353" s="8"/>
      <c r="GFO353" s="8"/>
      <c r="GFP353" s="8"/>
      <c r="GFQ353" s="8"/>
      <c r="GFR353" s="8"/>
      <c r="GFS353" s="8"/>
      <c r="GFT353" s="8"/>
      <c r="GFU353" s="8"/>
      <c r="GFV353" s="8"/>
      <c r="GFW353" s="8"/>
      <c r="GFX353" s="8"/>
      <c r="GFY353" s="8"/>
      <c r="GFZ353" s="8"/>
      <c r="GGA353" s="8"/>
      <c r="GGB353" s="8"/>
      <c r="GGC353" s="8"/>
      <c r="GGD353" s="8"/>
      <c r="GGE353" s="8"/>
      <c r="GGF353" s="8"/>
      <c r="GGG353" s="8"/>
      <c r="GGH353" s="8"/>
      <c r="GGI353" s="8"/>
      <c r="GGJ353" s="8"/>
      <c r="GGK353" s="8"/>
      <c r="GGL353" s="8"/>
      <c r="GGM353" s="8"/>
      <c r="GGN353" s="8"/>
      <c r="GGO353" s="8"/>
      <c r="GGP353" s="8"/>
      <c r="GGQ353" s="8"/>
      <c r="GGR353" s="8"/>
      <c r="GGS353" s="8"/>
      <c r="GGT353" s="8"/>
      <c r="GGU353" s="8"/>
      <c r="GGV353" s="8"/>
      <c r="GGW353" s="8"/>
      <c r="GGX353" s="8"/>
      <c r="GGY353" s="8"/>
      <c r="GGZ353" s="8"/>
      <c r="GHA353" s="8"/>
      <c r="GHB353" s="8"/>
      <c r="GHC353" s="8"/>
      <c r="GHD353" s="8"/>
      <c r="GHE353" s="8"/>
      <c r="GHF353" s="8"/>
      <c r="GHG353" s="8"/>
      <c r="GHH353" s="8"/>
      <c r="GHI353" s="8"/>
      <c r="GHJ353" s="8"/>
      <c r="GHK353" s="8"/>
      <c r="GHL353" s="8"/>
      <c r="GHM353" s="8"/>
      <c r="GHN353" s="8"/>
      <c r="GHO353" s="8"/>
      <c r="GHP353" s="8"/>
      <c r="GHQ353" s="8"/>
      <c r="GHR353" s="8"/>
      <c r="GHS353" s="8"/>
      <c r="GHT353" s="8"/>
      <c r="GHU353" s="8"/>
      <c r="GHV353" s="8"/>
      <c r="GHW353" s="8"/>
      <c r="GHX353" s="8"/>
      <c r="GHY353" s="8"/>
      <c r="GHZ353" s="8"/>
      <c r="GIA353" s="8"/>
      <c r="GIB353" s="8"/>
      <c r="GIC353" s="8"/>
      <c r="GID353" s="8"/>
      <c r="GIE353" s="8"/>
      <c r="GIF353" s="8"/>
      <c r="GIG353" s="8"/>
      <c r="GIH353" s="8"/>
      <c r="GII353" s="8"/>
      <c r="GIJ353" s="8"/>
      <c r="GIK353" s="8"/>
      <c r="GIL353" s="8"/>
      <c r="GIM353" s="8"/>
      <c r="GIN353" s="8"/>
      <c r="GIO353" s="8"/>
      <c r="GIP353" s="8"/>
      <c r="GIQ353" s="8"/>
      <c r="GIR353" s="8"/>
      <c r="GIS353" s="8"/>
      <c r="GIT353" s="8"/>
      <c r="GIU353" s="8"/>
      <c r="GIV353" s="8"/>
      <c r="GIW353" s="8"/>
      <c r="GIX353" s="8"/>
      <c r="GIY353" s="8"/>
      <c r="GIZ353" s="8"/>
      <c r="GJA353" s="8"/>
      <c r="GJB353" s="8"/>
      <c r="GJC353" s="8"/>
      <c r="GJD353" s="8"/>
      <c r="GJE353" s="8"/>
      <c r="GJF353" s="8"/>
      <c r="GJG353" s="8"/>
      <c r="GJH353" s="8"/>
      <c r="GJI353" s="8"/>
      <c r="GJJ353" s="8"/>
      <c r="GJK353" s="8"/>
      <c r="GJL353" s="8"/>
      <c r="GJM353" s="8"/>
      <c r="GJN353" s="8"/>
      <c r="GJO353" s="8"/>
      <c r="GJP353" s="8"/>
      <c r="GJQ353" s="8"/>
      <c r="GJR353" s="8"/>
      <c r="GJS353" s="8"/>
      <c r="GJT353" s="8"/>
      <c r="GJU353" s="8"/>
      <c r="GJV353" s="8"/>
      <c r="GJW353" s="8"/>
      <c r="GJX353" s="8"/>
      <c r="GJY353" s="8"/>
      <c r="GJZ353" s="8"/>
      <c r="GKA353" s="8"/>
      <c r="GKB353" s="8"/>
      <c r="GKC353" s="8"/>
      <c r="GKD353" s="8"/>
      <c r="GKE353" s="8"/>
      <c r="GKF353" s="8"/>
      <c r="GKG353" s="8"/>
      <c r="GKH353" s="8"/>
      <c r="GKI353" s="8"/>
      <c r="GKJ353" s="8"/>
      <c r="GKK353" s="8"/>
      <c r="GKL353" s="8"/>
      <c r="GKM353" s="8"/>
      <c r="GKN353" s="8"/>
      <c r="GKO353" s="8"/>
      <c r="GKP353" s="8"/>
      <c r="GKQ353" s="8"/>
      <c r="GKR353" s="8"/>
      <c r="GKS353" s="8"/>
      <c r="GKT353" s="8"/>
      <c r="GKU353" s="8"/>
      <c r="GKV353" s="8"/>
      <c r="GKW353" s="8"/>
      <c r="GKX353" s="8"/>
      <c r="GKY353" s="8"/>
      <c r="GKZ353" s="8"/>
      <c r="GLA353" s="8"/>
      <c r="GLB353" s="8"/>
      <c r="GLC353" s="8"/>
      <c r="GLD353" s="8"/>
      <c r="GLE353" s="8"/>
      <c r="GLF353" s="8"/>
      <c r="GLG353" s="8"/>
      <c r="GLH353" s="8"/>
      <c r="GLI353" s="8"/>
      <c r="GLJ353" s="8"/>
      <c r="GLK353" s="8"/>
      <c r="GLL353" s="8"/>
      <c r="GLM353" s="8"/>
      <c r="GLN353" s="8"/>
      <c r="GLO353" s="8"/>
      <c r="GLP353" s="8"/>
      <c r="GLQ353" s="8"/>
      <c r="GLR353" s="8"/>
      <c r="GLS353" s="8"/>
      <c r="GLT353" s="8"/>
      <c r="GLU353" s="8"/>
      <c r="GLV353" s="8"/>
      <c r="GLW353" s="8"/>
      <c r="GLX353" s="8"/>
      <c r="GLY353" s="8"/>
      <c r="GLZ353" s="8"/>
      <c r="GMA353" s="8"/>
      <c r="GMB353" s="8"/>
      <c r="GMC353" s="8"/>
      <c r="GMD353" s="8"/>
      <c r="GME353" s="8"/>
      <c r="GMF353" s="8"/>
      <c r="GMG353" s="8"/>
      <c r="GMH353" s="8"/>
      <c r="GMI353" s="8"/>
      <c r="GMJ353" s="8"/>
      <c r="GMK353" s="8"/>
      <c r="GML353" s="8"/>
      <c r="GMM353" s="8"/>
      <c r="GMN353" s="8"/>
      <c r="GMO353" s="8"/>
      <c r="GMP353" s="8"/>
      <c r="GMQ353" s="8"/>
      <c r="GMR353" s="8"/>
      <c r="GMS353" s="8"/>
      <c r="GMT353" s="8"/>
      <c r="GMU353" s="8"/>
      <c r="GMV353" s="8"/>
      <c r="GMW353" s="8"/>
      <c r="GMX353" s="8"/>
      <c r="GMY353" s="8"/>
      <c r="GMZ353" s="8"/>
      <c r="GNA353" s="8"/>
      <c r="GNB353" s="8"/>
      <c r="GNC353" s="8"/>
      <c r="GND353" s="8"/>
      <c r="GNE353" s="8"/>
      <c r="GNF353" s="8"/>
      <c r="GNG353" s="8"/>
      <c r="GNH353" s="8"/>
      <c r="GNI353" s="8"/>
      <c r="GNJ353" s="8"/>
      <c r="GNK353" s="8"/>
      <c r="GNL353" s="8"/>
      <c r="GNM353" s="8"/>
      <c r="GNN353" s="8"/>
      <c r="GNO353" s="8"/>
      <c r="GNP353" s="8"/>
      <c r="GNQ353" s="8"/>
      <c r="GNR353" s="8"/>
      <c r="GNS353" s="8"/>
      <c r="GNT353" s="8"/>
      <c r="GNU353" s="8"/>
      <c r="GNV353" s="8"/>
      <c r="GNW353" s="8"/>
      <c r="GNX353" s="8"/>
      <c r="GNY353" s="8"/>
      <c r="GNZ353" s="8"/>
      <c r="GOA353" s="8"/>
      <c r="GOB353" s="8"/>
      <c r="GOC353" s="8"/>
      <c r="GOD353" s="8"/>
      <c r="GOE353" s="8"/>
      <c r="GOF353" s="8"/>
      <c r="GOG353" s="8"/>
      <c r="GOH353" s="8"/>
      <c r="GOI353" s="8"/>
      <c r="GOJ353" s="8"/>
      <c r="GOK353" s="8"/>
      <c r="GOL353" s="8"/>
      <c r="GOM353" s="8"/>
      <c r="GON353" s="8"/>
      <c r="GOO353" s="8"/>
      <c r="GOP353" s="8"/>
      <c r="GOQ353" s="8"/>
      <c r="GOR353" s="8"/>
      <c r="GOS353" s="8"/>
      <c r="GOT353" s="8"/>
      <c r="GOU353" s="8"/>
      <c r="GOV353" s="8"/>
      <c r="GOW353" s="8"/>
      <c r="GOX353" s="8"/>
      <c r="GOY353" s="8"/>
      <c r="GOZ353" s="8"/>
      <c r="GPA353" s="8"/>
      <c r="GPB353" s="8"/>
      <c r="GPC353" s="8"/>
      <c r="GPD353" s="8"/>
      <c r="GPE353" s="8"/>
      <c r="GPF353" s="8"/>
      <c r="GPG353" s="8"/>
      <c r="GPH353" s="8"/>
      <c r="GPI353" s="8"/>
      <c r="GPJ353" s="8"/>
      <c r="GPK353" s="8"/>
      <c r="GPL353" s="8"/>
      <c r="GPM353" s="8"/>
      <c r="GPN353" s="8"/>
      <c r="GPO353" s="8"/>
      <c r="GPP353" s="8"/>
      <c r="GPQ353" s="8"/>
      <c r="GPR353" s="8"/>
      <c r="GPS353" s="8"/>
      <c r="GPT353" s="8"/>
      <c r="GPU353" s="8"/>
      <c r="GPV353" s="8"/>
      <c r="GPW353" s="8"/>
      <c r="GPX353" s="8"/>
      <c r="GPY353" s="8"/>
      <c r="GPZ353" s="8"/>
      <c r="GQA353" s="8"/>
      <c r="GQB353" s="8"/>
      <c r="GQC353" s="8"/>
      <c r="GQD353" s="8"/>
      <c r="GQE353" s="8"/>
      <c r="GQF353" s="8"/>
      <c r="GQG353" s="8"/>
      <c r="GQH353" s="8"/>
      <c r="GQI353" s="8"/>
      <c r="GQJ353" s="8"/>
      <c r="GQK353" s="8"/>
      <c r="GQL353" s="8"/>
      <c r="GQM353" s="8"/>
      <c r="GQN353" s="8"/>
      <c r="GQO353" s="8"/>
      <c r="GQP353" s="8"/>
      <c r="GQQ353" s="8"/>
      <c r="GQR353" s="8"/>
      <c r="GQS353" s="8"/>
      <c r="GQT353" s="8"/>
      <c r="GQU353" s="8"/>
      <c r="GQV353" s="8"/>
      <c r="GQW353" s="8"/>
      <c r="GQX353" s="8"/>
      <c r="GQY353" s="8"/>
      <c r="GQZ353" s="8"/>
      <c r="GRA353" s="8"/>
      <c r="GRB353" s="8"/>
      <c r="GRC353" s="8"/>
      <c r="GRD353" s="8"/>
      <c r="GRE353" s="8"/>
      <c r="GRF353" s="8"/>
      <c r="GRG353" s="8"/>
      <c r="GRH353" s="8"/>
      <c r="GRI353" s="8"/>
      <c r="GRJ353" s="8"/>
      <c r="GRK353" s="8"/>
      <c r="GRL353" s="8"/>
      <c r="GRM353" s="8"/>
      <c r="GRN353" s="8"/>
      <c r="GRO353" s="8"/>
      <c r="GRP353" s="8"/>
      <c r="GRQ353" s="8"/>
      <c r="GRR353" s="8"/>
      <c r="GRS353" s="8"/>
      <c r="GRT353" s="8"/>
      <c r="GRU353" s="8"/>
      <c r="GRV353" s="8"/>
      <c r="GRW353" s="8"/>
      <c r="GRX353" s="8"/>
      <c r="GRY353" s="8"/>
      <c r="GRZ353" s="8"/>
      <c r="GSA353" s="8"/>
      <c r="GSB353" s="8"/>
      <c r="GSC353" s="8"/>
      <c r="GSD353" s="8"/>
      <c r="GSE353" s="8"/>
      <c r="GSF353" s="8"/>
      <c r="GSG353" s="8"/>
      <c r="GSH353" s="8"/>
      <c r="GSI353" s="8"/>
      <c r="GSJ353" s="8"/>
      <c r="GSK353" s="8"/>
      <c r="GSL353" s="8"/>
      <c r="GSM353" s="8"/>
      <c r="GSN353" s="8"/>
      <c r="GSO353" s="8"/>
      <c r="GSP353" s="8"/>
      <c r="GSQ353" s="8"/>
      <c r="GSR353" s="8"/>
      <c r="GSS353" s="8"/>
      <c r="GST353" s="8"/>
      <c r="GSU353" s="8"/>
      <c r="GSV353" s="8"/>
      <c r="GSW353" s="8"/>
      <c r="GSX353" s="8"/>
      <c r="GSY353" s="8"/>
      <c r="GSZ353" s="8"/>
      <c r="GTA353" s="8"/>
      <c r="GTB353" s="8"/>
      <c r="GTC353" s="8"/>
      <c r="GTD353" s="8"/>
      <c r="GTE353" s="8"/>
      <c r="GTF353" s="8"/>
      <c r="GTG353" s="8"/>
      <c r="GTH353" s="8"/>
      <c r="GTI353" s="8"/>
      <c r="GTJ353" s="8"/>
      <c r="GTK353" s="8"/>
      <c r="GTL353" s="8"/>
      <c r="GTM353" s="8"/>
      <c r="GTN353" s="8"/>
      <c r="GTO353" s="8"/>
      <c r="GTP353" s="8"/>
      <c r="GTQ353" s="8"/>
      <c r="GTR353" s="8"/>
      <c r="GTS353" s="8"/>
      <c r="GTT353" s="8"/>
      <c r="GTU353" s="8"/>
      <c r="GTV353" s="8"/>
      <c r="GTW353" s="8"/>
      <c r="GTX353" s="8"/>
      <c r="GTY353" s="8"/>
      <c r="GTZ353" s="8"/>
      <c r="GUA353" s="8"/>
      <c r="GUB353" s="8"/>
      <c r="GUC353" s="8"/>
      <c r="GUD353" s="8"/>
      <c r="GUE353" s="8"/>
      <c r="GUF353" s="8"/>
      <c r="GUG353" s="8"/>
      <c r="GUH353" s="8"/>
      <c r="GUI353" s="8"/>
      <c r="GUJ353" s="8"/>
      <c r="GUK353" s="8"/>
      <c r="GUL353" s="8"/>
      <c r="GUM353" s="8"/>
      <c r="GUN353" s="8"/>
      <c r="GUO353" s="8"/>
      <c r="GUP353" s="8"/>
      <c r="GUQ353" s="8"/>
      <c r="GUR353" s="8"/>
      <c r="GUS353" s="8"/>
      <c r="GUT353" s="8"/>
      <c r="GUU353" s="8"/>
      <c r="GUV353" s="8"/>
      <c r="GUW353" s="8"/>
      <c r="GUX353" s="8"/>
      <c r="GUY353" s="8"/>
      <c r="GUZ353" s="8"/>
      <c r="GVA353" s="8"/>
      <c r="GVB353" s="8"/>
      <c r="GVC353" s="8"/>
      <c r="GVD353" s="8"/>
      <c r="GVE353" s="8"/>
      <c r="GVF353" s="8"/>
      <c r="GVG353" s="8"/>
      <c r="GVH353" s="8"/>
      <c r="GVI353" s="8"/>
      <c r="GVJ353" s="8"/>
      <c r="GVK353" s="8"/>
      <c r="GVL353" s="8"/>
      <c r="GVM353" s="8"/>
      <c r="GVN353" s="8"/>
      <c r="GVO353" s="8"/>
      <c r="GVP353" s="8"/>
      <c r="GVQ353" s="8"/>
      <c r="GVR353" s="8"/>
      <c r="GVS353" s="8"/>
      <c r="GVT353" s="8"/>
      <c r="GVU353" s="8"/>
      <c r="GVV353" s="8"/>
      <c r="GVW353" s="8"/>
      <c r="GVX353" s="8"/>
      <c r="GVY353" s="8"/>
      <c r="GVZ353" s="8"/>
      <c r="GWA353" s="8"/>
      <c r="GWB353" s="8"/>
      <c r="GWC353" s="8"/>
      <c r="GWD353" s="8"/>
      <c r="GWE353" s="8"/>
      <c r="GWF353" s="8"/>
      <c r="GWG353" s="8"/>
      <c r="GWH353" s="8"/>
      <c r="GWI353" s="8"/>
      <c r="GWJ353" s="8"/>
      <c r="GWK353" s="8"/>
      <c r="GWL353" s="8"/>
      <c r="GWM353" s="8"/>
      <c r="GWN353" s="8"/>
      <c r="GWO353" s="8"/>
      <c r="GWP353" s="8"/>
      <c r="GWQ353" s="8"/>
      <c r="GWR353" s="8"/>
      <c r="GWS353" s="8"/>
      <c r="GWT353" s="8"/>
      <c r="GWU353" s="8"/>
      <c r="GWV353" s="8"/>
      <c r="GWW353" s="8"/>
      <c r="GWX353" s="8"/>
      <c r="GWY353" s="8"/>
      <c r="GWZ353" s="8"/>
      <c r="GXA353" s="8"/>
      <c r="GXB353" s="8"/>
      <c r="GXC353" s="8"/>
      <c r="GXD353" s="8"/>
      <c r="GXE353" s="8"/>
      <c r="GXF353" s="8"/>
      <c r="GXG353" s="8"/>
      <c r="GXH353" s="8"/>
      <c r="GXI353" s="8"/>
      <c r="GXJ353" s="8"/>
      <c r="GXK353" s="8"/>
      <c r="GXL353" s="8"/>
      <c r="GXM353" s="8"/>
      <c r="GXN353" s="8"/>
      <c r="GXO353" s="8"/>
      <c r="GXP353" s="8"/>
      <c r="GXQ353" s="8"/>
      <c r="GXR353" s="8"/>
      <c r="GXS353" s="8"/>
      <c r="GXT353" s="8"/>
      <c r="GXU353" s="8"/>
      <c r="GXV353" s="8"/>
      <c r="GXW353" s="8"/>
      <c r="GXX353" s="8"/>
      <c r="GXY353" s="8"/>
      <c r="GXZ353" s="8"/>
      <c r="GYA353" s="8"/>
      <c r="GYB353" s="8"/>
      <c r="GYC353" s="8"/>
      <c r="GYD353" s="8"/>
      <c r="GYE353" s="8"/>
      <c r="GYF353" s="8"/>
      <c r="GYG353" s="8"/>
      <c r="GYH353" s="8"/>
      <c r="GYI353" s="8"/>
      <c r="GYJ353" s="8"/>
      <c r="GYK353" s="8"/>
      <c r="GYL353" s="8"/>
      <c r="GYM353" s="8"/>
      <c r="GYN353" s="8"/>
      <c r="GYO353" s="8"/>
      <c r="GYP353" s="8"/>
      <c r="GYQ353" s="8"/>
      <c r="GYR353" s="8"/>
      <c r="GYS353" s="8"/>
      <c r="GYT353" s="8"/>
      <c r="GYU353" s="8"/>
      <c r="GYV353" s="8"/>
      <c r="GYW353" s="8"/>
      <c r="GYX353" s="8"/>
      <c r="GYY353" s="8"/>
      <c r="GYZ353" s="8"/>
      <c r="GZA353" s="8"/>
      <c r="GZB353" s="8"/>
      <c r="GZC353" s="8"/>
      <c r="GZD353" s="8"/>
      <c r="GZE353" s="8"/>
      <c r="GZF353" s="8"/>
      <c r="GZG353" s="8"/>
      <c r="GZH353" s="8"/>
      <c r="GZI353" s="8"/>
      <c r="GZJ353" s="8"/>
      <c r="GZK353" s="8"/>
      <c r="GZL353" s="8"/>
      <c r="GZM353" s="8"/>
      <c r="GZN353" s="8"/>
      <c r="GZO353" s="8"/>
      <c r="GZP353" s="8"/>
      <c r="GZQ353" s="8"/>
      <c r="GZR353" s="8"/>
      <c r="GZS353" s="8"/>
      <c r="GZT353" s="8"/>
      <c r="GZU353" s="8"/>
      <c r="GZV353" s="8"/>
      <c r="GZW353" s="8"/>
      <c r="GZX353" s="8"/>
      <c r="GZY353" s="8"/>
      <c r="GZZ353" s="8"/>
      <c r="HAA353" s="8"/>
      <c r="HAB353" s="8"/>
      <c r="HAC353" s="8"/>
      <c r="HAD353" s="8"/>
      <c r="HAE353" s="8"/>
      <c r="HAF353" s="8"/>
      <c r="HAG353" s="8"/>
      <c r="HAH353" s="8"/>
      <c r="HAI353" s="8"/>
      <c r="HAJ353" s="8"/>
      <c r="HAK353" s="8"/>
      <c r="HAL353" s="8"/>
      <c r="HAM353" s="8"/>
      <c r="HAN353" s="8"/>
      <c r="HAO353" s="8"/>
      <c r="HAP353" s="8"/>
      <c r="HAQ353" s="8"/>
      <c r="HAR353" s="8"/>
      <c r="HAS353" s="8"/>
      <c r="HAT353" s="8"/>
      <c r="HAU353" s="8"/>
      <c r="HAV353" s="8"/>
      <c r="HAW353" s="8"/>
      <c r="HAX353" s="8"/>
      <c r="HAY353" s="8"/>
      <c r="HAZ353" s="8"/>
      <c r="HBA353" s="8"/>
      <c r="HBB353" s="8"/>
      <c r="HBC353" s="8"/>
      <c r="HBD353" s="8"/>
      <c r="HBE353" s="8"/>
      <c r="HBF353" s="8"/>
      <c r="HBG353" s="8"/>
      <c r="HBH353" s="8"/>
      <c r="HBI353" s="8"/>
      <c r="HBJ353" s="8"/>
      <c r="HBK353" s="8"/>
      <c r="HBL353" s="8"/>
      <c r="HBM353" s="8"/>
      <c r="HBN353" s="8"/>
      <c r="HBO353" s="8"/>
      <c r="HBP353" s="8"/>
      <c r="HBQ353" s="8"/>
      <c r="HBR353" s="8"/>
      <c r="HBS353" s="8"/>
      <c r="HBT353" s="8"/>
      <c r="HBU353" s="8"/>
      <c r="HBV353" s="8"/>
      <c r="HBW353" s="8"/>
      <c r="HBX353" s="8"/>
      <c r="HBY353" s="8"/>
      <c r="HBZ353" s="8"/>
      <c r="HCA353" s="8"/>
      <c r="HCB353" s="8"/>
      <c r="HCC353" s="8"/>
      <c r="HCD353" s="8"/>
      <c r="HCE353" s="8"/>
      <c r="HCF353" s="8"/>
      <c r="HCG353" s="8"/>
      <c r="HCH353" s="8"/>
      <c r="HCI353" s="8"/>
      <c r="HCJ353" s="8"/>
      <c r="HCK353" s="8"/>
      <c r="HCL353" s="8"/>
      <c r="HCM353" s="8"/>
      <c r="HCN353" s="8"/>
      <c r="HCO353" s="8"/>
      <c r="HCP353" s="8"/>
      <c r="HCQ353" s="8"/>
      <c r="HCR353" s="8"/>
      <c r="HCS353" s="8"/>
      <c r="HCT353" s="8"/>
      <c r="HCU353" s="8"/>
      <c r="HCV353" s="8"/>
      <c r="HCW353" s="8"/>
      <c r="HCX353" s="8"/>
      <c r="HCY353" s="8"/>
      <c r="HCZ353" s="8"/>
      <c r="HDA353" s="8"/>
      <c r="HDB353" s="8"/>
      <c r="HDC353" s="8"/>
      <c r="HDD353" s="8"/>
      <c r="HDE353" s="8"/>
      <c r="HDF353" s="8"/>
      <c r="HDG353" s="8"/>
      <c r="HDH353" s="8"/>
      <c r="HDI353" s="8"/>
      <c r="HDJ353" s="8"/>
      <c r="HDK353" s="8"/>
      <c r="HDL353" s="8"/>
      <c r="HDM353" s="8"/>
      <c r="HDN353" s="8"/>
      <c r="HDO353" s="8"/>
      <c r="HDP353" s="8"/>
      <c r="HDQ353" s="8"/>
      <c r="HDR353" s="8"/>
      <c r="HDS353" s="8"/>
      <c r="HDT353" s="8"/>
      <c r="HDU353" s="8"/>
      <c r="HDV353" s="8"/>
      <c r="HDW353" s="8"/>
      <c r="HDX353" s="8"/>
      <c r="HDY353" s="8"/>
      <c r="HDZ353" s="8"/>
      <c r="HEA353" s="8"/>
      <c r="HEB353" s="8"/>
      <c r="HEC353" s="8"/>
      <c r="HED353" s="8"/>
      <c r="HEE353" s="8"/>
      <c r="HEF353" s="8"/>
      <c r="HEG353" s="8"/>
      <c r="HEH353" s="8"/>
      <c r="HEI353" s="8"/>
      <c r="HEJ353" s="8"/>
      <c r="HEK353" s="8"/>
      <c r="HEL353" s="8"/>
      <c r="HEM353" s="8"/>
      <c r="HEN353" s="8"/>
      <c r="HEO353" s="8"/>
      <c r="HEP353" s="8"/>
      <c r="HEQ353" s="8"/>
      <c r="HER353" s="8"/>
      <c r="HES353" s="8"/>
      <c r="HET353" s="8"/>
      <c r="HEU353" s="8"/>
      <c r="HEV353" s="8"/>
      <c r="HEW353" s="8"/>
      <c r="HEX353" s="8"/>
      <c r="HEY353" s="8"/>
      <c r="HEZ353" s="8"/>
      <c r="HFA353" s="8"/>
      <c r="HFB353" s="8"/>
      <c r="HFC353" s="8"/>
      <c r="HFD353" s="8"/>
      <c r="HFE353" s="8"/>
      <c r="HFF353" s="8"/>
      <c r="HFG353" s="8"/>
      <c r="HFH353" s="8"/>
      <c r="HFI353" s="8"/>
      <c r="HFJ353" s="8"/>
      <c r="HFK353" s="8"/>
      <c r="HFL353" s="8"/>
      <c r="HFM353" s="8"/>
      <c r="HFN353" s="8"/>
      <c r="HFO353" s="8"/>
      <c r="HFP353" s="8"/>
      <c r="HFQ353" s="8"/>
      <c r="HFR353" s="8"/>
      <c r="HFS353" s="8"/>
      <c r="HFT353" s="8"/>
      <c r="HFU353" s="8"/>
      <c r="HFV353" s="8"/>
      <c r="HFW353" s="8"/>
      <c r="HFX353" s="8"/>
      <c r="HFY353" s="8"/>
      <c r="HFZ353" s="8"/>
      <c r="HGA353" s="8"/>
      <c r="HGB353" s="8"/>
      <c r="HGC353" s="8"/>
      <c r="HGD353" s="8"/>
      <c r="HGE353" s="8"/>
      <c r="HGF353" s="8"/>
      <c r="HGG353" s="8"/>
      <c r="HGH353" s="8"/>
      <c r="HGI353" s="8"/>
      <c r="HGJ353" s="8"/>
      <c r="HGK353" s="8"/>
      <c r="HGL353" s="8"/>
      <c r="HGM353" s="8"/>
      <c r="HGN353" s="8"/>
      <c r="HGO353" s="8"/>
      <c r="HGP353" s="8"/>
      <c r="HGQ353" s="8"/>
      <c r="HGR353" s="8"/>
      <c r="HGS353" s="8"/>
      <c r="HGT353" s="8"/>
      <c r="HGU353" s="8"/>
      <c r="HGV353" s="8"/>
      <c r="HGW353" s="8"/>
      <c r="HGX353" s="8"/>
      <c r="HGY353" s="8"/>
      <c r="HGZ353" s="8"/>
      <c r="HHA353" s="8"/>
      <c r="HHB353" s="8"/>
      <c r="HHC353" s="8"/>
      <c r="HHD353" s="8"/>
      <c r="HHE353" s="8"/>
      <c r="HHF353" s="8"/>
      <c r="HHG353" s="8"/>
      <c r="HHH353" s="8"/>
      <c r="HHI353" s="8"/>
      <c r="HHJ353" s="8"/>
      <c r="HHK353" s="8"/>
      <c r="HHL353" s="8"/>
      <c r="HHM353" s="8"/>
      <c r="HHN353" s="8"/>
      <c r="HHO353" s="8"/>
      <c r="HHP353" s="8"/>
      <c r="HHQ353" s="8"/>
      <c r="HHR353" s="8"/>
      <c r="HHS353" s="8"/>
      <c r="HHT353" s="8"/>
      <c r="HHU353" s="8"/>
      <c r="HHV353" s="8"/>
      <c r="HHW353" s="8"/>
      <c r="HHX353" s="8"/>
      <c r="HHY353" s="8"/>
      <c r="HHZ353" s="8"/>
      <c r="HIA353" s="8"/>
      <c r="HIB353" s="8"/>
      <c r="HIC353" s="8"/>
      <c r="HID353" s="8"/>
      <c r="HIE353" s="8"/>
      <c r="HIF353" s="8"/>
      <c r="HIG353" s="8"/>
      <c r="HIH353" s="8"/>
      <c r="HII353" s="8"/>
      <c r="HIJ353" s="8"/>
      <c r="HIK353" s="8"/>
      <c r="HIL353" s="8"/>
      <c r="HIM353" s="8"/>
      <c r="HIN353" s="8"/>
      <c r="HIO353" s="8"/>
      <c r="HIP353" s="8"/>
      <c r="HIQ353" s="8"/>
      <c r="HIR353" s="8"/>
      <c r="HIS353" s="8"/>
      <c r="HIT353" s="8"/>
      <c r="HIU353" s="8"/>
      <c r="HIV353" s="8"/>
      <c r="HIW353" s="8"/>
      <c r="HIX353" s="8"/>
      <c r="HIY353" s="8"/>
      <c r="HIZ353" s="8"/>
      <c r="HJA353" s="8"/>
      <c r="HJB353" s="8"/>
      <c r="HJC353" s="8"/>
      <c r="HJD353" s="8"/>
      <c r="HJE353" s="8"/>
      <c r="HJF353" s="8"/>
      <c r="HJG353" s="8"/>
      <c r="HJH353" s="8"/>
      <c r="HJI353" s="8"/>
      <c r="HJJ353" s="8"/>
      <c r="HJK353" s="8"/>
      <c r="HJL353" s="8"/>
      <c r="HJM353" s="8"/>
      <c r="HJN353" s="8"/>
      <c r="HJO353" s="8"/>
      <c r="HJP353" s="8"/>
      <c r="HJQ353" s="8"/>
      <c r="HJR353" s="8"/>
      <c r="HJS353" s="8"/>
      <c r="HJT353" s="8"/>
      <c r="HJU353" s="8"/>
      <c r="HJV353" s="8"/>
      <c r="HJW353" s="8"/>
      <c r="HJX353" s="8"/>
      <c r="HJY353" s="8"/>
      <c r="HJZ353" s="8"/>
      <c r="HKA353" s="8"/>
      <c r="HKB353" s="8"/>
      <c r="HKC353" s="8"/>
      <c r="HKD353" s="8"/>
      <c r="HKE353" s="8"/>
      <c r="HKF353" s="8"/>
      <c r="HKG353" s="8"/>
      <c r="HKH353" s="8"/>
      <c r="HKI353" s="8"/>
      <c r="HKJ353" s="8"/>
      <c r="HKK353" s="8"/>
      <c r="HKL353" s="8"/>
      <c r="HKM353" s="8"/>
      <c r="HKN353" s="8"/>
      <c r="HKO353" s="8"/>
      <c r="HKP353" s="8"/>
      <c r="HKQ353" s="8"/>
      <c r="HKR353" s="8"/>
      <c r="HKS353" s="8"/>
      <c r="HKT353" s="8"/>
      <c r="HKU353" s="8"/>
      <c r="HKV353" s="8"/>
      <c r="HKW353" s="8"/>
      <c r="HKX353" s="8"/>
      <c r="HKY353" s="8"/>
      <c r="HKZ353" s="8"/>
      <c r="HLA353" s="8"/>
      <c r="HLB353" s="8"/>
      <c r="HLC353" s="8"/>
      <c r="HLD353" s="8"/>
      <c r="HLE353" s="8"/>
      <c r="HLF353" s="8"/>
      <c r="HLG353" s="8"/>
      <c r="HLH353" s="8"/>
      <c r="HLI353" s="8"/>
      <c r="HLJ353" s="8"/>
      <c r="HLK353" s="8"/>
      <c r="HLL353" s="8"/>
      <c r="HLM353" s="8"/>
      <c r="HLN353" s="8"/>
      <c r="HLO353" s="8"/>
      <c r="HLP353" s="8"/>
      <c r="HLQ353" s="8"/>
      <c r="HLR353" s="8"/>
      <c r="HLS353" s="8"/>
      <c r="HLT353" s="8"/>
      <c r="HLU353" s="8"/>
      <c r="HLV353" s="8"/>
      <c r="HLW353" s="8"/>
      <c r="HLX353" s="8"/>
      <c r="HLY353" s="8"/>
      <c r="HLZ353" s="8"/>
      <c r="HMA353" s="8"/>
      <c r="HMB353" s="8"/>
      <c r="HMC353" s="8"/>
      <c r="HMD353" s="8"/>
      <c r="HME353" s="8"/>
      <c r="HMF353" s="8"/>
      <c r="HMG353" s="8"/>
      <c r="HMH353" s="8"/>
      <c r="HMI353" s="8"/>
      <c r="HMJ353" s="8"/>
      <c r="HMK353" s="8"/>
      <c r="HML353" s="8"/>
      <c r="HMM353" s="8"/>
      <c r="HMN353" s="8"/>
      <c r="HMO353" s="8"/>
      <c r="HMP353" s="8"/>
      <c r="HMQ353" s="8"/>
      <c r="HMR353" s="8"/>
      <c r="HMS353" s="8"/>
      <c r="HMT353" s="8"/>
      <c r="HMU353" s="8"/>
      <c r="HMV353" s="8"/>
      <c r="HMW353" s="8"/>
      <c r="HMX353" s="8"/>
      <c r="HMY353" s="8"/>
      <c r="HMZ353" s="8"/>
      <c r="HNA353" s="8"/>
      <c r="HNB353" s="8"/>
      <c r="HNC353" s="8"/>
      <c r="HND353" s="8"/>
      <c r="HNE353" s="8"/>
      <c r="HNF353" s="8"/>
      <c r="HNG353" s="8"/>
      <c r="HNH353" s="8"/>
      <c r="HNI353" s="8"/>
      <c r="HNJ353" s="8"/>
      <c r="HNK353" s="8"/>
      <c r="HNL353" s="8"/>
      <c r="HNM353" s="8"/>
      <c r="HNN353" s="8"/>
      <c r="HNO353" s="8"/>
      <c r="HNP353" s="8"/>
      <c r="HNQ353" s="8"/>
      <c r="HNR353" s="8"/>
      <c r="HNS353" s="8"/>
      <c r="HNT353" s="8"/>
      <c r="HNU353" s="8"/>
      <c r="HNV353" s="8"/>
      <c r="HNW353" s="8"/>
      <c r="HNX353" s="8"/>
      <c r="HNY353" s="8"/>
      <c r="HNZ353" s="8"/>
      <c r="HOA353" s="8"/>
      <c r="HOB353" s="8"/>
      <c r="HOC353" s="8"/>
      <c r="HOD353" s="8"/>
      <c r="HOE353" s="8"/>
      <c r="HOF353" s="8"/>
      <c r="HOG353" s="8"/>
      <c r="HOH353" s="8"/>
      <c r="HOI353" s="8"/>
      <c r="HOJ353" s="8"/>
      <c r="HOK353" s="8"/>
      <c r="HOL353" s="8"/>
      <c r="HOM353" s="8"/>
      <c r="HON353" s="8"/>
      <c r="HOO353" s="8"/>
      <c r="HOP353" s="8"/>
      <c r="HOQ353" s="8"/>
      <c r="HOR353" s="8"/>
      <c r="HOS353" s="8"/>
      <c r="HOT353" s="8"/>
      <c r="HOU353" s="8"/>
      <c r="HOV353" s="8"/>
      <c r="HOW353" s="8"/>
      <c r="HOX353" s="8"/>
      <c r="HOY353" s="8"/>
      <c r="HOZ353" s="8"/>
      <c r="HPA353" s="8"/>
      <c r="HPB353" s="8"/>
      <c r="HPC353" s="8"/>
      <c r="HPD353" s="8"/>
      <c r="HPE353" s="8"/>
      <c r="HPF353" s="8"/>
      <c r="HPG353" s="8"/>
      <c r="HPH353" s="8"/>
      <c r="HPI353" s="8"/>
      <c r="HPJ353" s="8"/>
      <c r="HPK353" s="8"/>
      <c r="HPL353" s="8"/>
      <c r="HPM353" s="8"/>
      <c r="HPN353" s="8"/>
      <c r="HPO353" s="8"/>
      <c r="HPP353" s="8"/>
      <c r="HPQ353" s="8"/>
      <c r="HPR353" s="8"/>
      <c r="HPS353" s="8"/>
      <c r="HPT353" s="8"/>
      <c r="HPU353" s="8"/>
      <c r="HPV353" s="8"/>
      <c r="HPW353" s="8"/>
      <c r="HPX353" s="8"/>
      <c r="HPY353" s="8"/>
      <c r="HPZ353" s="8"/>
      <c r="HQA353" s="8"/>
      <c r="HQB353" s="8"/>
      <c r="HQC353" s="8"/>
      <c r="HQD353" s="8"/>
      <c r="HQE353" s="8"/>
      <c r="HQF353" s="8"/>
      <c r="HQG353" s="8"/>
      <c r="HQH353" s="8"/>
      <c r="HQI353" s="8"/>
      <c r="HQJ353" s="8"/>
      <c r="HQK353" s="8"/>
      <c r="HQL353" s="8"/>
      <c r="HQM353" s="8"/>
      <c r="HQN353" s="8"/>
      <c r="HQO353" s="8"/>
      <c r="HQP353" s="8"/>
      <c r="HQQ353" s="8"/>
      <c r="HQR353" s="8"/>
      <c r="HQS353" s="8"/>
      <c r="HQT353" s="8"/>
      <c r="HQU353" s="8"/>
      <c r="HQV353" s="8"/>
      <c r="HQW353" s="8"/>
      <c r="HQX353" s="8"/>
      <c r="HQY353" s="8"/>
      <c r="HQZ353" s="8"/>
      <c r="HRA353" s="8"/>
      <c r="HRB353" s="8"/>
      <c r="HRC353" s="8"/>
      <c r="HRD353" s="8"/>
      <c r="HRE353" s="8"/>
      <c r="HRF353" s="8"/>
      <c r="HRG353" s="8"/>
      <c r="HRH353" s="8"/>
      <c r="HRI353" s="8"/>
      <c r="HRJ353" s="8"/>
      <c r="HRK353" s="8"/>
      <c r="HRL353" s="8"/>
      <c r="HRM353" s="8"/>
      <c r="HRN353" s="8"/>
      <c r="HRO353" s="8"/>
      <c r="HRP353" s="8"/>
      <c r="HRQ353" s="8"/>
      <c r="HRR353" s="8"/>
      <c r="HRS353" s="8"/>
      <c r="HRT353" s="8"/>
      <c r="HRU353" s="8"/>
      <c r="HRV353" s="8"/>
      <c r="HRW353" s="8"/>
      <c r="HRX353" s="8"/>
      <c r="HRY353" s="8"/>
      <c r="HRZ353" s="8"/>
      <c r="HSA353" s="8"/>
      <c r="HSB353" s="8"/>
      <c r="HSC353" s="8"/>
      <c r="HSD353" s="8"/>
      <c r="HSE353" s="8"/>
      <c r="HSF353" s="8"/>
      <c r="HSG353" s="8"/>
      <c r="HSH353" s="8"/>
      <c r="HSI353" s="8"/>
      <c r="HSJ353" s="8"/>
      <c r="HSK353" s="8"/>
      <c r="HSL353" s="8"/>
      <c r="HSM353" s="8"/>
      <c r="HSN353" s="8"/>
      <c r="HSO353" s="8"/>
      <c r="HSP353" s="8"/>
      <c r="HSQ353" s="8"/>
      <c r="HSR353" s="8"/>
      <c r="HSS353" s="8"/>
      <c r="HST353" s="8"/>
      <c r="HSU353" s="8"/>
      <c r="HSV353" s="8"/>
      <c r="HSW353" s="8"/>
      <c r="HSX353" s="8"/>
      <c r="HSY353" s="8"/>
      <c r="HSZ353" s="8"/>
      <c r="HTA353" s="8"/>
      <c r="HTB353" s="8"/>
      <c r="HTC353" s="8"/>
      <c r="HTD353" s="8"/>
      <c r="HTE353" s="8"/>
      <c r="HTF353" s="8"/>
      <c r="HTG353" s="8"/>
      <c r="HTH353" s="8"/>
      <c r="HTI353" s="8"/>
      <c r="HTJ353" s="8"/>
      <c r="HTK353" s="8"/>
      <c r="HTL353" s="8"/>
      <c r="HTM353" s="8"/>
      <c r="HTN353" s="8"/>
      <c r="HTO353" s="8"/>
      <c r="HTP353" s="8"/>
      <c r="HTQ353" s="8"/>
      <c r="HTR353" s="8"/>
      <c r="HTS353" s="8"/>
      <c r="HTT353" s="8"/>
      <c r="HTU353" s="8"/>
      <c r="HTV353" s="8"/>
      <c r="HTW353" s="8"/>
      <c r="HTX353" s="8"/>
      <c r="HTY353" s="8"/>
      <c r="HTZ353" s="8"/>
      <c r="HUA353" s="8"/>
      <c r="HUB353" s="8"/>
      <c r="HUC353" s="8"/>
      <c r="HUD353" s="8"/>
      <c r="HUE353" s="8"/>
      <c r="HUF353" s="8"/>
      <c r="HUG353" s="8"/>
      <c r="HUH353" s="8"/>
      <c r="HUI353" s="8"/>
      <c r="HUJ353" s="8"/>
      <c r="HUK353" s="8"/>
      <c r="HUL353" s="8"/>
      <c r="HUM353" s="8"/>
      <c r="HUN353" s="8"/>
      <c r="HUO353" s="8"/>
      <c r="HUP353" s="8"/>
      <c r="HUQ353" s="8"/>
      <c r="HUR353" s="8"/>
      <c r="HUS353" s="8"/>
      <c r="HUT353" s="8"/>
      <c r="HUU353" s="8"/>
      <c r="HUV353" s="8"/>
      <c r="HUW353" s="8"/>
      <c r="HUX353" s="8"/>
      <c r="HUY353" s="8"/>
      <c r="HUZ353" s="8"/>
      <c r="HVA353" s="8"/>
      <c r="HVB353" s="8"/>
      <c r="HVC353" s="8"/>
      <c r="HVD353" s="8"/>
      <c r="HVE353" s="8"/>
      <c r="HVF353" s="8"/>
      <c r="HVG353" s="8"/>
      <c r="HVH353" s="8"/>
      <c r="HVI353" s="8"/>
      <c r="HVJ353" s="8"/>
      <c r="HVK353" s="8"/>
      <c r="HVL353" s="8"/>
      <c r="HVM353" s="8"/>
      <c r="HVN353" s="8"/>
      <c r="HVO353" s="8"/>
      <c r="HVP353" s="8"/>
      <c r="HVQ353" s="8"/>
      <c r="HVR353" s="8"/>
      <c r="HVS353" s="8"/>
      <c r="HVT353" s="8"/>
      <c r="HVU353" s="8"/>
      <c r="HVV353" s="8"/>
      <c r="HVW353" s="8"/>
      <c r="HVX353" s="8"/>
      <c r="HVY353" s="8"/>
      <c r="HVZ353" s="8"/>
      <c r="HWA353" s="8"/>
      <c r="HWB353" s="8"/>
      <c r="HWC353" s="8"/>
      <c r="HWD353" s="8"/>
      <c r="HWE353" s="8"/>
      <c r="HWF353" s="8"/>
      <c r="HWG353" s="8"/>
      <c r="HWH353" s="8"/>
      <c r="HWI353" s="8"/>
      <c r="HWJ353" s="8"/>
      <c r="HWK353" s="8"/>
      <c r="HWL353" s="8"/>
      <c r="HWM353" s="8"/>
      <c r="HWN353" s="8"/>
      <c r="HWO353" s="8"/>
      <c r="HWP353" s="8"/>
      <c r="HWQ353" s="8"/>
      <c r="HWR353" s="8"/>
      <c r="HWS353" s="8"/>
      <c r="HWT353" s="8"/>
      <c r="HWU353" s="8"/>
      <c r="HWV353" s="8"/>
      <c r="HWW353" s="8"/>
      <c r="HWX353" s="8"/>
      <c r="HWY353" s="8"/>
      <c r="HWZ353" s="8"/>
      <c r="HXA353" s="8"/>
      <c r="HXB353" s="8"/>
      <c r="HXC353" s="8"/>
      <c r="HXD353" s="8"/>
      <c r="HXE353" s="8"/>
      <c r="HXF353" s="8"/>
      <c r="HXG353" s="8"/>
      <c r="HXH353" s="8"/>
      <c r="HXI353" s="8"/>
      <c r="HXJ353" s="8"/>
      <c r="HXK353" s="8"/>
      <c r="HXL353" s="8"/>
      <c r="HXM353" s="8"/>
      <c r="HXN353" s="8"/>
      <c r="HXO353" s="8"/>
      <c r="HXP353" s="8"/>
      <c r="HXQ353" s="8"/>
      <c r="HXR353" s="8"/>
      <c r="HXS353" s="8"/>
      <c r="HXT353" s="8"/>
      <c r="HXU353" s="8"/>
      <c r="HXV353" s="8"/>
      <c r="HXW353" s="8"/>
      <c r="HXX353" s="8"/>
      <c r="HXY353" s="8"/>
      <c r="HXZ353" s="8"/>
      <c r="HYA353" s="8"/>
      <c r="HYB353" s="8"/>
      <c r="HYC353" s="8"/>
      <c r="HYD353" s="8"/>
      <c r="HYE353" s="8"/>
      <c r="HYF353" s="8"/>
      <c r="HYG353" s="8"/>
      <c r="HYH353" s="8"/>
      <c r="HYI353" s="8"/>
      <c r="HYJ353" s="8"/>
      <c r="HYK353" s="8"/>
      <c r="HYL353" s="8"/>
      <c r="HYM353" s="8"/>
      <c r="HYN353" s="8"/>
      <c r="HYO353" s="8"/>
      <c r="HYP353" s="8"/>
      <c r="HYQ353" s="8"/>
      <c r="HYR353" s="8"/>
      <c r="HYS353" s="8"/>
      <c r="HYT353" s="8"/>
      <c r="HYU353" s="8"/>
      <c r="HYV353" s="8"/>
      <c r="HYW353" s="8"/>
      <c r="HYX353" s="8"/>
      <c r="HYY353" s="8"/>
      <c r="HYZ353" s="8"/>
      <c r="HZA353" s="8"/>
      <c r="HZB353" s="8"/>
      <c r="HZC353" s="8"/>
      <c r="HZD353" s="8"/>
      <c r="HZE353" s="8"/>
      <c r="HZF353" s="8"/>
      <c r="HZG353" s="8"/>
      <c r="HZH353" s="8"/>
      <c r="HZI353" s="8"/>
      <c r="HZJ353" s="8"/>
      <c r="HZK353" s="8"/>
      <c r="HZL353" s="8"/>
      <c r="HZM353" s="8"/>
      <c r="HZN353" s="8"/>
      <c r="HZO353" s="8"/>
      <c r="HZP353" s="8"/>
      <c r="HZQ353" s="8"/>
      <c r="HZR353" s="8"/>
      <c r="HZS353" s="8"/>
      <c r="HZT353" s="8"/>
      <c r="HZU353" s="8"/>
      <c r="HZV353" s="8"/>
      <c r="HZW353" s="8"/>
      <c r="HZX353" s="8"/>
      <c r="HZY353" s="8"/>
      <c r="HZZ353" s="8"/>
      <c r="IAA353" s="8"/>
      <c r="IAB353" s="8"/>
      <c r="IAC353" s="8"/>
      <c r="IAD353" s="8"/>
      <c r="IAE353" s="8"/>
      <c r="IAF353" s="8"/>
      <c r="IAG353" s="8"/>
      <c r="IAH353" s="8"/>
      <c r="IAI353" s="8"/>
      <c r="IAJ353" s="8"/>
      <c r="IAK353" s="8"/>
      <c r="IAL353" s="8"/>
      <c r="IAM353" s="8"/>
      <c r="IAN353" s="8"/>
      <c r="IAO353" s="8"/>
      <c r="IAP353" s="8"/>
      <c r="IAQ353" s="8"/>
      <c r="IAR353" s="8"/>
      <c r="IAS353" s="8"/>
      <c r="IAT353" s="8"/>
      <c r="IAU353" s="8"/>
      <c r="IAV353" s="8"/>
      <c r="IAW353" s="8"/>
      <c r="IAX353" s="8"/>
      <c r="IAY353" s="8"/>
      <c r="IAZ353" s="8"/>
      <c r="IBA353" s="8"/>
      <c r="IBB353" s="8"/>
      <c r="IBC353" s="8"/>
      <c r="IBD353" s="8"/>
      <c r="IBE353" s="8"/>
      <c r="IBF353" s="8"/>
      <c r="IBG353" s="8"/>
      <c r="IBH353" s="8"/>
      <c r="IBI353" s="8"/>
      <c r="IBJ353" s="8"/>
      <c r="IBK353" s="8"/>
      <c r="IBL353" s="8"/>
      <c r="IBM353" s="8"/>
      <c r="IBN353" s="8"/>
      <c r="IBO353" s="8"/>
      <c r="IBP353" s="8"/>
      <c r="IBQ353" s="8"/>
      <c r="IBR353" s="8"/>
      <c r="IBS353" s="8"/>
      <c r="IBT353" s="8"/>
      <c r="IBU353" s="8"/>
      <c r="IBV353" s="8"/>
      <c r="IBW353" s="8"/>
      <c r="IBX353" s="8"/>
      <c r="IBY353" s="8"/>
      <c r="IBZ353" s="8"/>
      <c r="ICA353" s="8"/>
      <c r="ICB353" s="8"/>
      <c r="ICC353" s="8"/>
      <c r="ICD353" s="8"/>
      <c r="ICE353" s="8"/>
      <c r="ICF353" s="8"/>
      <c r="ICG353" s="8"/>
      <c r="ICH353" s="8"/>
      <c r="ICI353" s="8"/>
      <c r="ICJ353" s="8"/>
      <c r="ICK353" s="8"/>
      <c r="ICL353" s="8"/>
      <c r="ICM353" s="8"/>
      <c r="ICN353" s="8"/>
      <c r="ICO353" s="8"/>
      <c r="ICP353" s="8"/>
      <c r="ICQ353" s="8"/>
      <c r="ICR353" s="8"/>
      <c r="ICS353" s="8"/>
      <c r="ICT353" s="8"/>
      <c r="ICU353" s="8"/>
      <c r="ICV353" s="8"/>
      <c r="ICW353" s="8"/>
      <c r="ICX353" s="8"/>
      <c r="ICY353" s="8"/>
      <c r="ICZ353" s="8"/>
      <c r="IDA353" s="8"/>
      <c r="IDB353" s="8"/>
      <c r="IDC353" s="8"/>
      <c r="IDD353" s="8"/>
      <c r="IDE353" s="8"/>
      <c r="IDF353" s="8"/>
      <c r="IDG353" s="8"/>
      <c r="IDH353" s="8"/>
      <c r="IDI353" s="8"/>
      <c r="IDJ353" s="8"/>
      <c r="IDK353" s="8"/>
      <c r="IDL353" s="8"/>
      <c r="IDM353" s="8"/>
      <c r="IDN353" s="8"/>
      <c r="IDO353" s="8"/>
      <c r="IDP353" s="8"/>
      <c r="IDQ353" s="8"/>
      <c r="IDR353" s="8"/>
      <c r="IDS353" s="8"/>
      <c r="IDT353" s="8"/>
      <c r="IDU353" s="8"/>
      <c r="IDV353" s="8"/>
      <c r="IDW353" s="8"/>
      <c r="IDX353" s="8"/>
      <c r="IDY353" s="8"/>
      <c r="IDZ353" s="8"/>
      <c r="IEA353" s="8"/>
      <c r="IEB353" s="8"/>
      <c r="IEC353" s="8"/>
      <c r="IED353" s="8"/>
      <c r="IEE353" s="8"/>
      <c r="IEF353" s="8"/>
      <c r="IEG353" s="8"/>
      <c r="IEH353" s="8"/>
      <c r="IEI353" s="8"/>
      <c r="IEJ353" s="8"/>
      <c r="IEK353" s="8"/>
      <c r="IEL353" s="8"/>
      <c r="IEM353" s="8"/>
      <c r="IEN353" s="8"/>
      <c r="IEO353" s="8"/>
      <c r="IEP353" s="8"/>
      <c r="IEQ353" s="8"/>
      <c r="IER353" s="8"/>
      <c r="IES353" s="8"/>
      <c r="IET353" s="8"/>
      <c r="IEU353" s="8"/>
      <c r="IEV353" s="8"/>
      <c r="IEW353" s="8"/>
      <c r="IEX353" s="8"/>
      <c r="IEY353" s="8"/>
      <c r="IEZ353" s="8"/>
      <c r="IFA353" s="8"/>
      <c r="IFB353" s="8"/>
      <c r="IFC353" s="8"/>
      <c r="IFD353" s="8"/>
      <c r="IFE353" s="8"/>
      <c r="IFF353" s="8"/>
      <c r="IFG353" s="8"/>
      <c r="IFH353" s="8"/>
      <c r="IFI353" s="8"/>
      <c r="IFJ353" s="8"/>
      <c r="IFK353" s="8"/>
      <c r="IFL353" s="8"/>
      <c r="IFM353" s="8"/>
      <c r="IFN353" s="8"/>
      <c r="IFO353" s="8"/>
      <c r="IFP353" s="8"/>
      <c r="IFQ353" s="8"/>
      <c r="IFR353" s="8"/>
      <c r="IFS353" s="8"/>
      <c r="IFT353" s="8"/>
      <c r="IFU353" s="8"/>
      <c r="IFV353" s="8"/>
      <c r="IFW353" s="8"/>
      <c r="IFX353" s="8"/>
      <c r="IFY353" s="8"/>
      <c r="IFZ353" s="8"/>
      <c r="IGA353" s="8"/>
      <c r="IGB353" s="8"/>
      <c r="IGC353" s="8"/>
      <c r="IGD353" s="8"/>
      <c r="IGE353" s="8"/>
      <c r="IGF353" s="8"/>
      <c r="IGG353" s="8"/>
      <c r="IGH353" s="8"/>
      <c r="IGI353" s="8"/>
      <c r="IGJ353" s="8"/>
      <c r="IGK353" s="8"/>
      <c r="IGL353" s="8"/>
      <c r="IGM353" s="8"/>
      <c r="IGN353" s="8"/>
      <c r="IGO353" s="8"/>
      <c r="IGP353" s="8"/>
      <c r="IGQ353" s="8"/>
      <c r="IGR353" s="8"/>
      <c r="IGS353" s="8"/>
      <c r="IGT353" s="8"/>
      <c r="IGU353" s="8"/>
      <c r="IGV353" s="8"/>
      <c r="IGW353" s="8"/>
      <c r="IGX353" s="8"/>
      <c r="IGY353" s="8"/>
      <c r="IGZ353" s="8"/>
      <c r="IHA353" s="8"/>
      <c r="IHB353" s="8"/>
      <c r="IHC353" s="8"/>
      <c r="IHD353" s="8"/>
      <c r="IHE353" s="8"/>
      <c r="IHF353" s="8"/>
      <c r="IHG353" s="8"/>
      <c r="IHH353" s="8"/>
      <c r="IHI353" s="8"/>
      <c r="IHJ353" s="8"/>
      <c r="IHK353" s="8"/>
      <c r="IHL353" s="8"/>
      <c r="IHM353" s="8"/>
      <c r="IHN353" s="8"/>
      <c r="IHO353" s="8"/>
      <c r="IHP353" s="8"/>
      <c r="IHQ353" s="8"/>
      <c r="IHR353" s="8"/>
      <c r="IHS353" s="8"/>
      <c r="IHT353" s="8"/>
      <c r="IHU353" s="8"/>
      <c r="IHV353" s="8"/>
      <c r="IHW353" s="8"/>
      <c r="IHX353" s="8"/>
      <c r="IHY353" s="8"/>
      <c r="IHZ353" s="8"/>
      <c r="IIA353" s="8"/>
      <c r="IIB353" s="8"/>
      <c r="IIC353" s="8"/>
      <c r="IID353" s="8"/>
      <c r="IIE353" s="8"/>
      <c r="IIF353" s="8"/>
      <c r="IIG353" s="8"/>
      <c r="IIH353" s="8"/>
      <c r="III353" s="8"/>
      <c r="IIJ353" s="8"/>
      <c r="IIK353" s="8"/>
      <c r="IIL353" s="8"/>
      <c r="IIM353" s="8"/>
      <c r="IIN353" s="8"/>
      <c r="IIO353" s="8"/>
      <c r="IIP353" s="8"/>
      <c r="IIQ353" s="8"/>
      <c r="IIR353" s="8"/>
      <c r="IIS353" s="8"/>
      <c r="IIT353" s="8"/>
      <c r="IIU353" s="8"/>
      <c r="IIV353" s="8"/>
      <c r="IIW353" s="8"/>
      <c r="IIX353" s="8"/>
      <c r="IIY353" s="8"/>
      <c r="IIZ353" s="8"/>
      <c r="IJA353" s="8"/>
      <c r="IJB353" s="8"/>
      <c r="IJC353" s="8"/>
      <c r="IJD353" s="8"/>
      <c r="IJE353" s="8"/>
      <c r="IJF353" s="8"/>
      <c r="IJG353" s="8"/>
      <c r="IJH353" s="8"/>
      <c r="IJI353" s="8"/>
      <c r="IJJ353" s="8"/>
      <c r="IJK353" s="8"/>
      <c r="IJL353" s="8"/>
      <c r="IJM353" s="8"/>
      <c r="IJN353" s="8"/>
      <c r="IJO353" s="8"/>
      <c r="IJP353" s="8"/>
      <c r="IJQ353" s="8"/>
      <c r="IJR353" s="8"/>
      <c r="IJS353" s="8"/>
      <c r="IJT353" s="8"/>
      <c r="IJU353" s="8"/>
      <c r="IJV353" s="8"/>
      <c r="IJW353" s="8"/>
      <c r="IJX353" s="8"/>
      <c r="IJY353" s="8"/>
      <c r="IJZ353" s="8"/>
      <c r="IKA353" s="8"/>
      <c r="IKB353" s="8"/>
      <c r="IKC353" s="8"/>
      <c r="IKD353" s="8"/>
      <c r="IKE353" s="8"/>
      <c r="IKF353" s="8"/>
      <c r="IKG353" s="8"/>
      <c r="IKH353" s="8"/>
      <c r="IKI353" s="8"/>
      <c r="IKJ353" s="8"/>
      <c r="IKK353" s="8"/>
      <c r="IKL353" s="8"/>
      <c r="IKM353" s="8"/>
      <c r="IKN353" s="8"/>
      <c r="IKO353" s="8"/>
      <c r="IKP353" s="8"/>
      <c r="IKQ353" s="8"/>
      <c r="IKR353" s="8"/>
      <c r="IKS353" s="8"/>
      <c r="IKT353" s="8"/>
      <c r="IKU353" s="8"/>
      <c r="IKV353" s="8"/>
      <c r="IKW353" s="8"/>
      <c r="IKX353" s="8"/>
      <c r="IKY353" s="8"/>
      <c r="IKZ353" s="8"/>
      <c r="ILA353" s="8"/>
      <c r="ILB353" s="8"/>
      <c r="ILC353" s="8"/>
      <c r="ILD353" s="8"/>
      <c r="ILE353" s="8"/>
      <c r="ILF353" s="8"/>
      <c r="ILG353" s="8"/>
      <c r="ILH353" s="8"/>
      <c r="ILI353" s="8"/>
      <c r="ILJ353" s="8"/>
      <c r="ILK353" s="8"/>
      <c r="ILL353" s="8"/>
      <c r="ILM353" s="8"/>
      <c r="ILN353" s="8"/>
      <c r="ILO353" s="8"/>
      <c r="ILP353" s="8"/>
      <c r="ILQ353" s="8"/>
      <c r="ILR353" s="8"/>
      <c r="ILS353" s="8"/>
      <c r="ILT353" s="8"/>
      <c r="ILU353" s="8"/>
      <c r="ILV353" s="8"/>
      <c r="ILW353" s="8"/>
      <c r="ILX353" s="8"/>
      <c r="ILY353" s="8"/>
      <c r="ILZ353" s="8"/>
      <c r="IMA353" s="8"/>
      <c r="IMB353" s="8"/>
      <c r="IMC353" s="8"/>
      <c r="IMD353" s="8"/>
      <c r="IME353" s="8"/>
      <c r="IMF353" s="8"/>
      <c r="IMG353" s="8"/>
      <c r="IMH353" s="8"/>
      <c r="IMI353" s="8"/>
      <c r="IMJ353" s="8"/>
      <c r="IMK353" s="8"/>
      <c r="IML353" s="8"/>
      <c r="IMM353" s="8"/>
      <c r="IMN353" s="8"/>
      <c r="IMO353" s="8"/>
      <c r="IMP353" s="8"/>
      <c r="IMQ353" s="8"/>
      <c r="IMR353" s="8"/>
      <c r="IMS353" s="8"/>
      <c r="IMT353" s="8"/>
      <c r="IMU353" s="8"/>
      <c r="IMV353" s="8"/>
      <c r="IMW353" s="8"/>
      <c r="IMX353" s="8"/>
      <c r="IMY353" s="8"/>
      <c r="IMZ353" s="8"/>
      <c r="INA353" s="8"/>
      <c r="INB353" s="8"/>
      <c r="INC353" s="8"/>
      <c r="IND353" s="8"/>
      <c r="INE353" s="8"/>
      <c r="INF353" s="8"/>
      <c r="ING353" s="8"/>
      <c r="INH353" s="8"/>
      <c r="INI353" s="8"/>
      <c r="INJ353" s="8"/>
      <c r="INK353" s="8"/>
      <c r="INL353" s="8"/>
      <c r="INM353" s="8"/>
      <c r="INN353" s="8"/>
      <c r="INO353" s="8"/>
      <c r="INP353" s="8"/>
      <c r="INQ353" s="8"/>
      <c r="INR353" s="8"/>
      <c r="INS353" s="8"/>
      <c r="INT353" s="8"/>
      <c r="INU353" s="8"/>
      <c r="INV353" s="8"/>
      <c r="INW353" s="8"/>
      <c r="INX353" s="8"/>
      <c r="INY353" s="8"/>
      <c r="INZ353" s="8"/>
      <c r="IOA353" s="8"/>
      <c r="IOB353" s="8"/>
      <c r="IOC353" s="8"/>
      <c r="IOD353" s="8"/>
      <c r="IOE353" s="8"/>
      <c r="IOF353" s="8"/>
      <c r="IOG353" s="8"/>
      <c r="IOH353" s="8"/>
      <c r="IOI353" s="8"/>
      <c r="IOJ353" s="8"/>
      <c r="IOK353" s="8"/>
      <c r="IOL353" s="8"/>
      <c r="IOM353" s="8"/>
      <c r="ION353" s="8"/>
      <c r="IOO353" s="8"/>
      <c r="IOP353" s="8"/>
      <c r="IOQ353" s="8"/>
      <c r="IOR353" s="8"/>
      <c r="IOS353" s="8"/>
      <c r="IOT353" s="8"/>
      <c r="IOU353" s="8"/>
      <c r="IOV353" s="8"/>
      <c r="IOW353" s="8"/>
      <c r="IOX353" s="8"/>
      <c r="IOY353" s="8"/>
      <c r="IOZ353" s="8"/>
      <c r="IPA353" s="8"/>
      <c r="IPB353" s="8"/>
      <c r="IPC353" s="8"/>
      <c r="IPD353" s="8"/>
      <c r="IPE353" s="8"/>
      <c r="IPF353" s="8"/>
      <c r="IPG353" s="8"/>
      <c r="IPH353" s="8"/>
      <c r="IPI353" s="8"/>
      <c r="IPJ353" s="8"/>
      <c r="IPK353" s="8"/>
      <c r="IPL353" s="8"/>
      <c r="IPM353" s="8"/>
      <c r="IPN353" s="8"/>
      <c r="IPO353" s="8"/>
      <c r="IPP353" s="8"/>
      <c r="IPQ353" s="8"/>
      <c r="IPR353" s="8"/>
      <c r="IPS353" s="8"/>
      <c r="IPT353" s="8"/>
      <c r="IPU353" s="8"/>
      <c r="IPV353" s="8"/>
      <c r="IPW353" s="8"/>
      <c r="IPX353" s="8"/>
      <c r="IPY353" s="8"/>
      <c r="IPZ353" s="8"/>
      <c r="IQA353" s="8"/>
      <c r="IQB353" s="8"/>
      <c r="IQC353" s="8"/>
      <c r="IQD353" s="8"/>
      <c r="IQE353" s="8"/>
      <c r="IQF353" s="8"/>
      <c r="IQG353" s="8"/>
      <c r="IQH353" s="8"/>
      <c r="IQI353" s="8"/>
      <c r="IQJ353" s="8"/>
      <c r="IQK353" s="8"/>
      <c r="IQL353" s="8"/>
      <c r="IQM353" s="8"/>
      <c r="IQN353" s="8"/>
      <c r="IQO353" s="8"/>
      <c r="IQP353" s="8"/>
      <c r="IQQ353" s="8"/>
      <c r="IQR353" s="8"/>
      <c r="IQS353" s="8"/>
      <c r="IQT353" s="8"/>
      <c r="IQU353" s="8"/>
      <c r="IQV353" s="8"/>
      <c r="IQW353" s="8"/>
      <c r="IQX353" s="8"/>
      <c r="IQY353" s="8"/>
      <c r="IQZ353" s="8"/>
      <c r="IRA353" s="8"/>
      <c r="IRB353" s="8"/>
      <c r="IRC353" s="8"/>
      <c r="IRD353" s="8"/>
      <c r="IRE353" s="8"/>
      <c r="IRF353" s="8"/>
      <c r="IRG353" s="8"/>
      <c r="IRH353" s="8"/>
      <c r="IRI353" s="8"/>
      <c r="IRJ353" s="8"/>
      <c r="IRK353" s="8"/>
      <c r="IRL353" s="8"/>
      <c r="IRM353" s="8"/>
      <c r="IRN353" s="8"/>
      <c r="IRO353" s="8"/>
      <c r="IRP353" s="8"/>
      <c r="IRQ353" s="8"/>
      <c r="IRR353" s="8"/>
      <c r="IRS353" s="8"/>
      <c r="IRT353" s="8"/>
      <c r="IRU353" s="8"/>
      <c r="IRV353" s="8"/>
      <c r="IRW353" s="8"/>
      <c r="IRX353" s="8"/>
      <c r="IRY353" s="8"/>
      <c r="IRZ353" s="8"/>
      <c r="ISA353" s="8"/>
      <c r="ISB353" s="8"/>
      <c r="ISC353" s="8"/>
      <c r="ISD353" s="8"/>
      <c r="ISE353" s="8"/>
      <c r="ISF353" s="8"/>
      <c r="ISG353" s="8"/>
      <c r="ISH353" s="8"/>
      <c r="ISI353" s="8"/>
      <c r="ISJ353" s="8"/>
      <c r="ISK353" s="8"/>
      <c r="ISL353" s="8"/>
      <c r="ISM353" s="8"/>
      <c r="ISN353" s="8"/>
      <c r="ISO353" s="8"/>
      <c r="ISP353" s="8"/>
      <c r="ISQ353" s="8"/>
      <c r="ISR353" s="8"/>
      <c r="ISS353" s="8"/>
      <c r="IST353" s="8"/>
      <c r="ISU353" s="8"/>
      <c r="ISV353" s="8"/>
      <c r="ISW353" s="8"/>
      <c r="ISX353" s="8"/>
      <c r="ISY353" s="8"/>
      <c r="ISZ353" s="8"/>
      <c r="ITA353" s="8"/>
      <c r="ITB353" s="8"/>
      <c r="ITC353" s="8"/>
      <c r="ITD353" s="8"/>
      <c r="ITE353" s="8"/>
      <c r="ITF353" s="8"/>
      <c r="ITG353" s="8"/>
      <c r="ITH353" s="8"/>
      <c r="ITI353" s="8"/>
      <c r="ITJ353" s="8"/>
      <c r="ITK353" s="8"/>
      <c r="ITL353" s="8"/>
      <c r="ITM353" s="8"/>
      <c r="ITN353" s="8"/>
      <c r="ITO353" s="8"/>
      <c r="ITP353" s="8"/>
      <c r="ITQ353" s="8"/>
      <c r="ITR353" s="8"/>
      <c r="ITS353" s="8"/>
      <c r="ITT353" s="8"/>
      <c r="ITU353" s="8"/>
      <c r="ITV353" s="8"/>
      <c r="ITW353" s="8"/>
      <c r="ITX353" s="8"/>
      <c r="ITY353" s="8"/>
      <c r="ITZ353" s="8"/>
      <c r="IUA353" s="8"/>
      <c r="IUB353" s="8"/>
      <c r="IUC353" s="8"/>
      <c r="IUD353" s="8"/>
      <c r="IUE353" s="8"/>
      <c r="IUF353" s="8"/>
      <c r="IUG353" s="8"/>
      <c r="IUH353" s="8"/>
      <c r="IUI353" s="8"/>
      <c r="IUJ353" s="8"/>
      <c r="IUK353" s="8"/>
      <c r="IUL353" s="8"/>
      <c r="IUM353" s="8"/>
      <c r="IUN353" s="8"/>
      <c r="IUO353" s="8"/>
      <c r="IUP353" s="8"/>
      <c r="IUQ353" s="8"/>
      <c r="IUR353" s="8"/>
      <c r="IUS353" s="8"/>
      <c r="IUT353" s="8"/>
      <c r="IUU353" s="8"/>
      <c r="IUV353" s="8"/>
      <c r="IUW353" s="8"/>
      <c r="IUX353" s="8"/>
      <c r="IUY353" s="8"/>
      <c r="IUZ353" s="8"/>
      <c r="IVA353" s="8"/>
      <c r="IVB353" s="8"/>
      <c r="IVC353" s="8"/>
      <c r="IVD353" s="8"/>
      <c r="IVE353" s="8"/>
      <c r="IVF353" s="8"/>
      <c r="IVG353" s="8"/>
      <c r="IVH353" s="8"/>
      <c r="IVI353" s="8"/>
      <c r="IVJ353" s="8"/>
      <c r="IVK353" s="8"/>
      <c r="IVL353" s="8"/>
      <c r="IVM353" s="8"/>
      <c r="IVN353" s="8"/>
      <c r="IVO353" s="8"/>
      <c r="IVP353" s="8"/>
      <c r="IVQ353" s="8"/>
      <c r="IVR353" s="8"/>
      <c r="IVS353" s="8"/>
      <c r="IVT353" s="8"/>
      <c r="IVU353" s="8"/>
      <c r="IVV353" s="8"/>
      <c r="IVW353" s="8"/>
      <c r="IVX353" s="8"/>
      <c r="IVY353" s="8"/>
      <c r="IVZ353" s="8"/>
      <c r="IWA353" s="8"/>
      <c r="IWB353" s="8"/>
      <c r="IWC353" s="8"/>
      <c r="IWD353" s="8"/>
      <c r="IWE353" s="8"/>
      <c r="IWF353" s="8"/>
      <c r="IWG353" s="8"/>
      <c r="IWH353" s="8"/>
      <c r="IWI353" s="8"/>
      <c r="IWJ353" s="8"/>
      <c r="IWK353" s="8"/>
      <c r="IWL353" s="8"/>
      <c r="IWM353" s="8"/>
      <c r="IWN353" s="8"/>
      <c r="IWO353" s="8"/>
      <c r="IWP353" s="8"/>
      <c r="IWQ353" s="8"/>
      <c r="IWR353" s="8"/>
      <c r="IWS353" s="8"/>
      <c r="IWT353" s="8"/>
      <c r="IWU353" s="8"/>
      <c r="IWV353" s="8"/>
      <c r="IWW353" s="8"/>
      <c r="IWX353" s="8"/>
      <c r="IWY353" s="8"/>
      <c r="IWZ353" s="8"/>
      <c r="IXA353" s="8"/>
      <c r="IXB353" s="8"/>
      <c r="IXC353" s="8"/>
      <c r="IXD353" s="8"/>
      <c r="IXE353" s="8"/>
      <c r="IXF353" s="8"/>
      <c r="IXG353" s="8"/>
      <c r="IXH353" s="8"/>
      <c r="IXI353" s="8"/>
      <c r="IXJ353" s="8"/>
      <c r="IXK353" s="8"/>
      <c r="IXL353" s="8"/>
      <c r="IXM353" s="8"/>
      <c r="IXN353" s="8"/>
      <c r="IXO353" s="8"/>
      <c r="IXP353" s="8"/>
      <c r="IXQ353" s="8"/>
      <c r="IXR353" s="8"/>
      <c r="IXS353" s="8"/>
      <c r="IXT353" s="8"/>
      <c r="IXU353" s="8"/>
      <c r="IXV353" s="8"/>
      <c r="IXW353" s="8"/>
      <c r="IXX353" s="8"/>
      <c r="IXY353" s="8"/>
      <c r="IXZ353" s="8"/>
      <c r="IYA353" s="8"/>
      <c r="IYB353" s="8"/>
      <c r="IYC353" s="8"/>
      <c r="IYD353" s="8"/>
      <c r="IYE353" s="8"/>
      <c r="IYF353" s="8"/>
      <c r="IYG353" s="8"/>
      <c r="IYH353" s="8"/>
      <c r="IYI353" s="8"/>
      <c r="IYJ353" s="8"/>
      <c r="IYK353" s="8"/>
      <c r="IYL353" s="8"/>
      <c r="IYM353" s="8"/>
      <c r="IYN353" s="8"/>
      <c r="IYO353" s="8"/>
      <c r="IYP353" s="8"/>
      <c r="IYQ353" s="8"/>
      <c r="IYR353" s="8"/>
      <c r="IYS353" s="8"/>
      <c r="IYT353" s="8"/>
      <c r="IYU353" s="8"/>
      <c r="IYV353" s="8"/>
      <c r="IYW353" s="8"/>
      <c r="IYX353" s="8"/>
      <c r="IYY353" s="8"/>
      <c r="IYZ353" s="8"/>
      <c r="IZA353" s="8"/>
      <c r="IZB353" s="8"/>
      <c r="IZC353" s="8"/>
      <c r="IZD353" s="8"/>
      <c r="IZE353" s="8"/>
      <c r="IZF353" s="8"/>
      <c r="IZG353" s="8"/>
      <c r="IZH353" s="8"/>
      <c r="IZI353" s="8"/>
      <c r="IZJ353" s="8"/>
      <c r="IZK353" s="8"/>
      <c r="IZL353" s="8"/>
      <c r="IZM353" s="8"/>
      <c r="IZN353" s="8"/>
      <c r="IZO353" s="8"/>
      <c r="IZP353" s="8"/>
      <c r="IZQ353" s="8"/>
      <c r="IZR353" s="8"/>
      <c r="IZS353" s="8"/>
      <c r="IZT353" s="8"/>
      <c r="IZU353" s="8"/>
      <c r="IZV353" s="8"/>
      <c r="IZW353" s="8"/>
      <c r="IZX353" s="8"/>
      <c r="IZY353" s="8"/>
      <c r="IZZ353" s="8"/>
      <c r="JAA353" s="8"/>
      <c r="JAB353" s="8"/>
      <c r="JAC353" s="8"/>
      <c r="JAD353" s="8"/>
      <c r="JAE353" s="8"/>
      <c r="JAF353" s="8"/>
      <c r="JAG353" s="8"/>
      <c r="JAH353" s="8"/>
      <c r="JAI353" s="8"/>
      <c r="JAJ353" s="8"/>
      <c r="JAK353" s="8"/>
      <c r="JAL353" s="8"/>
      <c r="JAM353" s="8"/>
      <c r="JAN353" s="8"/>
      <c r="JAO353" s="8"/>
      <c r="JAP353" s="8"/>
      <c r="JAQ353" s="8"/>
      <c r="JAR353" s="8"/>
      <c r="JAS353" s="8"/>
      <c r="JAT353" s="8"/>
      <c r="JAU353" s="8"/>
      <c r="JAV353" s="8"/>
      <c r="JAW353" s="8"/>
      <c r="JAX353" s="8"/>
      <c r="JAY353" s="8"/>
      <c r="JAZ353" s="8"/>
      <c r="JBA353" s="8"/>
      <c r="JBB353" s="8"/>
      <c r="JBC353" s="8"/>
      <c r="JBD353" s="8"/>
      <c r="JBE353" s="8"/>
      <c r="JBF353" s="8"/>
      <c r="JBG353" s="8"/>
      <c r="JBH353" s="8"/>
      <c r="JBI353" s="8"/>
      <c r="JBJ353" s="8"/>
      <c r="JBK353" s="8"/>
      <c r="JBL353" s="8"/>
      <c r="JBM353" s="8"/>
      <c r="JBN353" s="8"/>
      <c r="JBO353" s="8"/>
      <c r="JBP353" s="8"/>
      <c r="JBQ353" s="8"/>
      <c r="JBR353" s="8"/>
      <c r="JBS353" s="8"/>
      <c r="JBT353" s="8"/>
      <c r="JBU353" s="8"/>
      <c r="JBV353" s="8"/>
      <c r="JBW353" s="8"/>
      <c r="JBX353" s="8"/>
      <c r="JBY353" s="8"/>
      <c r="JBZ353" s="8"/>
      <c r="JCA353" s="8"/>
      <c r="JCB353" s="8"/>
      <c r="JCC353" s="8"/>
      <c r="JCD353" s="8"/>
      <c r="JCE353" s="8"/>
      <c r="JCF353" s="8"/>
      <c r="JCG353" s="8"/>
      <c r="JCH353" s="8"/>
      <c r="JCI353" s="8"/>
      <c r="JCJ353" s="8"/>
      <c r="JCK353" s="8"/>
      <c r="JCL353" s="8"/>
      <c r="JCM353" s="8"/>
      <c r="JCN353" s="8"/>
      <c r="JCO353" s="8"/>
      <c r="JCP353" s="8"/>
      <c r="JCQ353" s="8"/>
      <c r="JCR353" s="8"/>
      <c r="JCS353" s="8"/>
      <c r="JCT353" s="8"/>
      <c r="JCU353" s="8"/>
      <c r="JCV353" s="8"/>
      <c r="JCW353" s="8"/>
      <c r="JCX353" s="8"/>
      <c r="JCY353" s="8"/>
      <c r="JCZ353" s="8"/>
      <c r="JDA353" s="8"/>
      <c r="JDB353" s="8"/>
      <c r="JDC353" s="8"/>
      <c r="JDD353" s="8"/>
      <c r="JDE353" s="8"/>
      <c r="JDF353" s="8"/>
      <c r="JDG353" s="8"/>
      <c r="JDH353" s="8"/>
      <c r="JDI353" s="8"/>
      <c r="JDJ353" s="8"/>
      <c r="JDK353" s="8"/>
      <c r="JDL353" s="8"/>
      <c r="JDM353" s="8"/>
      <c r="JDN353" s="8"/>
      <c r="JDO353" s="8"/>
      <c r="JDP353" s="8"/>
      <c r="JDQ353" s="8"/>
      <c r="JDR353" s="8"/>
      <c r="JDS353" s="8"/>
      <c r="JDT353" s="8"/>
      <c r="JDU353" s="8"/>
      <c r="JDV353" s="8"/>
      <c r="JDW353" s="8"/>
      <c r="JDX353" s="8"/>
      <c r="JDY353" s="8"/>
      <c r="JDZ353" s="8"/>
      <c r="JEA353" s="8"/>
      <c r="JEB353" s="8"/>
      <c r="JEC353" s="8"/>
      <c r="JED353" s="8"/>
      <c r="JEE353" s="8"/>
      <c r="JEF353" s="8"/>
      <c r="JEG353" s="8"/>
      <c r="JEH353" s="8"/>
      <c r="JEI353" s="8"/>
      <c r="JEJ353" s="8"/>
      <c r="JEK353" s="8"/>
      <c r="JEL353" s="8"/>
      <c r="JEM353" s="8"/>
      <c r="JEN353" s="8"/>
      <c r="JEO353" s="8"/>
      <c r="JEP353" s="8"/>
      <c r="JEQ353" s="8"/>
      <c r="JER353" s="8"/>
      <c r="JES353" s="8"/>
      <c r="JET353" s="8"/>
      <c r="JEU353" s="8"/>
      <c r="JEV353" s="8"/>
      <c r="JEW353" s="8"/>
      <c r="JEX353" s="8"/>
      <c r="JEY353" s="8"/>
      <c r="JEZ353" s="8"/>
      <c r="JFA353" s="8"/>
      <c r="JFB353" s="8"/>
      <c r="JFC353" s="8"/>
      <c r="JFD353" s="8"/>
      <c r="JFE353" s="8"/>
      <c r="JFF353" s="8"/>
      <c r="JFG353" s="8"/>
      <c r="JFH353" s="8"/>
      <c r="JFI353" s="8"/>
      <c r="JFJ353" s="8"/>
      <c r="JFK353" s="8"/>
      <c r="JFL353" s="8"/>
      <c r="JFM353" s="8"/>
      <c r="JFN353" s="8"/>
      <c r="JFO353" s="8"/>
      <c r="JFP353" s="8"/>
      <c r="JFQ353" s="8"/>
      <c r="JFR353" s="8"/>
      <c r="JFS353" s="8"/>
      <c r="JFT353" s="8"/>
      <c r="JFU353" s="8"/>
      <c r="JFV353" s="8"/>
      <c r="JFW353" s="8"/>
      <c r="JFX353" s="8"/>
      <c r="JFY353" s="8"/>
      <c r="JFZ353" s="8"/>
      <c r="JGA353" s="8"/>
      <c r="JGB353" s="8"/>
      <c r="JGC353" s="8"/>
      <c r="JGD353" s="8"/>
      <c r="JGE353" s="8"/>
      <c r="JGF353" s="8"/>
      <c r="JGG353" s="8"/>
      <c r="JGH353" s="8"/>
      <c r="JGI353" s="8"/>
      <c r="JGJ353" s="8"/>
      <c r="JGK353" s="8"/>
      <c r="JGL353" s="8"/>
      <c r="JGM353" s="8"/>
      <c r="JGN353" s="8"/>
      <c r="JGO353" s="8"/>
      <c r="JGP353" s="8"/>
      <c r="JGQ353" s="8"/>
      <c r="JGR353" s="8"/>
      <c r="JGS353" s="8"/>
      <c r="JGT353" s="8"/>
      <c r="JGU353" s="8"/>
      <c r="JGV353" s="8"/>
      <c r="JGW353" s="8"/>
      <c r="JGX353" s="8"/>
      <c r="JGY353" s="8"/>
      <c r="JGZ353" s="8"/>
      <c r="JHA353" s="8"/>
      <c r="JHB353" s="8"/>
      <c r="JHC353" s="8"/>
      <c r="JHD353" s="8"/>
      <c r="JHE353" s="8"/>
      <c r="JHF353" s="8"/>
      <c r="JHG353" s="8"/>
      <c r="JHH353" s="8"/>
      <c r="JHI353" s="8"/>
      <c r="JHJ353" s="8"/>
      <c r="JHK353" s="8"/>
      <c r="JHL353" s="8"/>
      <c r="JHM353" s="8"/>
      <c r="JHN353" s="8"/>
      <c r="JHO353" s="8"/>
      <c r="JHP353" s="8"/>
      <c r="JHQ353" s="8"/>
      <c r="JHR353" s="8"/>
      <c r="JHS353" s="8"/>
      <c r="JHT353" s="8"/>
      <c r="JHU353" s="8"/>
      <c r="JHV353" s="8"/>
      <c r="JHW353" s="8"/>
      <c r="JHX353" s="8"/>
      <c r="JHY353" s="8"/>
      <c r="JHZ353" s="8"/>
      <c r="JIA353" s="8"/>
      <c r="JIB353" s="8"/>
      <c r="JIC353" s="8"/>
      <c r="JID353" s="8"/>
      <c r="JIE353" s="8"/>
      <c r="JIF353" s="8"/>
      <c r="JIG353" s="8"/>
      <c r="JIH353" s="8"/>
      <c r="JII353" s="8"/>
      <c r="JIJ353" s="8"/>
      <c r="JIK353" s="8"/>
      <c r="JIL353" s="8"/>
      <c r="JIM353" s="8"/>
      <c r="JIN353" s="8"/>
      <c r="JIO353" s="8"/>
      <c r="JIP353" s="8"/>
      <c r="JIQ353" s="8"/>
      <c r="JIR353" s="8"/>
      <c r="JIS353" s="8"/>
      <c r="JIT353" s="8"/>
      <c r="JIU353" s="8"/>
      <c r="JIV353" s="8"/>
      <c r="JIW353" s="8"/>
      <c r="JIX353" s="8"/>
      <c r="JIY353" s="8"/>
      <c r="JIZ353" s="8"/>
      <c r="JJA353" s="8"/>
      <c r="JJB353" s="8"/>
      <c r="JJC353" s="8"/>
      <c r="JJD353" s="8"/>
      <c r="JJE353" s="8"/>
      <c r="JJF353" s="8"/>
      <c r="JJG353" s="8"/>
      <c r="JJH353" s="8"/>
      <c r="JJI353" s="8"/>
      <c r="JJJ353" s="8"/>
      <c r="JJK353" s="8"/>
      <c r="JJL353" s="8"/>
      <c r="JJM353" s="8"/>
      <c r="JJN353" s="8"/>
      <c r="JJO353" s="8"/>
      <c r="JJP353" s="8"/>
      <c r="JJQ353" s="8"/>
      <c r="JJR353" s="8"/>
      <c r="JJS353" s="8"/>
      <c r="JJT353" s="8"/>
      <c r="JJU353" s="8"/>
      <c r="JJV353" s="8"/>
      <c r="JJW353" s="8"/>
      <c r="JJX353" s="8"/>
      <c r="JJY353" s="8"/>
      <c r="JJZ353" s="8"/>
      <c r="JKA353" s="8"/>
      <c r="JKB353" s="8"/>
      <c r="JKC353" s="8"/>
      <c r="JKD353" s="8"/>
      <c r="JKE353" s="8"/>
      <c r="JKF353" s="8"/>
      <c r="JKG353" s="8"/>
      <c r="JKH353" s="8"/>
      <c r="JKI353" s="8"/>
      <c r="JKJ353" s="8"/>
      <c r="JKK353" s="8"/>
      <c r="JKL353" s="8"/>
      <c r="JKM353" s="8"/>
      <c r="JKN353" s="8"/>
      <c r="JKO353" s="8"/>
      <c r="JKP353" s="8"/>
      <c r="JKQ353" s="8"/>
      <c r="JKR353" s="8"/>
      <c r="JKS353" s="8"/>
      <c r="JKT353" s="8"/>
      <c r="JKU353" s="8"/>
      <c r="JKV353" s="8"/>
      <c r="JKW353" s="8"/>
      <c r="JKX353" s="8"/>
      <c r="JKY353" s="8"/>
      <c r="JKZ353" s="8"/>
      <c r="JLA353" s="8"/>
      <c r="JLB353" s="8"/>
      <c r="JLC353" s="8"/>
      <c r="JLD353" s="8"/>
      <c r="JLE353" s="8"/>
      <c r="JLF353" s="8"/>
      <c r="JLG353" s="8"/>
      <c r="JLH353" s="8"/>
      <c r="JLI353" s="8"/>
      <c r="JLJ353" s="8"/>
      <c r="JLK353" s="8"/>
      <c r="JLL353" s="8"/>
      <c r="JLM353" s="8"/>
      <c r="JLN353" s="8"/>
      <c r="JLO353" s="8"/>
      <c r="JLP353" s="8"/>
      <c r="JLQ353" s="8"/>
      <c r="JLR353" s="8"/>
      <c r="JLS353" s="8"/>
      <c r="JLT353" s="8"/>
      <c r="JLU353" s="8"/>
      <c r="JLV353" s="8"/>
      <c r="JLW353" s="8"/>
      <c r="JLX353" s="8"/>
      <c r="JLY353" s="8"/>
      <c r="JLZ353" s="8"/>
      <c r="JMA353" s="8"/>
      <c r="JMB353" s="8"/>
      <c r="JMC353" s="8"/>
      <c r="JMD353" s="8"/>
      <c r="JME353" s="8"/>
      <c r="JMF353" s="8"/>
      <c r="JMG353" s="8"/>
      <c r="JMH353" s="8"/>
      <c r="JMI353" s="8"/>
      <c r="JMJ353" s="8"/>
      <c r="JMK353" s="8"/>
      <c r="JML353" s="8"/>
      <c r="JMM353" s="8"/>
      <c r="JMN353" s="8"/>
      <c r="JMO353" s="8"/>
      <c r="JMP353" s="8"/>
      <c r="JMQ353" s="8"/>
      <c r="JMR353" s="8"/>
      <c r="JMS353" s="8"/>
      <c r="JMT353" s="8"/>
      <c r="JMU353" s="8"/>
      <c r="JMV353" s="8"/>
      <c r="JMW353" s="8"/>
      <c r="JMX353" s="8"/>
      <c r="JMY353" s="8"/>
      <c r="JMZ353" s="8"/>
      <c r="JNA353" s="8"/>
      <c r="JNB353" s="8"/>
      <c r="JNC353" s="8"/>
      <c r="JND353" s="8"/>
      <c r="JNE353" s="8"/>
      <c r="JNF353" s="8"/>
      <c r="JNG353" s="8"/>
      <c r="JNH353" s="8"/>
      <c r="JNI353" s="8"/>
      <c r="JNJ353" s="8"/>
      <c r="JNK353" s="8"/>
      <c r="JNL353" s="8"/>
      <c r="JNM353" s="8"/>
      <c r="JNN353" s="8"/>
      <c r="JNO353" s="8"/>
      <c r="JNP353" s="8"/>
      <c r="JNQ353" s="8"/>
      <c r="JNR353" s="8"/>
      <c r="JNS353" s="8"/>
      <c r="JNT353" s="8"/>
      <c r="JNU353" s="8"/>
      <c r="JNV353" s="8"/>
      <c r="JNW353" s="8"/>
      <c r="JNX353" s="8"/>
      <c r="JNY353" s="8"/>
      <c r="JNZ353" s="8"/>
      <c r="JOA353" s="8"/>
      <c r="JOB353" s="8"/>
      <c r="JOC353" s="8"/>
      <c r="JOD353" s="8"/>
      <c r="JOE353" s="8"/>
      <c r="JOF353" s="8"/>
      <c r="JOG353" s="8"/>
      <c r="JOH353" s="8"/>
      <c r="JOI353" s="8"/>
      <c r="JOJ353" s="8"/>
      <c r="JOK353" s="8"/>
      <c r="JOL353" s="8"/>
      <c r="JOM353" s="8"/>
      <c r="JON353" s="8"/>
      <c r="JOO353" s="8"/>
      <c r="JOP353" s="8"/>
      <c r="JOQ353" s="8"/>
      <c r="JOR353" s="8"/>
      <c r="JOS353" s="8"/>
      <c r="JOT353" s="8"/>
      <c r="JOU353" s="8"/>
      <c r="JOV353" s="8"/>
      <c r="JOW353" s="8"/>
      <c r="JOX353" s="8"/>
      <c r="JOY353" s="8"/>
      <c r="JOZ353" s="8"/>
      <c r="JPA353" s="8"/>
      <c r="JPB353" s="8"/>
      <c r="JPC353" s="8"/>
      <c r="JPD353" s="8"/>
      <c r="JPE353" s="8"/>
      <c r="JPF353" s="8"/>
      <c r="JPG353" s="8"/>
      <c r="JPH353" s="8"/>
      <c r="JPI353" s="8"/>
      <c r="JPJ353" s="8"/>
      <c r="JPK353" s="8"/>
      <c r="JPL353" s="8"/>
      <c r="JPM353" s="8"/>
      <c r="JPN353" s="8"/>
      <c r="JPO353" s="8"/>
      <c r="JPP353" s="8"/>
      <c r="JPQ353" s="8"/>
      <c r="JPR353" s="8"/>
      <c r="JPS353" s="8"/>
      <c r="JPT353" s="8"/>
      <c r="JPU353" s="8"/>
      <c r="JPV353" s="8"/>
      <c r="JPW353" s="8"/>
      <c r="JPX353" s="8"/>
      <c r="JPY353" s="8"/>
      <c r="JPZ353" s="8"/>
      <c r="JQA353" s="8"/>
      <c r="JQB353" s="8"/>
      <c r="JQC353" s="8"/>
      <c r="JQD353" s="8"/>
      <c r="JQE353" s="8"/>
      <c r="JQF353" s="8"/>
      <c r="JQG353" s="8"/>
      <c r="JQH353" s="8"/>
      <c r="JQI353" s="8"/>
      <c r="JQJ353" s="8"/>
      <c r="JQK353" s="8"/>
      <c r="JQL353" s="8"/>
      <c r="JQM353" s="8"/>
      <c r="JQN353" s="8"/>
      <c r="JQO353" s="8"/>
      <c r="JQP353" s="8"/>
      <c r="JQQ353" s="8"/>
      <c r="JQR353" s="8"/>
      <c r="JQS353" s="8"/>
      <c r="JQT353" s="8"/>
      <c r="JQU353" s="8"/>
      <c r="JQV353" s="8"/>
      <c r="JQW353" s="8"/>
      <c r="JQX353" s="8"/>
      <c r="JQY353" s="8"/>
      <c r="JQZ353" s="8"/>
      <c r="JRA353" s="8"/>
      <c r="JRB353" s="8"/>
      <c r="JRC353" s="8"/>
      <c r="JRD353" s="8"/>
      <c r="JRE353" s="8"/>
      <c r="JRF353" s="8"/>
      <c r="JRG353" s="8"/>
      <c r="JRH353" s="8"/>
      <c r="JRI353" s="8"/>
      <c r="JRJ353" s="8"/>
      <c r="JRK353" s="8"/>
      <c r="JRL353" s="8"/>
      <c r="JRM353" s="8"/>
      <c r="JRN353" s="8"/>
      <c r="JRO353" s="8"/>
      <c r="JRP353" s="8"/>
      <c r="JRQ353" s="8"/>
      <c r="JRR353" s="8"/>
      <c r="JRS353" s="8"/>
      <c r="JRT353" s="8"/>
      <c r="JRU353" s="8"/>
      <c r="JRV353" s="8"/>
      <c r="JRW353" s="8"/>
      <c r="JRX353" s="8"/>
      <c r="JRY353" s="8"/>
      <c r="JRZ353" s="8"/>
      <c r="JSA353" s="8"/>
      <c r="JSB353" s="8"/>
      <c r="JSC353" s="8"/>
      <c r="JSD353" s="8"/>
      <c r="JSE353" s="8"/>
      <c r="JSF353" s="8"/>
      <c r="JSG353" s="8"/>
      <c r="JSH353" s="8"/>
      <c r="JSI353" s="8"/>
      <c r="JSJ353" s="8"/>
      <c r="JSK353" s="8"/>
      <c r="JSL353" s="8"/>
      <c r="JSM353" s="8"/>
      <c r="JSN353" s="8"/>
      <c r="JSO353" s="8"/>
      <c r="JSP353" s="8"/>
      <c r="JSQ353" s="8"/>
      <c r="JSR353" s="8"/>
      <c r="JSS353" s="8"/>
      <c r="JST353" s="8"/>
      <c r="JSU353" s="8"/>
      <c r="JSV353" s="8"/>
      <c r="JSW353" s="8"/>
      <c r="JSX353" s="8"/>
      <c r="JSY353" s="8"/>
      <c r="JSZ353" s="8"/>
      <c r="JTA353" s="8"/>
      <c r="JTB353" s="8"/>
      <c r="JTC353" s="8"/>
      <c r="JTD353" s="8"/>
      <c r="JTE353" s="8"/>
      <c r="JTF353" s="8"/>
      <c r="JTG353" s="8"/>
      <c r="JTH353" s="8"/>
      <c r="JTI353" s="8"/>
      <c r="JTJ353" s="8"/>
      <c r="JTK353" s="8"/>
      <c r="JTL353" s="8"/>
      <c r="JTM353" s="8"/>
      <c r="JTN353" s="8"/>
      <c r="JTO353" s="8"/>
      <c r="JTP353" s="8"/>
      <c r="JTQ353" s="8"/>
      <c r="JTR353" s="8"/>
      <c r="JTS353" s="8"/>
      <c r="JTT353" s="8"/>
      <c r="JTU353" s="8"/>
      <c r="JTV353" s="8"/>
      <c r="JTW353" s="8"/>
      <c r="JTX353" s="8"/>
      <c r="JTY353" s="8"/>
      <c r="JTZ353" s="8"/>
      <c r="JUA353" s="8"/>
      <c r="JUB353" s="8"/>
      <c r="JUC353" s="8"/>
      <c r="JUD353" s="8"/>
      <c r="JUE353" s="8"/>
      <c r="JUF353" s="8"/>
      <c r="JUG353" s="8"/>
      <c r="JUH353" s="8"/>
      <c r="JUI353" s="8"/>
      <c r="JUJ353" s="8"/>
      <c r="JUK353" s="8"/>
      <c r="JUL353" s="8"/>
      <c r="JUM353" s="8"/>
      <c r="JUN353" s="8"/>
      <c r="JUO353" s="8"/>
      <c r="JUP353" s="8"/>
      <c r="JUQ353" s="8"/>
      <c r="JUR353" s="8"/>
      <c r="JUS353" s="8"/>
      <c r="JUT353" s="8"/>
      <c r="JUU353" s="8"/>
      <c r="JUV353" s="8"/>
      <c r="JUW353" s="8"/>
      <c r="JUX353" s="8"/>
      <c r="JUY353" s="8"/>
      <c r="JUZ353" s="8"/>
      <c r="JVA353" s="8"/>
      <c r="JVB353" s="8"/>
      <c r="JVC353" s="8"/>
      <c r="JVD353" s="8"/>
      <c r="JVE353" s="8"/>
      <c r="JVF353" s="8"/>
      <c r="JVG353" s="8"/>
      <c r="JVH353" s="8"/>
      <c r="JVI353" s="8"/>
      <c r="JVJ353" s="8"/>
      <c r="JVK353" s="8"/>
      <c r="JVL353" s="8"/>
      <c r="JVM353" s="8"/>
      <c r="JVN353" s="8"/>
      <c r="JVO353" s="8"/>
      <c r="JVP353" s="8"/>
      <c r="JVQ353" s="8"/>
      <c r="JVR353" s="8"/>
      <c r="JVS353" s="8"/>
      <c r="JVT353" s="8"/>
      <c r="JVU353" s="8"/>
      <c r="JVV353" s="8"/>
      <c r="JVW353" s="8"/>
      <c r="JVX353" s="8"/>
      <c r="JVY353" s="8"/>
      <c r="JVZ353" s="8"/>
      <c r="JWA353" s="8"/>
      <c r="JWB353" s="8"/>
      <c r="JWC353" s="8"/>
      <c r="JWD353" s="8"/>
      <c r="JWE353" s="8"/>
      <c r="JWF353" s="8"/>
      <c r="JWG353" s="8"/>
      <c r="JWH353" s="8"/>
      <c r="JWI353" s="8"/>
      <c r="JWJ353" s="8"/>
      <c r="JWK353" s="8"/>
      <c r="JWL353" s="8"/>
      <c r="JWM353" s="8"/>
      <c r="JWN353" s="8"/>
      <c r="JWO353" s="8"/>
      <c r="JWP353" s="8"/>
      <c r="JWQ353" s="8"/>
      <c r="JWR353" s="8"/>
      <c r="JWS353" s="8"/>
      <c r="JWT353" s="8"/>
      <c r="JWU353" s="8"/>
      <c r="JWV353" s="8"/>
      <c r="JWW353" s="8"/>
      <c r="JWX353" s="8"/>
      <c r="JWY353" s="8"/>
      <c r="JWZ353" s="8"/>
      <c r="JXA353" s="8"/>
      <c r="JXB353" s="8"/>
      <c r="JXC353" s="8"/>
      <c r="JXD353" s="8"/>
      <c r="JXE353" s="8"/>
      <c r="JXF353" s="8"/>
      <c r="JXG353" s="8"/>
      <c r="JXH353" s="8"/>
      <c r="JXI353" s="8"/>
      <c r="JXJ353" s="8"/>
      <c r="JXK353" s="8"/>
      <c r="JXL353" s="8"/>
      <c r="JXM353" s="8"/>
      <c r="JXN353" s="8"/>
      <c r="JXO353" s="8"/>
      <c r="JXP353" s="8"/>
      <c r="JXQ353" s="8"/>
      <c r="JXR353" s="8"/>
      <c r="JXS353" s="8"/>
      <c r="JXT353" s="8"/>
      <c r="JXU353" s="8"/>
      <c r="JXV353" s="8"/>
      <c r="JXW353" s="8"/>
      <c r="JXX353" s="8"/>
      <c r="JXY353" s="8"/>
      <c r="JXZ353" s="8"/>
      <c r="JYA353" s="8"/>
      <c r="JYB353" s="8"/>
      <c r="JYC353" s="8"/>
      <c r="JYD353" s="8"/>
      <c r="JYE353" s="8"/>
      <c r="JYF353" s="8"/>
      <c r="JYG353" s="8"/>
      <c r="JYH353" s="8"/>
      <c r="JYI353" s="8"/>
      <c r="JYJ353" s="8"/>
      <c r="JYK353" s="8"/>
      <c r="JYL353" s="8"/>
      <c r="JYM353" s="8"/>
      <c r="JYN353" s="8"/>
      <c r="JYO353" s="8"/>
      <c r="JYP353" s="8"/>
      <c r="JYQ353" s="8"/>
      <c r="JYR353" s="8"/>
      <c r="JYS353" s="8"/>
      <c r="JYT353" s="8"/>
      <c r="JYU353" s="8"/>
      <c r="JYV353" s="8"/>
      <c r="JYW353" s="8"/>
      <c r="JYX353" s="8"/>
      <c r="JYY353" s="8"/>
      <c r="JYZ353" s="8"/>
      <c r="JZA353" s="8"/>
      <c r="JZB353" s="8"/>
      <c r="JZC353" s="8"/>
      <c r="JZD353" s="8"/>
      <c r="JZE353" s="8"/>
      <c r="JZF353" s="8"/>
      <c r="JZG353" s="8"/>
      <c r="JZH353" s="8"/>
      <c r="JZI353" s="8"/>
      <c r="JZJ353" s="8"/>
      <c r="JZK353" s="8"/>
      <c r="JZL353" s="8"/>
      <c r="JZM353" s="8"/>
      <c r="JZN353" s="8"/>
      <c r="JZO353" s="8"/>
      <c r="JZP353" s="8"/>
      <c r="JZQ353" s="8"/>
      <c r="JZR353" s="8"/>
      <c r="JZS353" s="8"/>
      <c r="JZT353" s="8"/>
      <c r="JZU353" s="8"/>
      <c r="JZV353" s="8"/>
      <c r="JZW353" s="8"/>
      <c r="JZX353" s="8"/>
      <c r="JZY353" s="8"/>
      <c r="JZZ353" s="8"/>
      <c r="KAA353" s="8"/>
      <c r="KAB353" s="8"/>
      <c r="KAC353" s="8"/>
      <c r="KAD353" s="8"/>
      <c r="KAE353" s="8"/>
      <c r="KAF353" s="8"/>
      <c r="KAG353" s="8"/>
      <c r="KAH353" s="8"/>
      <c r="KAI353" s="8"/>
      <c r="KAJ353" s="8"/>
      <c r="KAK353" s="8"/>
      <c r="KAL353" s="8"/>
      <c r="KAM353" s="8"/>
      <c r="KAN353" s="8"/>
      <c r="KAO353" s="8"/>
      <c r="KAP353" s="8"/>
      <c r="KAQ353" s="8"/>
      <c r="KAR353" s="8"/>
      <c r="KAS353" s="8"/>
      <c r="KAT353" s="8"/>
      <c r="KAU353" s="8"/>
      <c r="KAV353" s="8"/>
      <c r="KAW353" s="8"/>
      <c r="KAX353" s="8"/>
      <c r="KAY353" s="8"/>
      <c r="KAZ353" s="8"/>
      <c r="KBA353" s="8"/>
      <c r="KBB353" s="8"/>
      <c r="KBC353" s="8"/>
      <c r="KBD353" s="8"/>
      <c r="KBE353" s="8"/>
      <c r="KBF353" s="8"/>
      <c r="KBG353" s="8"/>
      <c r="KBH353" s="8"/>
      <c r="KBI353" s="8"/>
      <c r="KBJ353" s="8"/>
      <c r="KBK353" s="8"/>
      <c r="KBL353" s="8"/>
      <c r="KBM353" s="8"/>
      <c r="KBN353" s="8"/>
      <c r="KBO353" s="8"/>
      <c r="KBP353" s="8"/>
      <c r="KBQ353" s="8"/>
      <c r="KBR353" s="8"/>
      <c r="KBS353" s="8"/>
      <c r="KBT353" s="8"/>
      <c r="KBU353" s="8"/>
      <c r="KBV353" s="8"/>
      <c r="KBW353" s="8"/>
      <c r="KBX353" s="8"/>
      <c r="KBY353" s="8"/>
      <c r="KBZ353" s="8"/>
      <c r="KCA353" s="8"/>
      <c r="KCB353" s="8"/>
      <c r="KCC353" s="8"/>
      <c r="KCD353" s="8"/>
      <c r="KCE353" s="8"/>
      <c r="KCF353" s="8"/>
      <c r="KCG353" s="8"/>
      <c r="KCH353" s="8"/>
      <c r="KCI353" s="8"/>
      <c r="KCJ353" s="8"/>
      <c r="KCK353" s="8"/>
      <c r="KCL353" s="8"/>
      <c r="KCM353" s="8"/>
      <c r="KCN353" s="8"/>
      <c r="KCO353" s="8"/>
      <c r="KCP353" s="8"/>
      <c r="KCQ353" s="8"/>
      <c r="KCR353" s="8"/>
      <c r="KCS353" s="8"/>
      <c r="KCT353" s="8"/>
      <c r="KCU353" s="8"/>
      <c r="KCV353" s="8"/>
      <c r="KCW353" s="8"/>
      <c r="KCX353" s="8"/>
      <c r="KCY353" s="8"/>
      <c r="KCZ353" s="8"/>
      <c r="KDA353" s="8"/>
      <c r="KDB353" s="8"/>
      <c r="KDC353" s="8"/>
      <c r="KDD353" s="8"/>
      <c r="KDE353" s="8"/>
      <c r="KDF353" s="8"/>
      <c r="KDG353" s="8"/>
      <c r="KDH353" s="8"/>
      <c r="KDI353" s="8"/>
      <c r="KDJ353" s="8"/>
      <c r="KDK353" s="8"/>
      <c r="KDL353" s="8"/>
      <c r="KDM353" s="8"/>
      <c r="KDN353" s="8"/>
      <c r="KDO353" s="8"/>
      <c r="KDP353" s="8"/>
      <c r="KDQ353" s="8"/>
      <c r="KDR353" s="8"/>
      <c r="KDS353" s="8"/>
      <c r="KDT353" s="8"/>
      <c r="KDU353" s="8"/>
      <c r="KDV353" s="8"/>
      <c r="KDW353" s="8"/>
      <c r="KDX353" s="8"/>
      <c r="KDY353" s="8"/>
      <c r="KDZ353" s="8"/>
      <c r="KEA353" s="8"/>
      <c r="KEB353" s="8"/>
      <c r="KEC353" s="8"/>
      <c r="KED353" s="8"/>
      <c r="KEE353" s="8"/>
      <c r="KEF353" s="8"/>
      <c r="KEG353" s="8"/>
      <c r="KEH353" s="8"/>
      <c r="KEI353" s="8"/>
      <c r="KEJ353" s="8"/>
      <c r="KEK353" s="8"/>
      <c r="KEL353" s="8"/>
      <c r="KEM353" s="8"/>
      <c r="KEN353" s="8"/>
      <c r="KEO353" s="8"/>
      <c r="KEP353" s="8"/>
      <c r="KEQ353" s="8"/>
      <c r="KER353" s="8"/>
      <c r="KES353" s="8"/>
      <c r="KET353" s="8"/>
      <c r="KEU353" s="8"/>
      <c r="KEV353" s="8"/>
      <c r="KEW353" s="8"/>
      <c r="KEX353" s="8"/>
      <c r="KEY353" s="8"/>
      <c r="KEZ353" s="8"/>
      <c r="KFA353" s="8"/>
      <c r="KFB353" s="8"/>
      <c r="KFC353" s="8"/>
      <c r="KFD353" s="8"/>
      <c r="KFE353" s="8"/>
      <c r="KFF353" s="8"/>
      <c r="KFG353" s="8"/>
      <c r="KFH353" s="8"/>
      <c r="KFI353" s="8"/>
      <c r="KFJ353" s="8"/>
      <c r="KFK353" s="8"/>
      <c r="KFL353" s="8"/>
      <c r="KFM353" s="8"/>
      <c r="KFN353" s="8"/>
      <c r="KFO353" s="8"/>
      <c r="KFP353" s="8"/>
      <c r="KFQ353" s="8"/>
      <c r="KFR353" s="8"/>
      <c r="KFS353" s="8"/>
      <c r="KFT353" s="8"/>
      <c r="KFU353" s="8"/>
      <c r="KFV353" s="8"/>
      <c r="KFW353" s="8"/>
      <c r="KFX353" s="8"/>
      <c r="KFY353" s="8"/>
      <c r="KFZ353" s="8"/>
      <c r="KGA353" s="8"/>
      <c r="KGB353" s="8"/>
      <c r="KGC353" s="8"/>
      <c r="KGD353" s="8"/>
      <c r="KGE353" s="8"/>
      <c r="KGF353" s="8"/>
      <c r="KGG353" s="8"/>
      <c r="KGH353" s="8"/>
      <c r="KGI353" s="8"/>
      <c r="KGJ353" s="8"/>
      <c r="KGK353" s="8"/>
      <c r="KGL353" s="8"/>
      <c r="KGM353" s="8"/>
      <c r="KGN353" s="8"/>
      <c r="KGO353" s="8"/>
      <c r="KGP353" s="8"/>
      <c r="KGQ353" s="8"/>
      <c r="KGR353" s="8"/>
      <c r="KGS353" s="8"/>
      <c r="KGT353" s="8"/>
      <c r="KGU353" s="8"/>
      <c r="KGV353" s="8"/>
      <c r="KGW353" s="8"/>
      <c r="KGX353" s="8"/>
      <c r="KGY353" s="8"/>
      <c r="KGZ353" s="8"/>
      <c r="KHA353" s="8"/>
      <c r="KHB353" s="8"/>
      <c r="KHC353" s="8"/>
      <c r="KHD353" s="8"/>
      <c r="KHE353" s="8"/>
      <c r="KHF353" s="8"/>
      <c r="KHG353" s="8"/>
      <c r="KHH353" s="8"/>
      <c r="KHI353" s="8"/>
      <c r="KHJ353" s="8"/>
      <c r="KHK353" s="8"/>
      <c r="KHL353" s="8"/>
      <c r="KHM353" s="8"/>
      <c r="KHN353" s="8"/>
      <c r="KHO353" s="8"/>
      <c r="KHP353" s="8"/>
      <c r="KHQ353" s="8"/>
      <c r="KHR353" s="8"/>
      <c r="KHS353" s="8"/>
      <c r="KHT353" s="8"/>
      <c r="KHU353" s="8"/>
      <c r="KHV353" s="8"/>
      <c r="KHW353" s="8"/>
      <c r="KHX353" s="8"/>
      <c r="KHY353" s="8"/>
      <c r="KHZ353" s="8"/>
      <c r="KIA353" s="8"/>
      <c r="KIB353" s="8"/>
      <c r="KIC353" s="8"/>
      <c r="KID353" s="8"/>
      <c r="KIE353" s="8"/>
      <c r="KIF353" s="8"/>
      <c r="KIG353" s="8"/>
      <c r="KIH353" s="8"/>
      <c r="KII353" s="8"/>
      <c r="KIJ353" s="8"/>
      <c r="KIK353" s="8"/>
      <c r="KIL353" s="8"/>
      <c r="KIM353" s="8"/>
      <c r="KIN353" s="8"/>
      <c r="KIO353" s="8"/>
      <c r="KIP353" s="8"/>
      <c r="KIQ353" s="8"/>
      <c r="KIR353" s="8"/>
      <c r="KIS353" s="8"/>
      <c r="KIT353" s="8"/>
      <c r="KIU353" s="8"/>
      <c r="KIV353" s="8"/>
      <c r="KIW353" s="8"/>
      <c r="KIX353" s="8"/>
      <c r="KIY353" s="8"/>
      <c r="KIZ353" s="8"/>
      <c r="KJA353" s="8"/>
      <c r="KJB353" s="8"/>
      <c r="KJC353" s="8"/>
      <c r="KJD353" s="8"/>
      <c r="KJE353" s="8"/>
      <c r="KJF353" s="8"/>
      <c r="KJG353" s="8"/>
      <c r="KJH353" s="8"/>
      <c r="KJI353" s="8"/>
      <c r="KJJ353" s="8"/>
      <c r="KJK353" s="8"/>
      <c r="KJL353" s="8"/>
      <c r="KJM353" s="8"/>
      <c r="KJN353" s="8"/>
      <c r="KJO353" s="8"/>
      <c r="KJP353" s="8"/>
      <c r="KJQ353" s="8"/>
      <c r="KJR353" s="8"/>
      <c r="KJS353" s="8"/>
      <c r="KJT353" s="8"/>
      <c r="KJU353" s="8"/>
      <c r="KJV353" s="8"/>
      <c r="KJW353" s="8"/>
      <c r="KJX353" s="8"/>
      <c r="KJY353" s="8"/>
      <c r="KJZ353" s="8"/>
      <c r="KKA353" s="8"/>
      <c r="KKB353" s="8"/>
      <c r="KKC353" s="8"/>
      <c r="KKD353" s="8"/>
      <c r="KKE353" s="8"/>
      <c r="KKF353" s="8"/>
      <c r="KKG353" s="8"/>
      <c r="KKH353" s="8"/>
      <c r="KKI353" s="8"/>
      <c r="KKJ353" s="8"/>
      <c r="KKK353" s="8"/>
      <c r="KKL353" s="8"/>
      <c r="KKM353" s="8"/>
      <c r="KKN353" s="8"/>
      <c r="KKO353" s="8"/>
      <c r="KKP353" s="8"/>
      <c r="KKQ353" s="8"/>
      <c r="KKR353" s="8"/>
      <c r="KKS353" s="8"/>
      <c r="KKT353" s="8"/>
      <c r="KKU353" s="8"/>
      <c r="KKV353" s="8"/>
      <c r="KKW353" s="8"/>
      <c r="KKX353" s="8"/>
      <c r="KKY353" s="8"/>
      <c r="KKZ353" s="8"/>
      <c r="KLA353" s="8"/>
      <c r="KLB353" s="8"/>
      <c r="KLC353" s="8"/>
      <c r="KLD353" s="8"/>
      <c r="KLE353" s="8"/>
      <c r="KLF353" s="8"/>
      <c r="KLG353" s="8"/>
      <c r="KLH353" s="8"/>
      <c r="KLI353" s="8"/>
      <c r="KLJ353" s="8"/>
      <c r="KLK353" s="8"/>
      <c r="KLL353" s="8"/>
      <c r="KLM353" s="8"/>
      <c r="KLN353" s="8"/>
      <c r="KLO353" s="8"/>
      <c r="KLP353" s="8"/>
      <c r="KLQ353" s="8"/>
      <c r="KLR353" s="8"/>
      <c r="KLS353" s="8"/>
      <c r="KLT353" s="8"/>
      <c r="KLU353" s="8"/>
      <c r="KLV353" s="8"/>
      <c r="KLW353" s="8"/>
      <c r="KLX353" s="8"/>
      <c r="KLY353" s="8"/>
      <c r="KLZ353" s="8"/>
      <c r="KMA353" s="8"/>
      <c r="KMB353" s="8"/>
      <c r="KMC353" s="8"/>
      <c r="KMD353" s="8"/>
      <c r="KME353" s="8"/>
      <c r="KMF353" s="8"/>
      <c r="KMG353" s="8"/>
      <c r="KMH353" s="8"/>
      <c r="KMI353" s="8"/>
      <c r="KMJ353" s="8"/>
      <c r="KMK353" s="8"/>
      <c r="KML353" s="8"/>
      <c r="KMM353" s="8"/>
      <c r="KMN353" s="8"/>
      <c r="KMO353" s="8"/>
      <c r="KMP353" s="8"/>
      <c r="KMQ353" s="8"/>
      <c r="KMR353" s="8"/>
      <c r="KMS353" s="8"/>
      <c r="KMT353" s="8"/>
      <c r="KMU353" s="8"/>
      <c r="KMV353" s="8"/>
      <c r="KMW353" s="8"/>
      <c r="KMX353" s="8"/>
      <c r="KMY353" s="8"/>
      <c r="KMZ353" s="8"/>
      <c r="KNA353" s="8"/>
      <c r="KNB353" s="8"/>
      <c r="KNC353" s="8"/>
      <c r="KND353" s="8"/>
      <c r="KNE353" s="8"/>
      <c r="KNF353" s="8"/>
      <c r="KNG353" s="8"/>
      <c r="KNH353" s="8"/>
      <c r="KNI353" s="8"/>
      <c r="KNJ353" s="8"/>
      <c r="KNK353" s="8"/>
      <c r="KNL353" s="8"/>
      <c r="KNM353" s="8"/>
      <c r="KNN353" s="8"/>
      <c r="KNO353" s="8"/>
      <c r="KNP353" s="8"/>
      <c r="KNQ353" s="8"/>
      <c r="KNR353" s="8"/>
      <c r="KNS353" s="8"/>
      <c r="KNT353" s="8"/>
      <c r="KNU353" s="8"/>
      <c r="KNV353" s="8"/>
      <c r="KNW353" s="8"/>
      <c r="KNX353" s="8"/>
      <c r="KNY353" s="8"/>
      <c r="KNZ353" s="8"/>
      <c r="KOA353" s="8"/>
      <c r="KOB353" s="8"/>
      <c r="KOC353" s="8"/>
      <c r="KOD353" s="8"/>
      <c r="KOE353" s="8"/>
      <c r="KOF353" s="8"/>
      <c r="KOG353" s="8"/>
      <c r="KOH353" s="8"/>
      <c r="KOI353" s="8"/>
      <c r="KOJ353" s="8"/>
      <c r="KOK353" s="8"/>
      <c r="KOL353" s="8"/>
      <c r="KOM353" s="8"/>
      <c r="KON353" s="8"/>
      <c r="KOO353" s="8"/>
      <c r="KOP353" s="8"/>
      <c r="KOQ353" s="8"/>
      <c r="KOR353" s="8"/>
      <c r="KOS353" s="8"/>
      <c r="KOT353" s="8"/>
      <c r="KOU353" s="8"/>
      <c r="KOV353" s="8"/>
      <c r="KOW353" s="8"/>
      <c r="KOX353" s="8"/>
      <c r="KOY353" s="8"/>
      <c r="KOZ353" s="8"/>
      <c r="KPA353" s="8"/>
      <c r="KPB353" s="8"/>
      <c r="KPC353" s="8"/>
      <c r="KPD353" s="8"/>
      <c r="KPE353" s="8"/>
      <c r="KPF353" s="8"/>
      <c r="KPG353" s="8"/>
      <c r="KPH353" s="8"/>
      <c r="KPI353" s="8"/>
      <c r="KPJ353" s="8"/>
      <c r="KPK353" s="8"/>
      <c r="KPL353" s="8"/>
      <c r="KPM353" s="8"/>
      <c r="KPN353" s="8"/>
      <c r="KPO353" s="8"/>
      <c r="KPP353" s="8"/>
      <c r="KPQ353" s="8"/>
      <c r="KPR353" s="8"/>
      <c r="KPS353" s="8"/>
      <c r="KPT353" s="8"/>
      <c r="KPU353" s="8"/>
      <c r="KPV353" s="8"/>
      <c r="KPW353" s="8"/>
      <c r="KPX353" s="8"/>
      <c r="KPY353" s="8"/>
      <c r="KPZ353" s="8"/>
      <c r="KQA353" s="8"/>
      <c r="KQB353" s="8"/>
      <c r="KQC353" s="8"/>
      <c r="KQD353" s="8"/>
      <c r="KQE353" s="8"/>
      <c r="KQF353" s="8"/>
      <c r="KQG353" s="8"/>
      <c r="KQH353" s="8"/>
      <c r="KQI353" s="8"/>
      <c r="KQJ353" s="8"/>
      <c r="KQK353" s="8"/>
      <c r="KQL353" s="8"/>
      <c r="KQM353" s="8"/>
      <c r="KQN353" s="8"/>
      <c r="KQO353" s="8"/>
      <c r="KQP353" s="8"/>
      <c r="KQQ353" s="8"/>
      <c r="KQR353" s="8"/>
      <c r="KQS353" s="8"/>
      <c r="KQT353" s="8"/>
      <c r="KQU353" s="8"/>
      <c r="KQV353" s="8"/>
      <c r="KQW353" s="8"/>
      <c r="KQX353" s="8"/>
      <c r="KQY353" s="8"/>
      <c r="KQZ353" s="8"/>
      <c r="KRA353" s="8"/>
      <c r="KRB353" s="8"/>
      <c r="KRC353" s="8"/>
      <c r="KRD353" s="8"/>
      <c r="KRE353" s="8"/>
      <c r="KRF353" s="8"/>
      <c r="KRG353" s="8"/>
      <c r="KRH353" s="8"/>
      <c r="KRI353" s="8"/>
      <c r="KRJ353" s="8"/>
      <c r="KRK353" s="8"/>
      <c r="KRL353" s="8"/>
      <c r="KRM353" s="8"/>
      <c r="KRN353" s="8"/>
      <c r="KRO353" s="8"/>
      <c r="KRP353" s="8"/>
      <c r="KRQ353" s="8"/>
      <c r="KRR353" s="8"/>
      <c r="KRS353" s="8"/>
      <c r="KRT353" s="8"/>
      <c r="KRU353" s="8"/>
      <c r="KRV353" s="8"/>
      <c r="KRW353" s="8"/>
      <c r="KRX353" s="8"/>
      <c r="KRY353" s="8"/>
      <c r="KRZ353" s="8"/>
      <c r="KSA353" s="8"/>
      <c r="KSB353" s="8"/>
      <c r="KSC353" s="8"/>
      <c r="KSD353" s="8"/>
      <c r="KSE353" s="8"/>
      <c r="KSF353" s="8"/>
      <c r="KSG353" s="8"/>
      <c r="KSH353" s="8"/>
      <c r="KSI353" s="8"/>
      <c r="KSJ353" s="8"/>
      <c r="KSK353" s="8"/>
      <c r="KSL353" s="8"/>
      <c r="KSM353" s="8"/>
      <c r="KSN353" s="8"/>
      <c r="KSO353" s="8"/>
      <c r="KSP353" s="8"/>
      <c r="KSQ353" s="8"/>
      <c r="KSR353" s="8"/>
      <c r="KSS353" s="8"/>
      <c r="KST353" s="8"/>
      <c r="KSU353" s="8"/>
      <c r="KSV353" s="8"/>
      <c r="KSW353" s="8"/>
      <c r="KSX353" s="8"/>
      <c r="KSY353" s="8"/>
      <c r="KSZ353" s="8"/>
      <c r="KTA353" s="8"/>
      <c r="KTB353" s="8"/>
      <c r="KTC353" s="8"/>
      <c r="KTD353" s="8"/>
      <c r="KTE353" s="8"/>
      <c r="KTF353" s="8"/>
      <c r="KTG353" s="8"/>
      <c r="KTH353" s="8"/>
      <c r="KTI353" s="8"/>
      <c r="KTJ353" s="8"/>
      <c r="KTK353" s="8"/>
      <c r="KTL353" s="8"/>
      <c r="KTM353" s="8"/>
      <c r="KTN353" s="8"/>
      <c r="KTO353" s="8"/>
      <c r="KTP353" s="8"/>
      <c r="KTQ353" s="8"/>
      <c r="KTR353" s="8"/>
      <c r="KTS353" s="8"/>
      <c r="KTT353" s="8"/>
      <c r="KTU353" s="8"/>
      <c r="KTV353" s="8"/>
      <c r="KTW353" s="8"/>
      <c r="KTX353" s="8"/>
      <c r="KTY353" s="8"/>
      <c r="KTZ353" s="8"/>
      <c r="KUA353" s="8"/>
      <c r="KUB353" s="8"/>
      <c r="KUC353" s="8"/>
      <c r="KUD353" s="8"/>
      <c r="KUE353" s="8"/>
      <c r="KUF353" s="8"/>
      <c r="KUG353" s="8"/>
      <c r="KUH353" s="8"/>
      <c r="KUI353" s="8"/>
      <c r="KUJ353" s="8"/>
      <c r="KUK353" s="8"/>
      <c r="KUL353" s="8"/>
      <c r="KUM353" s="8"/>
      <c r="KUN353" s="8"/>
      <c r="KUO353" s="8"/>
      <c r="KUP353" s="8"/>
      <c r="KUQ353" s="8"/>
      <c r="KUR353" s="8"/>
      <c r="KUS353" s="8"/>
      <c r="KUT353" s="8"/>
      <c r="KUU353" s="8"/>
      <c r="KUV353" s="8"/>
      <c r="KUW353" s="8"/>
      <c r="KUX353" s="8"/>
      <c r="KUY353" s="8"/>
      <c r="KUZ353" s="8"/>
      <c r="KVA353" s="8"/>
      <c r="KVB353" s="8"/>
      <c r="KVC353" s="8"/>
      <c r="KVD353" s="8"/>
      <c r="KVE353" s="8"/>
      <c r="KVF353" s="8"/>
      <c r="KVG353" s="8"/>
      <c r="KVH353" s="8"/>
      <c r="KVI353" s="8"/>
      <c r="KVJ353" s="8"/>
      <c r="KVK353" s="8"/>
      <c r="KVL353" s="8"/>
      <c r="KVM353" s="8"/>
      <c r="KVN353" s="8"/>
      <c r="KVO353" s="8"/>
      <c r="KVP353" s="8"/>
      <c r="KVQ353" s="8"/>
      <c r="KVR353" s="8"/>
      <c r="KVS353" s="8"/>
      <c r="KVT353" s="8"/>
      <c r="KVU353" s="8"/>
      <c r="KVV353" s="8"/>
      <c r="KVW353" s="8"/>
      <c r="KVX353" s="8"/>
      <c r="KVY353" s="8"/>
      <c r="KVZ353" s="8"/>
      <c r="KWA353" s="8"/>
      <c r="KWB353" s="8"/>
      <c r="KWC353" s="8"/>
      <c r="KWD353" s="8"/>
      <c r="KWE353" s="8"/>
      <c r="KWF353" s="8"/>
      <c r="KWG353" s="8"/>
      <c r="KWH353" s="8"/>
      <c r="KWI353" s="8"/>
      <c r="KWJ353" s="8"/>
      <c r="KWK353" s="8"/>
      <c r="KWL353" s="8"/>
      <c r="KWM353" s="8"/>
      <c r="KWN353" s="8"/>
      <c r="KWO353" s="8"/>
      <c r="KWP353" s="8"/>
      <c r="KWQ353" s="8"/>
      <c r="KWR353" s="8"/>
      <c r="KWS353" s="8"/>
      <c r="KWT353" s="8"/>
      <c r="KWU353" s="8"/>
      <c r="KWV353" s="8"/>
      <c r="KWW353" s="8"/>
      <c r="KWX353" s="8"/>
      <c r="KWY353" s="8"/>
      <c r="KWZ353" s="8"/>
      <c r="KXA353" s="8"/>
      <c r="KXB353" s="8"/>
      <c r="KXC353" s="8"/>
      <c r="KXD353" s="8"/>
      <c r="KXE353" s="8"/>
      <c r="KXF353" s="8"/>
      <c r="KXG353" s="8"/>
      <c r="KXH353" s="8"/>
      <c r="KXI353" s="8"/>
      <c r="KXJ353" s="8"/>
      <c r="KXK353" s="8"/>
      <c r="KXL353" s="8"/>
      <c r="KXM353" s="8"/>
      <c r="KXN353" s="8"/>
      <c r="KXO353" s="8"/>
      <c r="KXP353" s="8"/>
      <c r="KXQ353" s="8"/>
      <c r="KXR353" s="8"/>
      <c r="KXS353" s="8"/>
      <c r="KXT353" s="8"/>
      <c r="KXU353" s="8"/>
      <c r="KXV353" s="8"/>
      <c r="KXW353" s="8"/>
      <c r="KXX353" s="8"/>
      <c r="KXY353" s="8"/>
      <c r="KXZ353" s="8"/>
      <c r="KYA353" s="8"/>
      <c r="KYB353" s="8"/>
      <c r="KYC353" s="8"/>
      <c r="KYD353" s="8"/>
      <c r="KYE353" s="8"/>
      <c r="KYF353" s="8"/>
      <c r="KYG353" s="8"/>
      <c r="KYH353" s="8"/>
      <c r="KYI353" s="8"/>
      <c r="KYJ353" s="8"/>
      <c r="KYK353" s="8"/>
      <c r="KYL353" s="8"/>
      <c r="KYM353" s="8"/>
      <c r="KYN353" s="8"/>
      <c r="KYO353" s="8"/>
      <c r="KYP353" s="8"/>
      <c r="KYQ353" s="8"/>
      <c r="KYR353" s="8"/>
      <c r="KYS353" s="8"/>
      <c r="KYT353" s="8"/>
      <c r="KYU353" s="8"/>
      <c r="KYV353" s="8"/>
      <c r="KYW353" s="8"/>
      <c r="KYX353" s="8"/>
      <c r="KYY353" s="8"/>
      <c r="KYZ353" s="8"/>
      <c r="KZA353" s="8"/>
      <c r="KZB353" s="8"/>
      <c r="KZC353" s="8"/>
      <c r="KZD353" s="8"/>
      <c r="KZE353" s="8"/>
      <c r="KZF353" s="8"/>
      <c r="KZG353" s="8"/>
      <c r="KZH353" s="8"/>
      <c r="KZI353" s="8"/>
      <c r="KZJ353" s="8"/>
      <c r="KZK353" s="8"/>
      <c r="KZL353" s="8"/>
      <c r="KZM353" s="8"/>
      <c r="KZN353" s="8"/>
      <c r="KZO353" s="8"/>
      <c r="KZP353" s="8"/>
      <c r="KZQ353" s="8"/>
      <c r="KZR353" s="8"/>
      <c r="KZS353" s="8"/>
      <c r="KZT353" s="8"/>
      <c r="KZU353" s="8"/>
      <c r="KZV353" s="8"/>
      <c r="KZW353" s="8"/>
      <c r="KZX353" s="8"/>
      <c r="KZY353" s="8"/>
      <c r="KZZ353" s="8"/>
      <c r="LAA353" s="8"/>
      <c r="LAB353" s="8"/>
      <c r="LAC353" s="8"/>
      <c r="LAD353" s="8"/>
      <c r="LAE353" s="8"/>
      <c r="LAF353" s="8"/>
      <c r="LAG353" s="8"/>
      <c r="LAH353" s="8"/>
      <c r="LAI353" s="8"/>
      <c r="LAJ353" s="8"/>
      <c r="LAK353" s="8"/>
      <c r="LAL353" s="8"/>
      <c r="LAM353" s="8"/>
      <c r="LAN353" s="8"/>
      <c r="LAO353" s="8"/>
      <c r="LAP353" s="8"/>
      <c r="LAQ353" s="8"/>
      <c r="LAR353" s="8"/>
      <c r="LAS353" s="8"/>
      <c r="LAT353" s="8"/>
      <c r="LAU353" s="8"/>
      <c r="LAV353" s="8"/>
      <c r="LAW353" s="8"/>
      <c r="LAX353" s="8"/>
      <c r="LAY353" s="8"/>
      <c r="LAZ353" s="8"/>
      <c r="LBA353" s="8"/>
      <c r="LBB353" s="8"/>
      <c r="LBC353" s="8"/>
      <c r="LBD353" s="8"/>
      <c r="LBE353" s="8"/>
      <c r="LBF353" s="8"/>
      <c r="LBG353" s="8"/>
      <c r="LBH353" s="8"/>
      <c r="LBI353" s="8"/>
      <c r="LBJ353" s="8"/>
      <c r="LBK353" s="8"/>
      <c r="LBL353" s="8"/>
      <c r="LBM353" s="8"/>
      <c r="LBN353" s="8"/>
      <c r="LBO353" s="8"/>
      <c r="LBP353" s="8"/>
      <c r="LBQ353" s="8"/>
      <c r="LBR353" s="8"/>
      <c r="LBS353" s="8"/>
      <c r="LBT353" s="8"/>
      <c r="LBU353" s="8"/>
      <c r="LBV353" s="8"/>
      <c r="LBW353" s="8"/>
      <c r="LBX353" s="8"/>
      <c r="LBY353" s="8"/>
      <c r="LBZ353" s="8"/>
      <c r="LCA353" s="8"/>
      <c r="LCB353" s="8"/>
      <c r="LCC353" s="8"/>
      <c r="LCD353" s="8"/>
      <c r="LCE353" s="8"/>
      <c r="LCF353" s="8"/>
      <c r="LCG353" s="8"/>
      <c r="LCH353" s="8"/>
      <c r="LCI353" s="8"/>
      <c r="LCJ353" s="8"/>
      <c r="LCK353" s="8"/>
      <c r="LCL353" s="8"/>
      <c r="LCM353" s="8"/>
      <c r="LCN353" s="8"/>
      <c r="LCO353" s="8"/>
      <c r="LCP353" s="8"/>
      <c r="LCQ353" s="8"/>
      <c r="LCR353" s="8"/>
      <c r="LCS353" s="8"/>
      <c r="LCT353" s="8"/>
      <c r="LCU353" s="8"/>
      <c r="LCV353" s="8"/>
      <c r="LCW353" s="8"/>
      <c r="LCX353" s="8"/>
      <c r="LCY353" s="8"/>
      <c r="LCZ353" s="8"/>
      <c r="LDA353" s="8"/>
      <c r="LDB353" s="8"/>
      <c r="LDC353" s="8"/>
      <c r="LDD353" s="8"/>
      <c r="LDE353" s="8"/>
      <c r="LDF353" s="8"/>
      <c r="LDG353" s="8"/>
      <c r="LDH353" s="8"/>
      <c r="LDI353" s="8"/>
      <c r="LDJ353" s="8"/>
      <c r="LDK353" s="8"/>
      <c r="LDL353" s="8"/>
      <c r="LDM353" s="8"/>
      <c r="LDN353" s="8"/>
      <c r="LDO353" s="8"/>
      <c r="LDP353" s="8"/>
      <c r="LDQ353" s="8"/>
      <c r="LDR353" s="8"/>
      <c r="LDS353" s="8"/>
      <c r="LDT353" s="8"/>
      <c r="LDU353" s="8"/>
      <c r="LDV353" s="8"/>
      <c r="LDW353" s="8"/>
      <c r="LDX353" s="8"/>
      <c r="LDY353" s="8"/>
      <c r="LDZ353" s="8"/>
      <c r="LEA353" s="8"/>
      <c r="LEB353" s="8"/>
      <c r="LEC353" s="8"/>
      <c r="LED353" s="8"/>
      <c r="LEE353" s="8"/>
      <c r="LEF353" s="8"/>
      <c r="LEG353" s="8"/>
      <c r="LEH353" s="8"/>
      <c r="LEI353" s="8"/>
      <c r="LEJ353" s="8"/>
      <c r="LEK353" s="8"/>
      <c r="LEL353" s="8"/>
      <c r="LEM353" s="8"/>
      <c r="LEN353" s="8"/>
      <c r="LEO353" s="8"/>
      <c r="LEP353" s="8"/>
      <c r="LEQ353" s="8"/>
      <c r="LER353" s="8"/>
      <c r="LES353" s="8"/>
      <c r="LET353" s="8"/>
      <c r="LEU353" s="8"/>
      <c r="LEV353" s="8"/>
      <c r="LEW353" s="8"/>
      <c r="LEX353" s="8"/>
      <c r="LEY353" s="8"/>
      <c r="LEZ353" s="8"/>
      <c r="LFA353" s="8"/>
      <c r="LFB353" s="8"/>
      <c r="LFC353" s="8"/>
      <c r="LFD353" s="8"/>
      <c r="LFE353" s="8"/>
      <c r="LFF353" s="8"/>
      <c r="LFG353" s="8"/>
      <c r="LFH353" s="8"/>
      <c r="LFI353" s="8"/>
      <c r="LFJ353" s="8"/>
      <c r="LFK353" s="8"/>
      <c r="LFL353" s="8"/>
      <c r="LFM353" s="8"/>
      <c r="LFN353" s="8"/>
      <c r="LFO353" s="8"/>
      <c r="LFP353" s="8"/>
      <c r="LFQ353" s="8"/>
      <c r="LFR353" s="8"/>
      <c r="LFS353" s="8"/>
      <c r="LFT353" s="8"/>
      <c r="LFU353" s="8"/>
      <c r="LFV353" s="8"/>
      <c r="LFW353" s="8"/>
      <c r="LFX353" s="8"/>
      <c r="LFY353" s="8"/>
      <c r="LFZ353" s="8"/>
      <c r="LGA353" s="8"/>
      <c r="LGB353" s="8"/>
      <c r="LGC353" s="8"/>
      <c r="LGD353" s="8"/>
      <c r="LGE353" s="8"/>
      <c r="LGF353" s="8"/>
      <c r="LGG353" s="8"/>
      <c r="LGH353" s="8"/>
      <c r="LGI353" s="8"/>
      <c r="LGJ353" s="8"/>
      <c r="LGK353" s="8"/>
      <c r="LGL353" s="8"/>
      <c r="LGM353" s="8"/>
      <c r="LGN353" s="8"/>
      <c r="LGO353" s="8"/>
      <c r="LGP353" s="8"/>
      <c r="LGQ353" s="8"/>
      <c r="LGR353" s="8"/>
      <c r="LGS353" s="8"/>
      <c r="LGT353" s="8"/>
      <c r="LGU353" s="8"/>
      <c r="LGV353" s="8"/>
      <c r="LGW353" s="8"/>
      <c r="LGX353" s="8"/>
      <c r="LGY353" s="8"/>
      <c r="LGZ353" s="8"/>
      <c r="LHA353" s="8"/>
      <c r="LHB353" s="8"/>
      <c r="LHC353" s="8"/>
      <c r="LHD353" s="8"/>
      <c r="LHE353" s="8"/>
      <c r="LHF353" s="8"/>
      <c r="LHG353" s="8"/>
      <c r="LHH353" s="8"/>
      <c r="LHI353" s="8"/>
      <c r="LHJ353" s="8"/>
      <c r="LHK353" s="8"/>
      <c r="LHL353" s="8"/>
      <c r="LHM353" s="8"/>
      <c r="LHN353" s="8"/>
      <c r="LHO353" s="8"/>
      <c r="LHP353" s="8"/>
      <c r="LHQ353" s="8"/>
      <c r="LHR353" s="8"/>
      <c r="LHS353" s="8"/>
      <c r="LHT353" s="8"/>
      <c r="LHU353" s="8"/>
      <c r="LHV353" s="8"/>
      <c r="LHW353" s="8"/>
      <c r="LHX353" s="8"/>
      <c r="LHY353" s="8"/>
      <c r="LHZ353" s="8"/>
      <c r="LIA353" s="8"/>
      <c r="LIB353" s="8"/>
      <c r="LIC353" s="8"/>
      <c r="LID353" s="8"/>
      <c r="LIE353" s="8"/>
      <c r="LIF353" s="8"/>
      <c r="LIG353" s="8"/>
      <c r="LIH353" s="8"/>
      <c r="LII353" s="8"/>
      <c r="LIJ353" s="8"/>
      <c r="LIK353" s="8"/>
      <c r="LIL353" s="8"/>
      <c r="LIM353" s="8"/>
      <c r="LIN353" s="8"/>
      <c r="LIO353" s="8"/>
      <c r="LIP353" s="8"/>
      <c r="LIQ353" s="8"/>
      <c r="LIR353" s="8"/>
      <c r="LIS353" s="8"/>
      <c r="LIT353" s="8"/>
      <c r="LIU353" s="8"/>
      <c r="LIV353" s="8"/>
      <c r="LIW353" s="8"/>
      <c r="LIX353" s="8"/>
      <c r="LIY353" s="8"/>
      <c r="LIZ353" s="8"/>
      <c r="LJA353" s="8"/>
      <c r="LJB353" s="8"/>
      <c r="LJC353" s="8"/>
      <c r="LJD353" s="8"/>
      <c r="LJE353" s="8"/>
      <c r="LJF353" s="8"/>
      <c r="LJG353" s="8"/>
      <c r="LJH353" s="8"/>
      <c r="LJI353" s="8"/>
      <c r="LJJ353" s="8"/>
      <c r="LJK353" s="8"/>
      <c r="LJL353" s="8"/>
      <c r="LJM353" s="8"/>
      <c r="LJN353" s="8"/>
      <c r="LJO353" s="8"/>
      <c r="LJP353" s="8"/>
      <c r="LJQ353" s="8"/>
      <c r="LJR353" s="8"/>
      <c r="LJS353" s="8"/>
      <c r="LJT353" s="8"/>
      <c r="LJU353" s="8"/>
      <c r="LJV353" s="8"/>
      <c r="LJW353" s="8"/>
      <c r="LJX353" s="8"/>
      <c r="LJY353" s="8"/>
      <c r="LJZ353" s="8"/>
      <c r="LKA353" s="8"/>
      <c r="LKB353" s="8"/>
      <c r="LKC353" s="8"/>
      <c r="LKD353" s="8"/>
      <c r="LKE353" s="8"/>
      <c r="LKF353" s="8"/>
      <c r="LKG353" s="8"/>
      <c r="LKH353" s="8"/>
      <c r="LKI353" s="8"/>
      <c r="LKJ353" s="8"/>
      <c r="LKK353" s="8"/>
      <c r="LKL353" s="8"/>
      <c r="LKM353" s="8"/>
      <c r="LKN353" s="8"/>
      <c r="LKO353" s="8"/>
      <c r="LKP353" s="8"/>
      <c r="LKQ353" s="8"/>
      <c r="LKR353" s="8"/>
      <c r="LKS353" s="8"/>
      <c r="LKT353" s="8"/>
      <c r="LKU353" s="8"/>
      <c r="LKV353" s="8"/>
      <c r="LKW353" s="8"/>
      <c r="LKX353" s="8"/>
      <c r="LKY353" s="8"/>
      <c r="LKZ353" s="8"/>
      <c r="LLA353" s="8"/>
      <c r="LLB353" s="8"/>
      <c r="LLC353" s="8"/>
      <c r="LLD353" s="8"/>
      <c r="LLE353" s="8"/>
      <c r="LLF353" s="8"/>
      <c r="LLG353" s="8"/>
      <c r="LLH353" s="8"/>
      <c r="LLI353" s="8"/>
      <c r="LLJ353" s="8"/>
      <c r="LLK353" s="8"/>
      <c r="LLL353" s="8"/>
      <c r="LLM353" s="8"/>
      <c r="LLN353" s="8"/>
      <c r="LLO353" s="8"/>
      <c r="LLP353" s="8"/>
      <c r="LLQ353" s="8"/>
      <c r="LLR353" s="8"/>
      <c r="LLS353" s="8"/>
      <c r="LLT353" s="8"/>
      <c r="LLU353" s="8"/>
      <c r="LLV353" s="8"/>
      <c r="LLW353" s="8"/>
      <c r="LLX353" s="8"/>
      <c r="LLY353" s="8"/>
      <c r="LLZ353" s="8"/>
      <c r="LMA353" s="8"/>
      <c r="LMB353" s="8"/>
      <c r="LMC353" s="8"/>
      <c r="LMD353" s="8"/>
      <c r="LME353" s="8"/>
      <c r="LMF353" s="8"/>
      <c r="LMG353" s="8"/>
      <c r="LMH353" s="8"/>
      <c r="LMI353" s="8"/>
      <c r="LMJ353" s="8"/>
      <c r="LMK353" s="8"/>
      <c r="LML353" s="8"/>
      <c r="LMM353" s="8"/>
      <c r="LMN353" s="8"/>
      <c r="LMO353" s="8"/>
      <c r="LMP353" s="8"/>
      <c r="LMQ353" s="8"/>
      <c r="LMR353" s="8"/>
      <c r="LMS353" s="8"/>
      <c r="LMT353" s="8"/>
      <c r="LMU353" s="8"/>
      <c r="LMV353" s="8"/>
      <c r="LMW353" s="8"/>
      <c r="LMX353" s="8"/>
      <c r="LMY353" s="8"/>
      <c r="LMZ353" s="8"/>
      <c r="LNA353" s="8"/>
      <c r="LNB353" s="8"/>
      <c r="LNC353" s="8"/>
      <c r="LND353" s="8"/>
      <c r="LNE353" s="8"/>
      <c r="LNF353" s="8"/>
      <c r="LNG353" s="8"/>
      <c r="LNH353" s="8"/>
      <c r="LNI353" s="8"/>
      <c r="LNJ353" s="8"/>
      <c r="LNK353" s="8"/>
      <c r="LNL353" s="8"/>
      <c r="LNM353" s="8"/>
      <c r="LNN353" s="8"/>
      <c r="LNO353" s="8"/>
      <c r="LNP353" s="8"/>
      <c r="LNQ353" s="8"/>
      <c r="LNR353" s="8"/>
      <c r="LNS353" s="8"/>
      <c r="LNT353" s="8"/>
      <c r="LNU353" s="8"/>
      <c r="LNV353" s="8"/>
      <c r="LNW353" s="8"/>
      <c r="LNX353" s="8"/>
      <c r="LNY353" s="8"/>
      <c r="LNZ353" s="8"/>
      <c r="LOA353" s="8"/>
      <c r="LOB353" s="8"/>
      <c r="LOC353" s="8"/>
      <c r="LOD353" s="8"/>
      <c r="LOE353" s="8"/>
      <c r="LOF353" s="8"/>
      <c r="LOG353" s="8"/>
      <c r="LOH353" s="8"/>
      <c r="LOI353" s="8"/>
      <c r="LOJ353" s="8"/>
      <c r="LOK353" s="8"/>
      <c r="LOL353" s="8"/>
      <c r="LOM353" s="8"/>
      <c r="LON353" s="8"/>
      <c r="LOO353" s="8"/>
      <c r="LOP353" s="8"/>
      <c r="LOQ353" s="8"/>
      <c r="LOR353" s="8"/>
      <c r="LOS353" s="8"/>
      <c r="LOT353" s="8"/>
      <c r="LOU353" s="8"/>
      <c r="LOV353" s="8"/>
      <c r="LOW353" s="8"/>
      <c r="LOX353" s="8"/>
      <c r="LOY353" s="8"/>
      <c r="LOZ353" s="8"/>
      <c r="LPA353" s="8"/>
      <c r="LPB353" s="8"/>
      <c r="LPC353" s="8"/>
      <c r="LPD353" s="8"/>
      <c r="LPE353" s="8"/>
      <c r="LPF353" s="8"/>
      <c r="LPG353" s="8"/>
      <c r="LPH353" s="8"/>
      <c r="LPI353" s="8"/>
      <c r="LPJ353" s="8"/>
      <c r="LPK353" s="8"/>
      <c r="LPL353" s="8"/>
      <c r="LPM353" s="8"/>
      <c r="LPN353" s="8"/>
      <c r="LPO353" s="8"/>
      <c r="LPP353" s="8"/>
      <c r="LPQ353" s="8"/>
      <c r="LPR353" s="8"/>
      <c r="LPS353" s="8"/>
      <c r="LPT353" s="8"/>
      <c r="LPU353" s="8"/>
      <c r="LPV353" s="8"/>
      <c r="LPW353" s="8"/>
      <c r="LPX353" s="8"/>
      <c r="LPY353" s="8"/>
      <c r="LPZ353" s="8"/>
      <c r="LQA353" s="8"/>
      <c r="LQB353" s="8"/>
      <c r="LQC353" s="8"/>
      <c r="LQD353" s="8"/>
      <c r="LQE353" s="8"/>
      <c r="LQF353" s="8"/>
      <c r="LQG353" s="8"/>
      <c r="LQH353" s="8"/>
      <c r="LQI353" s="8"/>
      <c r="LQJ353" s="8"/>
      <c r="LQK353" s="8"/>
      <c r="LQL353" s="8"/>
      <c r="LQM353" s="8"/>
      <c r="LQN353" s="8"/>
      <c r="LQO353" s="8"/>
      <c r="LQP353" s="8"/>
      <c r="LQQ353" s="8"/>
      <c r="LQR353" s="8"/>
      <c r="LQS353" s="8"/>
      <c r="LQT353" s="8"/>
      <c r="LQU353" s="8"/>
      <c r="LQV353" s="8"/>
      <c r="LQW353" s="8"/>
      <c r="LQX353" s="8"/>
      <c r="LQY353" s="8"/>
      <c r="LQZ353" s="8"/>
      <c r="LRA353" s="8"/>
      <c r="LRB353" s="8"/>
      <c r="LRC353" s="8"/>
      <c r="LRD353" s="8"/>
      <c r="LRE353" s="8"/>
      <c r="LRF353" s="8"/>
      <c r="LRG353" s="8"/>
      <c r="LRH353" s="8"/>
      <c r="LRI353" s="8"/>
      <c r="LRJ353" s="8"/>
      <c r="LRK353" s="8"/>
      <c r="LRL353" s="8"/>
      <c r="LRM353" s="8"/>
      <c r="LRN353" s="8"/>
      <c r="LRO353" s="8"/>
      <c r="LRP353" s="8"/>
      <c r="LRQ353" s="8"/>
      <c r="LRR353" s="8"/>
      <c r="LRS353" s="8"/>
      <c r="LRT353" s="8"/>
      <c r="LRU353" s="8"/>
      <c r="LRV353" s="8"/>
      <c r="LRW353" s="8"/>
      <c r="LRX353" s="8"/>
      <c r="LRY353" s="8"/>
      <c r="LRZ353" s="8"/>
      <c r="LSA353" s="8"/>
      <c r="LSB353" s="8"/>
      <c r="LSC353" s="8"/>
      <c r="LSD353" s="8"/>
      <c r="LSE353" s="8"/>
      <c r="LSF353" s="8"/>
      <c r="LSG353" s="8"/>
      <c r="LSH353" s="8"/>
      <c r="LSI353" s="8"/>
      <c r="LSJ353" s="8"/>
      <c r="LSK353" s="8"/>
      <c r="LSL353" s="8"/>
      <c r="LSM353" s="8"/>
      <c r="LSN353" s="8"/>
      <c r="LSO353" s="8"/>
      <c r="LSP353" s="8"/>
      <c r="LSQ353" s="8"/>
      <c r="LSR353" s="8"/>
      <c r="LSS353" s="8"/>
      <c r="LST353" s="8"/>
      <c r="LSU353" s="8"/>
      <c r="LSV353" s="8"/>
      <c r="LSW353" s="8"/>
      <c r="LSX353" s="8"/>
      <c r="LSY353" s="8"/>
      <c r="LSZ353" s="8"/>
      <c r="LTA353" s="8"/>
      <c r="LTB353" s="8"/>
      <c r="LTC353" s="8"/>
      <c r="LTD353" s="8"/>
      <c r="LTE353" s="8"/>
      <c r="LTF353" s="8"/>
      <c r="LTG353" s="8"/>
      <c r="LTH353" s="8"/>
      <c r="LTI353" s="8"/>
      <c r="LTJ353" s="8"/>
      <c r="LTK353" s="8"/>
      <c r="LTL353" s="8"/>
      <c r="LTM353" s="8"/>
      <c r="LTN353" s="8"/>
      <c r="LTO353" s="8"/>
      <c r="LTP353" s="8"/>
      <c r="LTQ353" s="8"/>
      <c r="LTR353" s="8"/>
      <c r="LTS353" s="8"/>
      <c r="LTT353" s="8"/>
      <c r="LTU353" s="8"/>
      <c r="LTV353" s="8"/>
      <c r="LTW353" s="8"/>
      <c r="LTX353" s="8"/>
      <c r="LTY353" s="8"/>
      <c r="LTZ353" s="8"/>
      <c r="LUA353" s="8"/>
      <c r="LUB353" s="8"/>
      <c r="LUC353" s="8"/>
      <c r="LUD353" s="8"/>
      <c r="LUE353" s="8"/>
      <c r="LUF353" s="8"/>
      <c r="LUG353" s="8"/>
      <c r="LUH353" s="8"/>
      <c r="LUI353" s="8"/>
      <c r="LUJ353" s="8"/>
      <c r="LUK353" s="8"/>
      <c r="LUL353" s="8"/>
      <c r="LUM353" s="8"/>
      <c r="LUN353" s="8"/>
      <c r="LUO353" s="8"/>
      <c r="LUP353" s="8"/>
      <c r="LUQ353" s="8"/>
      <c r="LUR353" s="8"/>
      <c r="LUS353" s="8"/>
      <c r="LUT353" s="8"/>
      <c r="LUU353" s="8"/>
      <c r="LUV353" s="8"/>
      <c r="LUW353" s="8"/>
      <c r="LUX353" s="8"/>
      <c r="LUY353" s="8"/>
      <c r="LUZ353" s="8"/>
      <c r="LVA353" s="8"/>
      <c r="LVB353" s="8"/>
      <c r="LVC353" s="8"/>
      <c r="LVD353" s="8"/>
      <c r="LVE353" s="8"/>
      <c r="LVF353" s="8"/>
      <c r="LVG353" s="8"/>
      <c r="LVH353" s="8"/>
      <c r="LVI353" s="8"/>
      <c r="LVJ353" s="8"/>
      <c r="LVK353" s="8"/>
      <c r="LVL353" s="8"/>
      <c r="LVM353" s="8"/>
      <c r="LVN353" s="8"/>
      <c r="LVO353" s="8"/>
      <c r="LVP353" s="8"/>
      <c r="LVQ353" s="8"/>
      <c r="LVR353" s="8"/>
      <c r="LVS353" s="8"/>
      <c r="LVT353" s="8"/>
      <c r="LVU353" s="8"/>
      <c r="LVV353" s="8"/>
      <c r="LVW353" s="8"/>
      <c r="LVX353" s="8"/>
      <c r="LVY353" s="8"/>
      <c r="LVZ353" s="8"/>
      <c r="LWA353" s="8"/>
      <c r="LWB353" s="8"/>
      <c r="LWC353" s="8"/>
      <c r="LWD353" s="8"/>
      <c r="LWE353" s="8"/>
      <c r="LWF353" s="8"/>
      <c r="LWG353" s="8"/>
      <c r="LWH353" s="8"/>
      <c r="LWI353" s="8"/>
      <c r="LWJ353" s="8"/>
      <c r="LWK353" s="8"/>
      <c r="LWL353" s="8"/>
      <c r="LWM353" s="8"/>
      <c r="LWN353" s="8"/>
      <c r="LWO353" s="8"/>
      <c r="LWP353" s="8"/>
      <c r="LWQ353" s="8"/>
      <c r="LWR353" s="8"/>
      <c r="LWS353" s="8"/>
      <c r="LWT353" s="8"/>
      <c r="LWU353" s="8"/>
      <c r="LWV353" s="8"/>
      <c r="LWW353" s="8"/>
      <c r="LWX353" s="8"/>
      <c r="LWY353" s="8"/>
      <c r="LWZ353" s="8"/>
      <c r="LXA353" s="8"/>
      <c r="LXB353" s="8"/>
      <c r="LXC353" s="8"/>
      <c r="LXD353" s="8"/>
      <c r="LXE353" s="8"/>
      <c r="LXF353" s="8"/>
      <c r="LXG353" s="8"/>
      <c r="LXH353" s="8"/>
      <c r="LXI353" s="8"/>
      <c r="LXJ353" s="8"/>
      <c r="LXK353" s="8"/>
      <c r="LXL353" s="8"/>
      <c r="LXM353" s="8"/>
      <c r="LXN353" s="8"/>
      <c r="LXO353" s="8"/>
      <c r="LXP353" s="8"/>
      <c r="LXQ353" s="8"/>
      <c r="LXR353" s="8"/>
      <c r="LXS353" s="8"/>
      <c r="LXT353" s="8"/>
      <c r="LXU353" s="8"/>
      <c r="LXV353" s="8"/>
      <c r="LXW353" s="8"/>
      <c r="LXX353" s="8"/>
      <c r="LXY353" s="8"/>
      <c r="LXZ353" s="8"/>
      <c r="LYA353" s="8"/>
      <c r="LYB353" s="8"/>
      <c r="LYC353" s="8"/>
      <c r="LYD353" s="8"/>
      <c r="LYE353" s="8"/>
      <c r="LYF353" s="8"/>
      <c r="LYG353" s="8"/>
      <c r="LYH353" s="8"/>
      <c r="LYI353" s="8"/>
      <c r="LYJ353" s="8"/>
      <c r="LYK353" s="8"/>
      <c r="LYL353" s="8"/>
      <c r="LYM353" s="8"/>
      <c r="LYN353" s="8"/>
      <c r="LYO353" s="8"/>
      <c r="LYP353" s="8"/>
      <c r="LYQ353" s="8"/>
      <c r="LYR353" s="8"/>
      <c r="LYS353" s="8"/>
      <c r="LYT353" s="8"/>
      <c r="LYU353" s="8"/>
      <c r="LYV353" s="8"/>
      <c r="LYW353" s="8"/>
      <c r="LYX353" s="8"/>
      <c r="LYY353" s="8"/>
      <c r="LYZ353" s="8"/>
      <c r="LZA353" s="8"/>
      <c r="LZB353" s="8"/>
      <c r="LZC353" s="8"/>
      <c r="LZD353" s="8"/>
      <c r="LZE353" s="8"/>
      <c r="LZF353" s="8"/>
      <c r="LZG353" s="8"/>
      <c r="LZH353" s="8"/>
      <c r="LZI353" s="8"/>
      <c r="LZJ353" s="8"/>
      <c r="LZK353" s="8"/>
      <c r="LZL353" s="8"/>
      <c r="LZM353" s="8"/>
      <c r="LZN353" s="8"/>
      <c r="LZO353" s="8"/>
      <c r="LZP353" s="8"/>
      <c r="LZQ353" s="8"/>
      <c r="LZR353" s="8"/>
      <c r="LZS353" s="8"/>
      <c r="LZT353" s="8"/>
      <c r="LZU353" s="8"/>
      <c r="LZV353" s="8"/>
      <c r="LZW353" s="8"/>
      <c r="LZX353" s="8"/>
      <c r="LZY353" s="8"/>
      <c r="LZZ353" s="8"/>
      <c r="MAA353" s="8"/>
      <c r="MAB353" s="8"/>
      <c r="MAC353" s="8"/>
      <c r="MAD353" s="8"/>
      <c r="MAE353" s="8"/>
      <c r="MAF353" s="8"/>
      <c r="MAG353" s="8"/>
      <c r="MAH353" s="8"/>
      <c r="MAI353" s="8"/>
      <c r="MAJ353" s="8"/>
      <c r="MAK353" s="8"/>
      <c r="MAL353" s="8"/>
      <c r="MAM353" s="8"/>
      <c r="MAN353" s="8"/>
      <c r="MAO353" s="8"/>
      <c r="MAP353" s="8"/>
      <c r="MAQ353" s="8"/>
      <c r="MAR353" s="8"/>
      <c r="MAS353" s="8"/>
      <c r="MAT353" s="8"/>
      <c r="MAU353" s="8"/>
      <c r="MAV353" s="8"/>
      <c r="MAW353" s="8"/>
      <c r="MAX353" s="8"/>
      <c r="MAY353" s="8"/>
      <c r="MAZ353" s="8"/>
      <c r="MBA353" s="8"/>
      <c r="MBB353" s="8"/>
      <c r="MBC353" s="8"/>
      <c r="MBD353" s="8"/>
      <c r="MBE353" s="8"/>
      <c r="MBF353" s="8"/>
      <c r="MBG353" s="8"/>
      <c r="MBH353" s="8"/>
      <c r="MBI353" s="8"/>
      <c r="MBJ353" s="8"/>
      <c r="MBK353" s="8"/>
      <c r="MBL353" s="8"/>
      <c r="MBM353" s="8"/>
      <c r="MBN353" s="8"/>
      <c r="MBO353" s="8"/>
      <c r="MBP353" s="8"/>
      <c r="MBQ353" s="8"/>
      <c r="MBR353" s="8"/>
      <c r="MBS353" s="8"/>
      <c r="MBT353" s="8"/>
      <c r="MBU353" s="8"/>
      <c r="MBV353" s="8"/>
      <c r="MBW353" s="8"/>
      <c r="MBX353" s="8"/>
      <c r="MBY353" s="8"/>
      <c r="MBZ353" s="8"/>
      <c r="MCA353" s="8"/>
      <c r="MCB353" s="8"/>
      <c r="MCC353" s="8"/>
      <c r="MCD353" s="8"/>
      <c r="MCE353" s="8"/>
      <c r="MCF353" s="8"/>
      <c r="MCG353" s="8"/>
      <c r="MCH353" s="8"/>
      <c r="MCI353" s="8"/>
      <c r="MCJ353" s="8"/>
      <c r="MCK353" s="8"/>
      <c r="MCL353" s="8"/>
      <c r="MCM353" s="8"/>
      <c r="MCN353" s="8"/>
      <c r="MCO353" s="8"/>
      <c r="MCP353" s="8"/>
      <c r="MCQ353" s="8"/>
      <c r="MCR353" s="8"/>
      <c r="MCS353" s="8"/>
      <c r="MCT353" s="8"/>
      <c r="MCU353" s="8"/>
      <c r="MCV353" s="8"/>
      <c r="MCW353" s="8"/>
      <c r="MCX353" s="8"/>
      <c r="MCY353" s="8"/>
      <c r="MCZ353" s="8"/>
      <c r="MDA353" s="8"/>
      <c r="MDB353" s="8"/>
      <c r="MDC353" s="8"/>
      <c r="MDD353" s="8"/>
      <c r="MDE353" s="8"/>
      <c r="MDF353" s="8"/>
      <c r="MDG353" s="8"/>
      <c r="MDH353" s="8"/>
      <c r="MDI353" s="8"/>
      <c r="MDJ353" s="8"/>
      <c r="MDK353" s="8"/>
      <c r="MDL353" s="8"/>
      <c r="MDM353" s="8"/>
      <c r="MDN353" s="8"/>
      <c r="MDO353" s="8"/>
      <c r="MDP353" s="8"/>
      <c r="MDQ353" s="8"/>
      <c r="MDR353" s="8"/>
      <c r="MDS353" s="8"/>
      <c r="MDT353" s="8"/>
      <c r="MDU353" s="8"/>
      <c r="MDV353" s="8"/>
      <c r="MDW353" s="8"/>
      <c r="MDX353" s="8"/>
      <c r="MDY353" s="8"/>
      <c r="MDZ353" s="8"/>
      <c r="MEA353" s="8"/>
      <c r="MEB353" s="8"/>
      <c r="MEC353" s="8"/>
      <c r="MED353" s="8"/>
      <c r="MEE353" s="8"/>
      <c r="MEF353" s="8"/>
      <c r="MEG353" s="8"/>
      <c r="MEH353" s="8"/>
      <c r="MEI353" s="8"/>
      <c r="MEJ353" s="8"/>
      <c r="MEK353" s="8"/>
      <c r="MEL353" s="8"/>
      <c r="MEM353" s="8"/>
      <c r="MEN353" s="8"/>
      <c r="MEO353" s="8"/>
      <c r="MEP353" s="8"/>
      <c r="MEQ353" s="8"/>
      <c r="MER353" s="8"/>
      <c r="MES353" s="8"/>
      <c r="MET353" s="8"/>
      <c r="MEU353" s="8"/>
      <c r="MEV353" s="8"/>
      <c r="MEW353" s="8"/>
      <c r="MEX353" s="8"/>
      <c r="MEY353" s="8"/>
      <c r="MEZ353" s="8"/>
      <c r="MFA353" s="8"/>
      <c r="MFB353" s="8"/>
      <c r="MFC353" s="8"/>
      <c r="MFD353" s="8"/>
      <c r="MFE353" s="8"/>
      <c r="MFF353" s="8"/>
      <c r="MFG353" s="8"/>
      <c r="MFH353" s="8"/>
      <c r="MFI353" s="8"/>
      <c r="MFJ353" s="8"/>
      <c r="MFK353" s="8"/>
      <c r="MFL353" s="8"/>
      <c r="MFM353" s="8"/>
      <c r="MFN353" s="8"/>
      <c r="MFO353" s="8"/>
      <c r="MFP353" s="8"/>
      <c r="MFQ353" s="8"/>
      <c r="MFR353" s="8"/>
      <c r="MFS353" s="8"/>
      <c r="MFT353" s="8"/>
      <c r="MFU353" s="8"/>
      <c r="MFV353" s="8"/>
      <c r="MFW353" s="8"/>
      <c r="MFX353" s="8"/>
      <c r="MFY353" s="8"/>
      <c r="MFZ353" s="8"/>
      <c r="MGA353" s="8"/>
      <c r="MGB353" s="8"/>
      <c r="MGC353" s="8"/>
      <c r="MGD353" s="8"/>
      <c r="MGE353" s="8"/>
      <c r="MGF353" s="8"/>
      <c r="MGG353" s="8"/>
      <c r="MGH353" s="8"/>
      <c r="MGI353" s="8"/>
      <c r="MGJ353" s="8"/>
      <c r="MGK353" s="8"/>
      <c r="MGL353" s="8"/>
      <c r="MGM353" s="8"/>
      <c r="MGN353" s="8"/>
      <c r="MGO353" s="8"/>
      <c r="MGP353" s="8"/>
      <c r="MGQ353" s="8"/>
      <c r="MGR353" s="8"/>
      <c r="MGS353" s="8"/>
      <c r="MGT353" s="8"/>
      <c r="MGU353" s="8"/>
      <c r="MGV353" s="8"/>
      <c r="MGW353" s="8"/>
      <c r="MGX353" s="8"/>
      <c r="MGY353" s="8"/>
      <c r="MGZ353" s="8"/>
      <c r="MHA353" s="8"/>
      <c r="MHB353" s="8"/>
      <c r="MHC353" s="8"/>
      <c r="MHD353" s="8"/>
      <c r="MHE353" s="8"/>
      <c r="MHF353" s="8"/>
      <c r="MHG353" s="8"/>
      <c r="MHH353" s="8"/>
      <c r="MHI353" s="8"/>
      <c r="MHJ353" s="8"/>
      <c r="MHK353" s="8"/>
      <c r="MHL353" s="8"/>
      <c r="MHM353" s="8"/>
      <c r="MHN353" s="8"/>
      <c r="MHO353" s="8"/>
      <c r="MHP353" s="8"/>
      <c r="MHQ353" s="8"/>
      <c r="MHR353" s="8"/>
      <c r="MHS353" s="8"/>
      <c r="MHT353" s="8"/>
      <c r="MHU353" s="8"/>
      <c r="MHV353" s="8"/>
      <c r="MHW353" s="8"/>
      <c r="MHX353" s="8"/>
      <c r="MHY353" s="8"/>
      <c r="MHZ353" s="8"/>
      <c r="MIA353" s="8"/>
      <c r="MIB353" s="8"/>
      <c r="MIC353" s="8"/>
      <c r="MID353" s="8"/>
      <c r="MIE353" s="8"/>
      <c r="MIF353" s="8"/>
      <c r="MIG353" s="8"/>
      <c r="MIH353" s="8"/>
      <c r="MII353" s="8"/>
      <c r="MIJ353" s="8"/>
      <c r="MIK353" s="8"/>
      <c r="MIL353" s="8"/>
      <c r="MIM353" s="8"/>
      <c r="MIN353" s="8"/>
      <c r="MIO353" s="8"/>
      <c r="MIP353" s="8"/>
      <c r="MIQ353" s="8"/>
      <c r="MIR353" s="8"/>
      <c r="MIS353" s="8"/>
      <c r="MIT353" s="8"/>
      <c r="MIU353" s="8"/>
      <c r="MIV353" s="8"/>
      <c r="MIW353" s="8"/>
      <c r="MIX353" s="8"/>
      <c r="MIY353" s="8"/>
      <c r="MIZ353" s="8"/>
      <c r="MJA353" s="8"/>
      <c r="MJB353" s="8"/>
      <c r="MJC353" s="8"/>
      <c r="MJD353" s="8"/>
      <c r="MJE353" s="8"/>
      <c r="MJF353" s="8"/>
      <c r="MJG353" s="8"/>
      <c r="MJH353" s="8"/>
      <c r="MJI353" s="8"/>
      <c r="MJJ353" s="8"/>
      <c r="MJK353" s="8"/>
      <c r="MJL353" s="8"/>
      <c r="MJM353" s="8"/>
      <c r="MJN353" s="8"/>
      <c r="MJO353" s="8"/>
      <c r="MJP353" s="8"/>
      <c r="MJQ353" s="8"/>
      <c r="MJR353" s="8"/>
      <c r="MJS353" s="8"/>
      <c r="MJT353" s="8"/>
      <c r="MJU353" s="8"/>
      <c r="MJV353" s="8"/>
      <c r="MJW353" s="8"/>
      <c r="MJX353" s="8"/>
      <c r="MJY353" s="8"/>
      <c r="MJZ353" s="8"/>
      <c r="MKA353" s="8"/>
      <c r="MKB353" s="8"/>
      <c r="MKC353" s="8"/>
      <c r="MKD353" s="8"/>
      <c r="MKE353" s="8"/>
      <c r="MKF353" s="8"/>
      <c r="MKG353" s="8"/>
      <c r="MKH353" s="8"/>
      <c r="MKI353" s="8"/>
      <c r="MKJ353" s="8"/>
      <c r="MKK353" s="8"/>
      <c r="MKL353" s="8"/>
      <c r="MKM353" s="8"/>
      <c r="MKN353" s="8"/>
      <c r="MKO353" s="8"/>
      <c r="MKP353" s="8"/>
      <c r="MKQ353" s="8"/>
      <c r="MKR353" s="8"/>
      <c r="MKS353" s="8"/>
      <c r="MKT353" s="8"/>
      <c r="MKU353" s="8"/>
      <c r="MKV353" s="8"/>
      <c r="MKW353" s="8"/>
      <c r="MKX353" s="8"/>
      <c r="MKY353" s="8"/>
      <c r="MKZ353" s="8"/>
      <c r="MLA353" s="8"/>
      <c r="MLB353" s="8"/>
      <c r="MLC353" s="8"/>
      <c r="MLD353" s="8"/>
      <c r="MLE353" s="8"/>
      <c r="MLF353" s="8"/>
      <c r="MLG353" s="8"/>
      <c r="MLH353" s="8"/>
      <c r="MLI353" s="8"/>
      <c r="MLJ353" s="8"/>
      <c r="MLK353" s="8"/>
      <c r="MLL353" s="8"/>
      <c r="MLM353" s="8"/>
      <c r="MLN353" s="8"/>
      <c r="MLO353" s="8"/>
      <c r="MLP353" s="8"/>
      <c r="MLQ353" s="8"/>
      <c r="MLR353" s="8"/>
      <c r="MLS353" s="8"/>
      <c r="MLT353" s="8"/>
      <c r="MLU353" s="8"/>
      <c r="MLV353" s="8"/>
      <c r="MLW353" s="8"/>
      <c r="MLX353" s="8"/>
      <c r="MLY353" s="8"/>
      <c r="MLZ353" s="8"/>
      <c r="MMA353" s="8"/>
      <c r="MMB353" s="8"/>
      <c r="MMC353" s="8"/>
      <c r="MMD353" s="8"/>
      <c r="MME353" s="8"/>
      <c r="MMF353" s="8"/>
      <c r="MMG353" s="8"/>
      <c r="MMH353" s="8"/>
      <c r="MMI353" s="8"/>
      <c r="MMJ353" s="8"/>
      <c r="MMK353" s="8"/>
      <c r="MML353" s="8"/>
      <c r="MMM353" s="8"/>
      <c r="MMN353" s="8"/>
      <c r="MMO353" s="8"/>
      <c r="MMP353" s="8"/>
      <c r="MMQ353" s="8"/>
      <c r="MMR353" s="8"/>
      <c r="MMS353" s="8"/>
      <c r="MMT353" s="8"/>
      <c r="MMU353" s="8"/>
      <c r="MMV353" s="8"/>
      <c r="MMW353" s="8"/>
      <c r="MMX353" s="8"/>
      <c r="MMY353" s="8"/>
      <c r="MMZ353" s="8"/>
      <c r="MNA353" s="8"/>
      <c r="MNB353" s="8"/>
      <c r="MNC353" s="8"/>
      <c r="MND353" s="8"/>
      <c r="MNE353" s="8"/>
      <c r="MNF353" s="8"/>
      <c r="MNG353" s="8"/>
      <c r="MNH353" s="8"/>
      <c r="MNI353" s="8"/>
      <c r="MNJ353" s="8"/>
      <c r="MNK353" s="8"/>
      <c r="MNL353" s="8"/>
      <c r="MNM353" s="8"/>
      <c r="MNN353" s="8"/>
      <c r="MNO353" s="8"/>
      <c r="MNP353" s="8"/>
      <c r="MNQ353" s="8"/>
      <c r="MNR353" s="8"/>
      <c r="MNS353" s="8"/>
      <c r="MNT353" s="8"/>
      <c r="MNU353" s="8"/>
      <c r="MNV353" s="8"/>
      <c r="MNW353" s="8"/>
      <c r="MNX353" s="8"/>
      <c r="MNY353" s="8"/>
      <c r="MNZ353" s="8"/>
      <c r="MOA353" s="8"/>
      <c r="MOB353" s="8"/>
      <c r="MOC353" s="8"/>
      <c r="MOD353" s="8"/>
      <c r="MOE353" s="8"/>
      <c r="MOF353" s="8"/>
      <c r="MOG353" s="8"/>
      <c r="MOH353" s="8"/>
      <c r="MOI353" s="8"/>
      <c r="MOJ353" s="8"/>
      <c r="MOK353" s="8"/>
      <c r="MOL353" s="8"/>
      <c r="MOM353" s="8"/>
      <c r="MON353" s="8"/>
      <c r="MOO353" s="8"/>
      <c r="MOP353" s="8"/>
      <c r="MOQ353" s="8"/>
      <c r="MOR353" s="8"/>
      <c r="MOS353" s="8"/>
      <c r="MOT353" s="8"/>
      <c r="MOU353" s="8"/>
      <c r="MOV353" s="8"/>
      <c r="MOW353" s="8"/>
      <c r="MOX353" s="8"/>
      <c r="MOY353" s="8"/>
      <c r="MOZ353" s="8"/>
      <c r="MPA353" s="8"/>
      <c r="MPB353" s="8"/>
      <c r="MPC353" s="8"/>
      <c r="MPD353" s="8"/>
      <c r="MPE353" s="8"/>
      <c r="MPF353" s="8"/>
      <c r="MPG353" s="8"/>
      <c r="MPH353" s="8"/>
      <c r="MPI353" s="8"/>
      <c r="MPJ353" s="8"/>
      <c r="MPK353" s="8"/>
      <c r="MPL353" s="8"/>
      <c r="MPM353" s="8"/>
      <c r="MPN353" s="8"/>
      <c r="MPO353" s="8"/>
      <c r="MPP353" s="8"/>
      <c r="MPQ353" s="8"/>
      <c r="MPR353" s="8"/>
      <c r="MPS353" s="8"/>
      <c r="MPT353" s="8"/>
      <c r="MPU353" s="8"/>
      <c r="MPV353" s="8"/>
      <c r="MPW353" s="8"/>
      <c r="MPX353" s="8"/>
      <c r="MPY353" s="8"/>
      <c r="MPZ353" s="8"/>
      <c r="MQA353" s="8"/>
      <c r="MQB353" s="8"/>
      <c r="MQC353" s="8"/>
      <c r="MQD353" s="8"/>
      <c r="MQE353" s="8"/>
      <c r="MQF353" s="8"/>
      <c r="MQG353" s="8"/>
      <c r="MQH353" s="8"/>
      <c r="MQI353" s="8"/>
      <c r="MQJ353" s="8"/>
      <c r="MQK353" s="8"/>
      <c r="MQL353" s="8"/>
      <c r="MQM353" s="8"/>
      <c r="MQN353" s="8"/>
      <c r="MQO353" s="8"/>
      <c r="MQP353" s="8"/>
      <c r="MQQ353" s="8"/>
      <c r="MQR353" s="8"/>
      <c r="MQS353" s="8"/>
      <c r="MQT353" s="8"/>
      <c r="MQU353" s="8"/>
      <c r="MQV353" s="8"/>
      <c r="MQW353" s="8"/>
      <c r="MQX353" s="8"/>
      <c r="MQY353" s="8"/>
      <c r="MQZ353" s="8"/>
      <c r="MRA353" s="8"/>
      <c r="MRB353" s="8"/>
      <c r="MRC353" s="8"/>
      <c r="MRD353" s="8"/>
      <c r="MRE353" s="8"/>
      <c r="MRF353" s="8"/>
      <c r="MRG353" s="8"/>
      <c r="MRH353" s="8"/>
      <c r="MRI353" s="8"/>
      <c r="MRJ353" s="8"/>
      <c r="MRK353" s="8"/>
      <c r="MRL353" s="8"/>
      <c r="MRM353" s="8"/>
      <c r="MRN353" s="8"/>
      <c r="MRO353" s="8"/>
      <c r="MRP353" s="8"/>
      <c r="MRQ353" s="8"/>
      <c r="MRR353" s="8"/>
      <c r="MRS353" s="8"/>
      <c r="MRT353" s="8"/>
      <c r="MRU353" s="8"/>
      <c r="MRV353" s="8"/>
      <c r="MRW353" s="8"/>
      <c r="MRX353" s="8"/>
      <c r="MRY353" s="8"/>
      <c r="MRZ353" s="8"/>
      <c r="MSA353" s="8"/>
      <c r="MSB353" s="8"/>
      <c r="MSC353" s="8"/>
      <c r="MSD353" s="8"/>
      <c r="MSE353" s="8"/>
      <c r="MSF353" s="8"/>
      <c r="MSG353" s="8"/>
      <c r="MSH353" s="8"/>
      <c r="MSI353" s="8"/>
      <c r="MSJ353" s="8"/>
      <c r="MSK353" s="8"/>
      <c r="MSL353" s="8"/>
      <c r="MSM353" s="8"/>
      <c r="MSN353" s="8"/>
      <c r="MSO353" s="8"/>
      <c r="MSP353" s="8"/>
      <c r="MSQ353" s="8"/>
      <c r="MSR353" s="8"/>
      <c r="MSS353" s="8"/>
      <c r="MST353" s="8"/>
      <c r="MSU353" s="8"/>
      <c r="MSV353" s="8"/>
      <c r="MSW353" s="8"/>
      <c r="MSX353" s="8"/>
      <c r="MSY353" s="8"/>
      <c r="MSZ353" s="8"/>
      <c r="MTA353" s="8"/>
      <c r="MTB353" s="8"/>
      <c r="MTC353" s="8"/>
      <c r="MTD353" s="8"/>
      <c r="MTE353" s="8"/>
      <c r="MTF353" s="8"/>
      <c r="MTG353" s="8"/>
      <c r="MTH353" s="8"/>
      <c r="MTI353" s="8"/>
      <c r="MTJ353" s="8"/>
      <c r="MTK353" s="8"/>
      <c r="MTL353" s="8"/>
      <c r="MTM353" s="8"/>
      <c r="MTN353" s="8"/>
      <c r="MTO353" s="8"/>
      <c r="MTP353" s="8"/>
      <c r="MTQ353" s="8"/>
      <c r="MTR353" s="8"/>
      <c r="MTS353" s="8"/>
      <c r="MTT353" s="8"/>
      <c r="MTU353" s="8"/>
      <c r="MTV353" s="8"/>
      <c r="MTW353" s="8"/>
      <c r="MTX353" s="8"/>
      <c r="MTY353" s="8"/>
      <c r="MTZ353" s="8"/>
      <c r="MUA353" s="8"/>
      <c r="MUB353" s="8"/>
      <c r="MUC353" s="8"/>
      <c r="MUD353" s="8"/>
      <c r="MUE353" s="8"/>
      <c r="MUF353" s="8"/>
      <c r="MUG353" s="8"/>
      <c r="MUH353" s="8"/>
      <c r="MUI353" s="8"/>
      <c r="MUJ353" s="8"/>
      <c r="MUK353" s="8"/>
      <c r="MUL353" s="8"/>
      <c r="MUM353" s="8"/>
      <c r="MUN353" s="8"/>
      <c r="MUO353" s="8"/>
      <c r="MUP353" s="8"/>
      <c r="MUQ353" s="8"/>
      <c r="MUR353" s="8"/>
      <c r="MUS353" s="8"/>
      <c r="MUT353" s="8"/>
      <c r="MUU353" s="8"/>
      <c r="MUV353" s="8"/>
      <c r="MUW353" s="8"/>
      <c r="MUX353" s="8"/>
      <c r="MUY353" s="8"/>
      <c r="MUZ353" s="8"/>
      <c r="MVA353" s="8"/>
      <c r="MVB353" s="8"/>
      <c r="MVC353" s="8"/>
      <c r="MVD353" s="8"/>
      <c r="MVE353" s="8"/>
      <c r="MVF353" s="8"/>
      <c r="MVG353" s="8"/>
      <c r="MVH353" s="8"/>
      <c r="MVI353" s="8"/>
      <c r="MVJ353" s="8"/>
      <c r="MVK353" s="8"/>
      <c r="MVL353" s="8"/>
      <c r="MVM353" s="8"/>
      <c r="MVN353" s="8"/>
      <c r="MVO353" s="8"/>
      <c r="MVP353" s="8"/>
      <c r="MVQ353" s="8"/>
      <c r="MVR353" s="8"/>
      <c r="MVS353" s="8"/>
      <c r="MVT353" s="8"/>
      <c r="MVU353" s="8"/>
      <c r="MVV353" s="8"/>
      <c r="MVW353" s="8"/>
      <c r="MVX353" s="8"/>
      <c r="MVY353" s="8"/>
      <c r="MVZ353" s="8"/>
      <c r="MWA353" s="8"/>
      <c r="MWB353" s="8"/>
      <c r="MWC353" s="8"/>
      <c r="MWD353" s="8"/>
      <c r="MWE353" s="8"/>
      <c r="MWF353" s="8"/>
      <c r="MWG353" s="8"/>
      <c r="MWH353" s="8"/>
      <c r="MWI353" s="8"/>
      <c r="MWJ353" s="8"/>
      <c r="MWK353" s="8"/>
      <c r="MWL353" s="8"/>
      <c r="MWM353" s="8"/>
      <c r="MWN353" s="8"/>
      <c r="MWO353" s="8"/>
      <c r="MWP353" s="8"/>
      <c r="MWQ353" s="8"/>
      <c r="MWR353" s="8"/>
      <c r="MWS353" s="8"/>
      <c r="MWT353" s="8"/>
      <c r="MWU353" s="8"/>
      <c r="MWV353" s="8"/>
      <c r="MWW353" s="8"/>
      <c r="MWX353" s="8"/>
      <c r="MWY353" s="8"/>
      <c r="MWZ353" s="8"/>
      <c r="MXA353" s="8"/>
      <c r="MXB353" s="8"/>
      <c r="MXC353" s="8"/>
      <c r="MXD353" s="8"/>
      <c r="MXE353" s="8"/>
      <c r="MXF353" s="8"/>
      <c r="MXG353" s="8"/>
      <c r="MXH353" s="8"/>
      <c r="MXI353" s="8"/>
      <c r="MXJ353" s="8"/>
      <c r="MXK353" s="8"/>
      <c r="MXL353" s="8"/>
      <c r="MXM353" s="8"/>
      <c r="MXN353" s="8"/>
      <c r="MXO353" s="8"/>
      <c r="MXP353" s="8"/>
      <c r="MXQ353" s="8"/>
      <c r="MXR353" s="8"/>
      <c r="MXS353" s="8"/>
      <c r="MXT353" s="8"/>
      <c r="MXU353" s="8"/>
      <c r="MXV353" s="8"/>
      <c r="MXW353" s="8"/>
      <c r="MXX353" s="8"/>
      <c r="MXY353" s="8"/>
      <c r="MXZ353" s="8"/>
      <c r="MYA353" s="8"/>
      <c r="MYB353" s="8"/>
      <c r="MYC353" s="8"/>
      <c r="MYD353" s="8"/>
      <c r="MYE353" s="8"/>
      <c r="MYF353" s="8"/>
      <c r="MYG353" s="8"/>
      <c r="MYH353" s="8"/>
      <c r="MYI353" s="8"/>
      <c r="MYJ353" s="8"/>
      <c r="MYK353" s="8"/>
      <c r="MYL353" s="8"/>
      <c r="MYM353" s="8"/>
      <c r="MYN353" s="8"/>
      <c r="MYO353" s="8"/>
      <c r="MYP353" s="8"/>
      <c r="MYQ353" s="8"/>
      <c r="MYR353" s="8"/>
      <c r="MYS353" s="8"/>
      <c r="MYT353" s="8"/>
      <c r="MYU353" s="8"/>
      <c r="MYV353" s="8"/>
      <c r="MYW353" s="8"/>
      <c r="MYX353" s="8"/>
      <c r="MYY353" s="8"/>
      <c r="MYZ353" s="8"/>
      <c r="MZA353" s="8"/>
      <c r="MZB353" s="8"/>
      <c r="MZC353" s="8"/>
      <c r="MZD353" s="8"/>
      <c r="MZE353" s="8"/>
      <c r="MZF353" s="8"/>
      <c r="MZG353" s="8"/>
      <c r="MZH353" s="8"/>
      <c r="MZI353" s="8"/>
      <c r="MZJ353" s="8"/>
      <c r="MZK353" s="8"/>
      <c r="MZL353" s="8"/>
      <c r="MZM353" s="8"/>
      <c r="MZN353" s="8"/>
      <c r="MZO353" s="8"/>
      <c r="MZP353" s="8"/>
      <c r="MZQ353" s="8"/>
      <c r="MZR353" s="8"/>
      <c r="MZS353" s="8"/>
      <c r="MZT353" s="8"/>
      <c r="MZU353" s="8"/>
      <c r="MZV353" s="8"/>
      <c r="MZW353" s="8"/>
      <c r="MZX353" s="8"/>
      <c r="MZY353" s="8"/>
      <c r="MZZ353" s="8"/>
      <c r="NAA353" s="8"/>
      <c r="NAB353" s="8"/>
      <c r="NAC353" s="8"/>
      <c r="NAD353" s="8"/>
      <c r="NAE353" s="8"/>
      <c r="NAF353" s="8"/>
      <c r="NAG353" s="8"/>
      <c r="NAH353" s="8"/>
      <c r="NAI353" s="8"/>
      <c r="NAJ353" s="8"/>
      <c r="NAK353" s="8"/>
      <c r="NAL353" s="8"/>
      <c r="NAM353" s="8"/>
      <c r="NAN353" s="8"/>
      <c r="NAO353" s="8"/>
      <c r="NAP353" s="8"/>
      <c r="NAQ353" s="8"/>
      <c r="NAR353" s="8"/>
      <c r="NAS353" s="8"/>
      <c r="NAT353" s="8"/>
      <c r="NAU353" s="8"/>
      <c r="NAV353" s="8"/>
      <c r="NAW353" s="8"/>
      <c r="NAX353" s="8"/>
      <c r="NAY353" s="8"/>
      <c r="NAZ353" s="8"/>
      <c r="NBA353" s="8"/>
      <c r="NBB353" s="8"/>
      <c r="NBC353" s="8"/>
      <c r="NBD353" s="8"/>
      <c r="NBE353" s="8"/>
      <c r="NBF353" s="8"/>
      <c r="NBG353" s="8"/>
      <c r="NBH353" s="8"/>
      <c r="NBI353" s="8"/>
      <c r="NBJ353" s="8"/>
      <c r="NBK353" s="8"/>
      <c r="NBL353" s="8"/>
      <c r="NBM353" s="8"/>
      <c r="NBN353" s="8"/>
      <c r="NBO353" s="8"/>
      <c r="NBP353" s="8"/>
      <c r="NBQ353" s="8"/>
      <c r="NBR353" s="8"/>
      <c r="NBS353" s="8"/>
      <c r="NBT353" s="8"/>
      <c r="NBU353" s="8"/>
      <c r="NBV353" s="8"/>
      <c r="NBW353" s="8"/>
      <c r="NBX353" s="8"/>
      <c r="NBY353" s="8"/>
      <c r="NBZ353" s="8"/>
      <c r="NCA353" s="8"/>
      <c r="NCB353" s="8"/>
      <c r="NCC353" s="8"/>
      <c r="NCD353" s="8"/>
      <c r="NCE353" s="8"/>
      <c r="NCF353" s="8"/>
      <c r="NCG353" s="8"/>
      <c r="NCH353" s="8"/>
      <c r="NCI353" s="8"/>
      <c r="NCJ353" s="8"/>
      <c r="NCK353" s="8"/>
      <c r="NCL353" s="8"/>
      <c r="NCM353" s="8"/>
      <c r="NCN353" s="8"/>
      <c r="NCO353" s="8"/>
      <c r="NCP353" s="8"/>
      <c r="NCQ353" s="8"/>
      <c r="NCR353" s="8"/>
      <c r="NCS353" s="8"/>
      <c r="NCT353" s="8"/>
      <c r="NCU353" s="8"/>
      <c r="NCV353" s="8"/>
      <c r="NCW353" s="8"/>
      <c r="NCX353" s="8"/>
      <c r="NCY353" s="8"/>
      <c r="NCZ353" s="8"/>
      <c r="NDA353" s="8"/>
      <c r="NDB353" s="8"/>
      <c r="NDC353" s="8"/>
      <c r="NDD353" s="8"/>
      <c r="NDE353" s="8"/>
      <c r="NDF353" s="8"/>
      <c r="NDG353" s="8"/>
      <c r="NDH353" s="8"/>
      <c r="NDI353" s="8"/>
      <c r="NDJ353" s="8"/>
      <c r="NDK353" s="8"/>
      <c r="NDL353" s="8"/>
      <c r="NDM353" s="8"/>
      <c r="NDN353" s="8"/>
      <c r="NDO353" s="8"/>
      <c r="NDP353" s="8"/>
      <c r="NDQ353" s="8"/>
      <c r="NDR353" s="8"/>
      <c r="NDS353" s="8"/>
      <c r="NDT353" s="8"/>
      <c r="NDU353" s="8"/>
      <c r="NDV353" s="8"/>
      <c r="NDW353" s="8"/>
      <c r="NDX353" s="8"/>
      <c r="NDY353" s="8"/>
      <c r="NDZ353" s="8"/>
      <c r="NEA353" s="8"/>
      <c r="NEB353" s="8"/>
      <c r="NEC353" s="8"/>
      <c r="NED353" s="8"/>
      <c r="NEE353" s="8"/>
      <c r="NEF353" s="8"/>
      <c r="NEG353" s="8"/>
      <c r="NEH353" s="8"/>
      <c r="NEI353" s="8"/>
      <c r="NEJ353" s="8"/>
      <c r="NEK353" s="8"/>
      <c r="NEL353" s="8"/>
      <c r="NEM353" s="8"/>
      <c r="NEN353" s="8"/>
      <c r="NEO353" s="8"/>
      <c r="NEP353" s="8"/>
      <c r="NEQ353" s="8"/>
      <c r="NER353" s="8"/>
      <c r="NES353" s="8"/>
      <c r="NET353" s="8"/>
      <c r="NEU353" s="8"/>
      <c r="NEV353" s="8"/>
      <c r="NEW353" s="8"/>
      <c r="NEX353" s="8"/>
      <c r="NEY353" s="8"/>
      <c r="NEZ353" s="8"/>
      <c r="NFA353" s="8"/>
      <c r="NFB353" s="8"/>
      <c r="NFC353" s="8"/>
      <c r="NFD353" s="8"/>
      <c r="NFE353" s="8"/>
      <c r="NFF353" s="8"/>
      <c r="NFG353" s="8"/>
      <c r="NFH353" s="8"/>
      <c r="NFI353" s="8"/>
      <c r="NFJ353" s="8"/>
      <c r="NFK353" s="8"/>
      <c r="NFL353" s="8"/>
      <c r="NFM353" s="8"/>
      <c r="NFN353" s="8"/>
      <c r="NFO353" s="8"/>
      <c r="NFP353" s="8"/>
      <c r="NFQ353" s="8"/>
      <c r="NFR353" s="8"/>
      <c r="NFS353" s="8"/>
      <c r="NFT353" s="8"/>
      <c r="NFU353" s="8"/>
      <c r="NFV353" s="8"/>
      <c r="NFW353" s="8"/>
      <c r="NFX353" s="8"/>
      <c r="NFY353" s="8"/>
      <c r="NFZ353" s="8"/>
      <c r="NGA353" s="8"/>
      <c r="NGB353" s="8"/>
      <c r="NGC353" s="8"/>
      <c r="NGD353" s="8"/>
      <c r="NGE353" s="8"/>
      <c r="NGF353" s="8"/>
      <c r="NGG353" s="8"/>
      <c r="NGH353" s="8"/>
      <c r="NGI353" s="8"/>
      <c r="NGJ353" s="8"/>
      <c r="NGK353" s="8"/>
      <c r="NGL353" s="8"/>
      <c r="NGM353" s="8"/>
      <c r="NGN353" s="8"/>
      <c r="NGO353" s="8"/>
      <c r="NGP353" s="8"/>
      <c r="NGQ353" s="8"/>
      <c r="NGR353" s="8"/>
      <c r="NGS353" s="8"/>
      <c r="NGT353" s="8"/>
      <c r="NGU353" s="8"/>
      <c r="NGV353" s="8"/>
      <c r="NGW353" s="8"/>
      <c r="NGX353" s="8"/>
      <c r="NGY353" s="8"/>
      <c r="NGZ353" s="8"/>
      <c r="NHA353" s="8"/>
      <c r="NHB353" s="8"/>
      <c r="NHC353" s="8"/>
      <c r="NHD353" s="8"/>
      <c r="NHE353" s="8"/>
      <c r="NHF353" s="8"/>
      <c r="NHG353" s="8"/>
      <c r="NHH353" s="8"/>
      <c r="NHI353" s="8"/>
      <c r="NHJ353" s="8"/>
      <c r="NHK353" s="8"/>
      <c r="NHL353" s="8"/>
      <c r="NHM353" s="8"/>
      <c r="NHN353" s="8"/>
      <c r="NHO353" s="8"/>
      <c r="NHP353" s="8"/>
      <c r="NHQ353" s="8"/>
      <c r="NHR353" s="8"/>
      <c r="NHS353" s="8"/>
      <c r="NHT353" s="8"/>
      <c r="NHU353" s="8"/>
      <c r="NHV353" s="8"/>
      <c r="NHW353" s="8"/>
      <c r="NHX353" s="8"/>
      <c r="NHY353" s="8"/>
      <c r="NHZ353" s="8"/>
      <c r="NIA353" s="8"/>
      <c r="NIB353" s="8"/>
      <c r="NIC353" s="8"/>
      <c r="NID353" s="8"/>
      <c r="NIE353" s="8"/>
      <c r="NIF353" s="8"/>
      <c r="NIG353" s="8"/>
      <c r="NIH353" s="8"/>
      <c r="NII353" s="8"/>
      <c r="NIJ353" s="8"/>
      <c r="NIK353" s="8"/>
      <c r="NIL353" s="8"/>
      <c r="NIM353" s="8"/>
      <c r="NIN353" s="8"/>
      <c r="NIO353" s="8"/>
      <c r="NIP353" s="8"/>
      <c r="NIQ353" s="8"/>
      <c r="NIR353" s="8"/>
      <c r="NIS353" s="8"/>
      <c r="NIT353" s="8"/>
      <c r="NIU353" s="8"/>
      <c r="NIV353" s="8"/>
      <c r="NIW353" s="8"/>
      <c r="NIX353" s="8"/>
      <c r="NIY353" s="8"/>
      <c r="NIZ353" s="8"/>
      <c r="NJA353" s="8"/>
      <c r="NJB353" s="8"/>
      <c r="NJC353" s="8"/>
      <c r="NJD353" s="8"/>
      <c r="NJE353" s="8"/>
      <c r="NJF353" s="8"/>
      <c r="NJG353" s="8"/>
      <c r="NJH353" s="8"/>
      <c r="NJI353" s="8"/>
      <c r="NJJ353" s="8"/>
      <c r="NJK353" s="8"/>
      <c r="NJL353" s="8"/>
      <c r="NJM353" s="8"/>
      <c r="NJN353" s="8"/>
      <c r="NJO353" s="8"/>
      <c r="NJP353" s="8"/>
      <c r="NJQ353" s="8"/>
      <c r="NJR353" s="8"/>
      <c r="NJS353" s="8"/>
      <c r="NJT353" s="8"/>
      <c r="NJU353" s="8"/>
      <c r="NJV353" s="8"/>
      <c r="NJW353" s="8"/>
      <c r="NJX353" s="8"/>
      <c r="NJY353" s="8"/>
      <c r="NJZ353" s="8"/>
      <c r="NKA353" s="8"/>
      <c r="NKB353" s="8"/>
      <c r="NKC353" s="8"/>
      <c r="NKD353" s="8"/>
      <c r="NKE353" s="8"/>
      <c r="NKF353" s="8"/>
      <c r="NKG353" s="8"/>
      <c r="NKH353" s="8"/>
      <c r="NKI353" s="8"/>
      <c r="NKJ353" s="8"/>
      <c r="NKK353" s="8"/>
      <c r="NKL353" s="8"/>
      <c r="NKM353" s="8"/>
      <c r="NKN353" s="8"/>
      <c r="NKO353" s="8"/>
      <c r="NKP353" s="8"/>
      <c r="NKQ353" s="8"/>
      <c r="NKR353" s="8"/>
      <c r="NKS353" s="8"/>
      <c r="NKT353" s="8"/>
      <c r="NKU353" s="8"/>
      <c r="NKV353" s="8"/>
      <c r="NKW353" s="8"/>
      <c r="NKX353" s="8"/>
      <c r="NKY353" s="8"/>
      <c r="NKZ353" s="8"/>
      <c r="NLA353" s="8"/>
      <c r="NLB353" s="8"/>
      <c r="NLC353" s="8"/>
      <c r="NLD353" s="8"/>
      <c r="NLE353" s="8"/>
      <c r="NLF353" s="8"/>
      <c r="NLG353" s="8"/>
      <c r="NLH353" s="8"/>
      <c r="NLI353" s="8"/>
      <c r="NLJ353" s="8"/>
      <c r="NLK353" s="8"/>
      <c r="NLL353" s="8"/>
      <c r="NLM353" s="8"/>
      <c r="NLN353" s="8"/>
      <c r="NLO353" s="8"/>
      <c r="NLP353" s="8"/>
      <c r="NLQ353" s="8"/>
      <c r="NLR353" s="8"/>
      <c r="NLS353" s="8"/>
      <c r="NLT353" s="8"/>
      <c r="NLU353" s="8"/>
      <c r="NLV353" s="8"/>
      <c r="NLW353" s="8"/>
      <c r="NLX353" s="8"/>
      <c r="NLY353" s="8"/>
      <c r="NLZ353" s="8"/>
      <c r="NMA353" s="8"/>
      <c r="NMB353" s="8"/>
      <c r="NMC353" s="8"/>
      <c r="NMD353" s="8"/>
      <c r="NME353" s="8"/>
      <c r="NMF353" s="8"/>
      <c r="NMG353" s="8"/>
      <c r="NMH353" s="8"/>
      <c r="NMI353" s="8"/>
      <c r="NMJ353" s="8"/>
      <c r="NMK353" s="8"/>
      <c r="NML353" s="8"/>
      <c r="NMM353" s="8"/>
      <c r="NMN353" s="8"/>
      <c r="NMO353" s="8"/>
      <c r="NMP353" s="8"/>
      <c r="NMQ353" s="8"/>
      <c r="NMR353" s="8"/>
      <c r="NMS353" s="8"/>
      <c r="NMT353" s="8"/>
      <c r="NMU353" s="8"/>
      <c r="NMV353" s="8"/>
      <c r="NMW353" s="8"/>
      <c r="NMX353" s="8"/>
      <c r="NMY353" s="8"/>
      <c r="NMZ353" s="8"/>
      <c r="NNA353" s="8"/>
      <c r="NNB353" s="8"/>
      <c r="NNC353" s="8"/>
      <c r="NND353" s="8"/>
      <c r="NNE353" s="8"/>
      <c r="NNF353" s="8"/>
      <c r="NNG353" s="8"/>
      <c r="NNH353" s="8"/>
      <c r="NNI353" s="8"/>
      <c r="NNJ353" s="8"/>
      <c r="NNK353" s="8"/>
      <c r="NNL353" s="8"/>
      <c r="NNM353" s="8"/>
      <c r="NNN353" s="8"/>
      <c r="NNO353" s="8"/>
      <c r="NNP353" s="8"/>
      <c r="NNQ353" s="8"/>
      <c r="NNR353" s="8"/>
      <c r="NNS353" s="8"/>
      <c r="NNT353" s="8"/>
      <c r="NNU353" s="8"/>
      <c r="NNV353" s="8"/>
      <c r="NNW353" s="8"/>
      <c r="NNX353" s="8"/>
      <c r="NNY353" s="8"/>
      <c r="NNZ353" s="8"/>
      <c r="NOA353" s="8"/>
      <c r="NOB353" s="8"/>
      <c r="NOC353" s="8"/>
      <c r="NOD353" s="8"/>
      <c r="NOE353" s="8"/>
      <c r="NOF353" s="8"/>
      <c r="NOG353" s="8"/>
      <c r="NOH353" s="8"/>
      <c r="NOI353" s="8"/>
      <c r="NOJ353" s="8"/>
      <c r="NOK353" s="8"/>
      <c r="NOL353" s="8"/>
      <c r="NOM353" s="8"/>
      <c r="NON353" s="8"/>
      <c r="NOO353" s="8"/>
      <c r="NOP353" s="8"/>
      <c r="NOQ353" s="8"/>
      <c r="NOR353" s="8"/>
      <c r="NOS353" s="8"/>
      <c r="NOT353" s="8"/>
      <c r="NOU353" s="8"/>
      <c r="NOV353" s="8"/>
      <c r="NOW353" s="8"/>
      <c r="NOX353" s="8"/>
      <c r="NOY353" s="8"/>
      <c r="NOZ353" s="8"/>
      <c r="NPA353" s="8"/>
      <c r="NPB353" s="8"/>
      <c r="NPC353" s="8"/>
      <c r="NPD353" s="8"/>
      <c r="NPE353" s="8"/>
      <c r="NPF353" s="8"/>
      <c r="NPG353" s="8"/>
      <c r="NPH353" s="8"/>
      <c r="NPI353" s="8"/>
      <c r="NPJ353" s="8"/>
      <c r="NPK353" s="8"/>
      <c r="NPL353" s="8"/>
      <c r="NPM353" s="8"/>
      <c r="NPN353" s="8"/>
      <c r="NPO353" s="8"/>
      <c r="NPP353" s="8"/>
      <c r="NPQ353" s="8"/>
      <c r="NPR353" s="8"/>
      <c r="NPS353" s="8"/>
      <c r="NPT353" s="8"/>
      <c r="NPU353" s="8"/>
      <c r="NPV353" s="8"/>
      <c r="NPW353" s="8"/>
      <c r="NPX353" s="8"/>
      <c r="NPY353" s="8"/>
      <c r="NPZ353" s="8"/>
      <c r="NQA353" s="8"/>
      <c r="NQB353" s="8"/>
      <c r="NQC353" s="8"/>
      <c r="NQD353" s="8"/>
      <c r="NQE353" s="8"/>
      <c r="NQF353" s="8"/>
      <c r="NQG353" s="8"/>
      <c r="NQH353" s="8"/>
      <c r="NQI353" s="8"/>
      <c r="NQJ353" s="8"/>
      <c r="NQK353" s="8"/>
      <c r="NQL353" s="8"/>
      <c r="NQM353" s="8"/>
      <c r="NQN353" s="8"/>
      <c r="NQO353" s="8"/>
      <c r="NQP353" s="8"/>
      <c r="NQQ353" s="8"/>
      <c r="NQR353" s="8"/>
      <c r="NQS353" s="8"/>
      <c r="NQT353" s="8"/>
      <c r="NQU353" s="8"/>
      <c r="NQV353" s="8"/>
      <c r="NQW353" s="8"/>
      <c r="NQX353" s="8"/>
      <c r="NQY353" s="8"/>
      <c r="NQZ353" s="8"/>
      <c r="NRA353" s="8"/>
      <c r="NRB353" s="8"/>
      <c r="NRC353" s="8"/>
      <c r="NRD353" s="8"/>
      <c r="NRE353" s="8"/>
      <c r="NRF353" s="8"/>
      <c r="NRG353" s="8"/>
      <c r="NRH353" s="8"/>
      <c r="NRI353" s="8"/>
      <c r="NRJ353" s="8"/>
      <c r="NRK353" s="8"/>
      <c r="NRL353" s="8"/>
      <c r="NRM353" s="8"/>
      <c r="NRN353" s="8"/>
      <c r="NRO353" s="8"/>
      <c r="NRP353" s="8"/>
      <c r="NRQ353" s="8"/>
      <c r="NRR353" s="8"/>
      <c r="NRS353" s="8"/>
      <c r="NRT353" s="8"/>
      <c r="NRU353" s="8"/>
      <c r="NRV353" s="8"/>
      <c r="NRW353" s="8"/>
      <c r="NRX353" s="8"/>
      <c r="NRY353" s="8"/>
      <c r="NRZ353" s="8"/>
      <c r="NSA353" s="8"/>
      <c r="NSB353" s="8"/>
      <c r="NSC353" s="8"/>
      <c r="NSD353" s="8"/>
      <c r="NSE353" s="8"/>
      <c r="NSF353" s="8"/>
      <c r="NSG353" s="8"/>
      <c r="NSH353" s="8"/>
      <c r="NSI353" s="8"/>
      <c r="NSJ353" s="8"/>
      <c r="NSK353" s="8"/>
      <c r="NSL353" s="8"/>
      <c r="NSM353" s="8"/>
      <c r="NSN353" s="8"/>
      <c r="NSO353" s="8"/>
      <c r="NSP353" s="8"/>
      <c r="NSQ353" s="8"/>
      <c r="NSR353" s="8"/>
      <c r="NSS353" s="8"/>
      <c r="NST353" s="8"/>
      <c r="NSU353" s="8"/>
      <c r="NSV353" s="8"/>
      <c r="NSW353" s="8"/>
      <c r="NSX353" s="8"/>
      <c r="NSY353" s="8"/>
      <c r="NSZ353" s="8"/>
      <c r="NTA353" s="8"/>
      <c r="NTB353" s="8"/>
      <c r="NTC353" s="8"/>
      <c r="NTD353" s="8"/>
      <c r="NTE353" s="8"/>
      <c r="NTF353" s="8"/>
      <c r="NTG353" s="8"/>
      <c r="NTH353" s="8"/>
      <c r="NTI353" s="8"/>
      <c r="NTJ353" s="8"/>
      <c r="NTK353" s="8"/>
      <c r="NTL353" s="8"/>
      <c r="NTM353" s="8"/>
      <c r="NTN353" s="8"/>
      <c r="NTO353" s="8"/>
      <c r="NTP353" s="8"/>
      <c r="NTQ353" s="8"/>
      <c r="NTR353" s="8"/>
      <c r="NTS353" s="8"/>
      <c r="NTT353" s="8"/>
      <c r="NTU353" s="8"/>
      <c r="NTV353" s="8"/>
      <c r="NTW353" s="8"/>
      <c r="NTX353" s="8"/>
      <c r="NTY353" s="8"/>
      <c r="NTZ353" s="8"/>
      <c r="NUA353" s="8"/>
      <c r="NUB353" s="8"/>
      <c r="NUC353" s="8"/>
      <c r="NUD353" s="8"/>
      <c r="NUE353" s="8"/>
      <c r="NUF353" s="8"/>
      <c r="NUG353" s="8"/>
      <c r="NUH353" s="8"/>
      <c r="NUI353" s="8"/>
      <c r="NUJ353" s="8"/>
      <c r="NUK353" s="8"/>
      <c r="NUL353" s="8"/>
      <c r="NUM353" s="8"/>
      <c r="NUN353" s="8"/>
      <c r="NUO353" s="8"/>
      <c r="NUP353" s="8"/>
      <c r="NUQ353" s="8"/>
      <c r="NUR353" s="8"/>
      <c r="NUS353" s="8"/>
      <c r="NUT353" s="8"/>
      <c r="NUU353" s="8"/>
      <c r="NUV353" s="8"/>
      <c r="NUW353" s="8"/>
      <c r="NUX353" s="8"/>
      <c r="NUY353" s="8"/>
      <c r="NUZ353" s="8"/>
      <c r="NVA353" s="8"/>
      <c r="NVB353" s="8"/>
      <c r="NVC353" s="8"/>
      <c r="NVD353" s="8"/>
      <c r="NVE353" s="8"/>
      <c r="NVF353" s="8"/>
      <c r="NVG353" s="8"/>
      <c r="NVH353" s="8"/>
      <c r="NVI353" s="8"/>
      <c r="NVJ353" s="8"/>
      <c r="NVK353" s="8"/>
      <c r="NVL353" s="8"/>
      <c r="NVM353" s="8"/>
      <c r="NVN353" s="8"/>
      <c r="NVO353" s="8"/>
      <c r="NVP353" s="8"/>
      <c r="NVQ353" s="8"/>
      <c r="NVR353" s="8"/>
      <c r="NVS353" s="8"/>
      <c r="NVT353" s="8"/>
      <c r="NVU353" s="8"/>
      <c r="NVV353" s="8"/>
      <c r="NVW353" s="8"/>
      <c r="NVX353" s="8"/>
      <c r="NVY353" s="8"/>
      <c r="NVZ353" s="8"/>
      <c r="NWA353" s="8"/>
      <c r="NWB353" s="8"/>
      <c r="NWC353" s="8"/>
      <c r="NWD353" s="8"/>
      <c r="NWE353" s="8"/>
      <c r="NWF353" s="8"/>
      <c r="NWG353" s="8"/>
      <c r="NWH353" s="8"/>
      <c r="NWI353" s="8"/>
      <c r="NWJ353" s="8"/>
      <c r="NWK353" s="8"/>
      <c r="NWL353" s="8"/>
      <c r="NWM353" s="8"/>
      <c r="NWN353" s="8"/>
      <c r="NWO353" s="8"/>
      <c r="NWP353" s="8"/>
      <c r="NWQ353" s="8"/>
      <c r="NWR353" s="8"/>
      <c r="NWS353" s="8"/>
      <c r="NWT353" s="8"/>
      <c r="NWU353" s="8"/>
      <c r="NWV353" s="8"/>
      <c r="NWW353" s="8"/>
      <c r="NWX353" s="8"/>
      <c r="NWY353" s="8"/>
      <c r="NWZ353" s="8"/>
      <c r="NXA353" s="8"/>
      <c r="NXB353" s="8"/>
      <c r="NXC353" s="8"/>
      <c r="NXD353" s="8"/>
      <c r="NXE353" s="8"/>
      <c r="NXF353" s="8"/>
      <c r="NXG353" s="8"/>
      <c r="NXH353" s="8"/>
      <c r="NXI353" s="8"/>
      <c r="NXJ353" s="8"/>
      <c r="NXK353" s="8"/>
      <c r="NXL353" s="8"/>
      <c r="NXM353" s="8"/>
      <c r="NXN353" s="8"/>
      <c r="NXO353" s="8"/>
      <c r="NXP353" s="8"/>
      <c r="NXQ353" s="8"/>
      <c r="NXR353" s="8"/>
      <c r="NXS353" s="8"/>
      <c r="NXT353" s="8"/>
      <c r="NXU353" s="8"/>
      <c r="NXV353" s="8"/>
      <c r="NXW353" s="8"/>
      <c r="NXX353" s="8"/>
      <c r="NXY353" s="8"/>
      <c r="NXZ353" s="8"/>
      <c r="NYA353" s="8"/>
      <c r="NYB353" s="8"/>
      <c r="NYC353" s="8"/>
      <c r="NYD353" s="8"/>
      <c r="NYE353" s="8"/>
      <c r="NYF353" s="8"/>
      <c r="NYG353" s="8"/>
      <c r="NYH353" s="8"/>
      <c r="NYI353" s="8"/>
      <c r="NYJ353" s="8"/>
      <c r="NYK353" s="8"/>
      <c r="NYL353" s="8"/>
      <c r="NYM353" s="8"/>
      <c r="NYN353" s="8"/>
      <c r="NYO353" s="8"/>
      <c r="NYP353" s="8"/>
      <c r="NYQ353" s="8"/>
      <c r="NYR353" s="8"/>
      <c r="NYS353" s="8"/>
      <c r="NYT353" s="8"/>
      <c r="NYU353" s="8"/>
      <c r="NYV353" s="8"/>
      <c r="NYW353" s="8"/>
      <c r="NYX353" s="8"/>
      <c r="NYY353" s="8"/>
      <c r="NYZ353" s="8"/>
      <c r="NZA353" s="8"/>
      <c r="NZB353" s="8"/>
      <c r="NZC353" s="8"/>
      <c r="NZD353" s="8"/>
      <c r="NZE353" s="8"/>
      <c r="NZF353" s="8"/>
      <c r="NZG353" s="8"/>
      <c r="NZH353" s="8"/>
      <c r="NZI353" s="8"/>
      <c r="NZJ353" s="8"/>
      <c r="NZK353" s="8"/>
      <c r="NZL353" s="8"/>
      <c r="NZM353" s="8"/>
      <c r="NZN353" s="8"/>
      <c r="NZO353" s="8"/>
      <c r="NZP353" s="8"/>
      <c r="NZQ353" s="8"/>
      <c r="NZR353" s="8"/>
      <c r="NZS353" s="8"/>
      <c r="NZT353" s="8"/>
      <c r="NZU353" s="8"/>
      <c r="NZV353" s="8"/>
      <c r="NZW353" s="8"/>
      <c r="NZX353" s="8"/>
      <c r="NZY353" s="8"/>
      <c r="NZZ353" s="8"/>
      <c r="OAA353" s="8"/>
      <c r="OAB353" s="8"/>
      <c r="OAC353" s="8"/>
      <c r="OAD353" s="8"/>
      <c r="OAE353" s="8"/>
      <c r="OAF353" s="8"/>
      <c r="OAG353" s="8"/>
      <c r="OAH353" s="8"/>
      <c r="OAI353" s="8"/>
      <c r="OAJ353" s="8"/>
      <c r="OAK353" s="8"/>
      <c r="OAL353" s="8"/>
      <c r="OAM353" s="8"/>
      <c r="OAN353" s="8"/>
      <c r="OAO353" s="8"/>
      <c r="OAP353" s="8"/>
      <c r="OAQ353" s="8"/>
      <c r="OAR353" s="8"/>
      <c r="OAS353" s="8"/>
      <c r="OAT353" s="8"/>
      <c r="OAU353" s="8"/>
      <c r="OAV353" s="8"/>
      <c r="OAW353" s="8"/>
      <c r="OAX353" s="8"/>
      <c r="OAY353" s="8"/>
      <c r="OAZ353" s="8"/>
      <c r="OBA353" s="8"/>
      <c r="OBB353" s="8"/>
      <c r="OBC353" s="8"/>
      <c r="OBD353" s="8"/>
      <c r="OBE353" s="8"/>
      <c r="OBF353" s="8"/>
      <c r="OBG353" s="8"/>
      <c r="OBH353" s="8"/>
      <c r="OBI353" s="8"/>
      <c r="OBJ353" s="8"/>
      <c r="OBK353" s="8"/>
      <c r="OBL353" s="8"/>
      <c r="OBM353" s="8"/>
      <c r="OBN353" s="8"/>
      <c r="OBO353" s="8"/>
      <c r="OBP353" s="8"/>
      <c r="OBQ353" s="8"/>
      <c r="OBR353" s="8"/>
      <c r="OBS353" s="8"/>
      <c r="OBT353" s="8"/>
      <c r="OBU353" s="8"/>
      <c r="OBV353" s="8"/>
      <c r="OBW353" s="8"/>
      <c r="OBX353" s="8"/>
      <c r="OBY353" s="8"/>
      <c r="OBZ353" s="8"/>
      <c r="OCA353" s="8"/>
      <c r="OCB353" s="8"/>
      <c r="OCC353" s="8"/>
      <c r="OCD353" s="8"/>
      <c r="OCE353" s="8"/>
      <c r="OCF353" s="8"/>
      <c r="OCG353" s="8"/>
      <c r="OCH353" s="8"/>
      <c r="OCI353" s="8"/>
      <c r="OCJ353" s="8"/>
      <c r="OCK353" s="8"/>
      <c r="OCL353" s="8"/>
      <c r="OCM353" s="8"/>
      <c r="OCN353" s="8"/>
      <c r="OCO353" s="8"/>
      <c r="OCP353" s="8"/>
      <c r="OCQ353" s="8"/>
      <c r="OCR353" s="8"/>
      <c r="OCS353" s="8"/>
      <c r="OCT353" s="8"/>
      <c r="OCU353" s="8"/>
      <c r="OCV353" s="8"/>
      <c r="OCW353" s="8"/>
      <c r="OCX353" s="8"/>
      <c r="OCY353" s="8"/>
      <c r="OCZ353" s="8"/>
      <c r="ODA353" s="8"/>
      <c r="ODB353" s="8"/>
      <c r="ODC353" s="8"/>
      <c r="ODD353" s="8"/>
      <c r="ODE353" s="8"/>
      <c r="ODF353" s="8"/>
      <c r="ODG353" s="8"/>
      <c r="ODH353" s="8"/>
      <c r="ODI353" s="8"/>
      <c r="ODJ353" s="8"/>
      <c r="ODK353" s="8"/>
      <c r="ODL353" s="8"/>
      <c r="ODM353" s="8"/>
      <c r="ODN353" s="8"/>
      <c r="ODO353" s="8"/>
      <c r="ODP353" s="8"/>
      <c r="ODQ353" s="8"/>
      <c r="ODR353" s="8"/>
      <c r="ODS353" s="8"/>
      <c r="ODT353" s="8"/>
      <c r="ODU353" s="8"/>
      <c r="ODV353" s="8"/>
      <c r="ODW353" s="8"/>
      <c r="ODX353" s="8"/>
      <c r="ODY353" s="8"/>
      <c r="ODZ353" s="8"/>
      <c r="OEA353" s="8"/>
      <c r="OEB353" s="8"/>
      <c r="OEC353" s="8"/>
      <c r="OED353" s="8"/>
      <c r="OEE353" s="8"/>
      <c r="OEF353" s="8"/>
      <c r="OEG353" s="8"/>
      <c r="OEH353" s="8"/>
      <c r="OEI353" s="8"/>
      <c r="OEJ353" s="8"/>
      <c r="OEK353" s="8"/>
      <c r="OEL353" s="8"/>
      <c r="OEM353" s="8"/>
      <c r="OEN353" s="8"/>
      <c r="OEO353" s="8"/>
      <c r="OEP353" s="8"/>
      <c r="OEQ353" s="8"/>
      <c r="OER353" s="8"/>
      <c r="OES353" s="8"/>
      <c r="OET353" s="8"/>
      <c r="OEU353" s="8"/>
      <c r="OEV353" s="8"/>
      <c r="OEW353" s="8"/>
      <c r="OEX353" s="8"/>
      <c r="OEY353" s="8"/>
      <c r="OEZ353" s="8"/>
      <c r="OFA353" s="8"/>
      <c r="OFB353" s="8"/>
      <c r="OFC353" s="8"/>
      <c r="OFD353" s="8"/>
      <c r="OFE353" s="8"/>
      <c r="OFF353" s="8"/>
      <c r="OFG353" s="8"/>
      <c r="OFH353" s="8"/>
      <c r="OFI353" s="8"/>
      <c r="OFJ353" s="8"/>
      <c r="OFK353" s="8"/>
      <c r="OFL353" s="8"/>
      <c r="OFM353" s="8"/>
      <c r="OFN353" s="8"/>
      <c r="OFO353" s="8"/>
      <c r="OFP353" s="8"/>
      <c r="OFQ353" s="8"/>
      <c r="OFR353" s="8"/>
      <c r="OFS353" s="8"/>
      <c r="OFT353" s="8"/>
      <c r="OFU353" s="8"/>
      <c r="OFV353" s="8"/>
      <c r="OFW353" s="8"/>
      <c r="OFX353" s="8"/>
      <c r="OFY353" s="8"/>
      <c r="OFZ353" s="8"/>
      <c r="OGA353" s="8"/>
      <c r="OGB353" s="8"/>
      <c r="OGC353" s="8"/>
      <c r="OGD353" s="8"/>
      <c r="OGE353" s="8"/>
      <c r="OGF353" s="8"/>
      <c r="OGG353" s="8"/>
      <c r="OGH353" s="8"/>
      <c r="OGI353" s="8"/>
      <c r="OGJ353" s="8"/>
      <c r="OGK353" s="8"/>
      <c r="OGL353" s="8"/>
      <c r="OGM353" s="8"/>
      <c r="OGN353" s="8"/>
      <c r="OGO353" s="8"/>
      <c r="OGP353" s="8"/>
      <c r="OGQ353" s="8"/>
      <c r="OGR353" s="8"/>
      <c r="OGS353" s="8"/>
      <c r="OGT353" s="8"/>
      <c r="OGU353" s="8"/>
      <c r="OGV353" s="8"/>
      <c r="OGW353" s="8"/>
      <c r="OGX353" s="8"/>
      <c r="OGY353" s="8"/>
      <c r="OGZ353" s="8"/>
      <c r="OHA353" s="8"/>
      <c r="OHB353" s="8"/>
      <c r="OHC353" s="8"/>
      <c r="OHD353" s="8"/>
      <c r="OHE353" s="8"/>
      <c r="OHF353" s="8"/>
      <c r="OHG353" s="8"/>
      <c r="OHH353" s="8"/>
      <c r="OHI353" s="8"/>
      <c r="OHJ353" s="8"/>
      <c r="OHK353" s="8"/>
      <c r="OHL353" s="8"/>
      <c r="OHM353" s="8"/>
      <c r="OHN353" s="8"/>
      <c r="OHO353" s="8"/>
      <c r="OHP353" s="8"/>
      <c r="OHQ353" s="8"/>
      <c r="OHR353" s="8"/>
      <c r="OHS353" s="8"/>
      <c r="OHT353" s="8"/>
      <c r="OHU353" s="8"/>
      <c r="OHV353" s="8"/>
      <c r="OHW353" s="8"/>
      <c r="OHX353" s="8"/>
      <c r="OHY353" s="8"/>
      <c r="OHZ353" s="8"/>
      <c r="OIA353" s="8"/>
      <c r="OIB353" s="8"/>
      <c r="OIC353" s="8"/>
      <c r="OID353" s="8"/>
      <c r="OIE353" s="8"/>
      <c r="OIF353" s="8"/>
      <c r="OIG353" s="8"/>
      <c r="OIH353" s="8"/>
      <c r="OII353" s="8"/>
      <c r="OIJ353" s="8"/>
      <c r="OIK353" s="8"/>
      <c r="OIL353" s="8"/>
      <c r="OIM353" s="8"/>
      <c r="OIN353" s="8"/>
      <c r="OIO353" s="8"/>
      <c r="OIP353" s="8"/>
      <c r="OIQ353" s="8"/>
      <c r="OIR353" s="8"/>
      <c r="OIS353" s="8"/>
      <c r="OIT353" s="8"/>
      <c r="OIU353" s="8"/>
      <c r="OIV353" s="8"/>
      <c r="OIW353" s="8"/>
      <c r="OIX353" s="8"/>
      <c r="OIY353" s="8"/>
      <c r="OIZ353" s="8"/>
      <c r="OJA353" s="8"/>
      <c r="OJB353" s="8"/>
      <c r="OJC353" s="8"/>
      <c r="OJD353" s="8"/>
      <c r="OJE353" s="8"/>
      <c r="OJF353" s="8"/>
      <c r="OJG353" s="8"/>
      <c r="OJH353" s="8"/>
      <c r="OJI353" s="8"/>
      <c r="OJJ353" s="8"/>
      <c r="OJK353" s="8"/>
      <c r="OJL353" s="8"/>
      <c r="OJM353" s="8"/>
      <c r="OJN353" s="8"/>
      <c r="OJO353" s="8"/>
      <c r="OJP353" s="8"/>
      <c r="OJQ353" s="8"/>
      <c r="OJR353" s="8"/>
      <c r="OJS353" s="8"/>
      <c r="OJT353" s="8"/>
      <c r="OJU353" s="8"/>
      <c r="OJV353" s="8"/>
      <c r="OJW353" s="8"/>
      <c r="OJX353" s="8"/>
      <c r="OJY353" s="8"/>
      <c r="OJZ353" s="8"/>
      <c r="OKA353" s="8"/>
      <c r="OKB353" s="8"/>
      <c r="OKC353" s="8"/>
      <c r="OKD353" s="8"/>
      <c r="OKE353" s="8"/>
      <c r="OKF353" s="8"/>
      <c r="OKG353" s="8"/>
      <c r="OKH353" s="8"/>
      <c r="OKI353" s="8"/>
      <c r="OKJ353" s="8"/>
      <c r="OKK353" s="8"/>
      <c r="OKL353" s="8"/>
      <c r="OKM353" s="8"/>
      <c r="OKN353" s="8"/>
      <c r="OKO353" s="8"/>
      <c r="OKP353" s="8"/>
      <c r="OKQ353" s="8"/>
      <c r="OKR353" s="8"/>
      <c r="OKS353" s="8"/>
      <c r="OKT353" s="8"/>
      <c r="OKU353" s="8"/>
      <c r="OKV353" s="8"/>
      <c r="OKW353" s="8"/>
      <c r="OKX353" s="8"/>
      <c r="OKY353" s="8"/>
      <c r="OKZ353" s="8"/>
      <c r="OLA353" s="8"/>
      <c r="OLB353" s="8"/>
      <c r="OLC353" s="8"/>
      <c r="OLD353" s="8"/>
      <c r="OLE353" s="8"/>
      <c r="OLF353" s="8"/>
      <c r="OLG353" s="8"/>
      <c r="OLH353" s="8"/>
      <c r="OLI353" s="8"/>
      <c r="OLJ353" s="8"/>
      <c r="OLK353" s="8"/>
      <c r="OLL353" s="8"/>
      <c r="OLM353" s="8"/>
      <c r="OLN353" s="8"/>
      <c r="OLO353" s="8"/>
      <c r="OLP353" s="8"/>
      <c r="OLQ353" s="8"/>
      <c r="OLR353" s="8"/>
      <c r="OLS353" s="8"/>
      <c r="OLT353" s="8"/>
      <c r="OLU353" s="8"/>
      <c r="OLV353" s="8"/>
      <c r="OLW353" s="8"/>
      <c r="OLX353" s="8"/>
      <c r="OLY353" s="8"/>
      <c r="OLZ353" s="8"/>
      <c r="OMA353" s="8"/>
      <c r="OMB353" s="8"/>
      <c r="OMC353" s="8"/>
      <c r="OMD353" s="8"/>
      <c r="OME353" s="8"/>
      <c r="OMF353" s="8"/>
      <c r="OMG353" s="8"/>
      <c r="OMH353" s="8"/>
      <c r="OMI353" s="8"/>
      <c r="OMJ353" s="8"/>
      <c r="OMK353" s="8"/>
      <c r="OML353" s="8"/>
      <c r="OMM353" s="8"/>
      <c r="OMN353" s="8"/>
      <c r="OMO353" s="8"/>
      <c r="OMP353" s="8"/>
      <c r="OMQ353" s="8"/>
      <c r="OMR353" s="8"/>
      <c r="OMS353" s="8"/>
      <c r="OMT353" s="8"/>
      <c r="OMU353" s="8"/>
      <c r="OMV353" s="8"/>
      <c r="OMW353" s="8"/>
      <c r="OMX353" s="8"/>
      <c r="OMY353" s="8"/>
      <c r="OMZ353" s="8"/>
      <c r="ONA353" s="8"/>
      <c r="ONB353" s="8"/>
      <c r="ONC353" s="8"/>
      <c r="OND353" s="8"/>
      <c r="ONE353" s="8"/>
      <c r="ONF353" s="8"/>
      <c r="ONG353" s="8"/>
      <c r="ONH353" s="8"/>
      <c r="ONI353" s="8"/>
      <c r="ONJ353" s="8"/>
      <c r="ONK353" s="8"/>
      <c r="ONL353" s="8"/>
      <c r="ONM353" s="8"/>
      <c r="ONN353" s="8"/>
      <c r="ONO353" s="8"/>
      <c r="ONP353" s="8"/>
      <c r="ONQ353" s="8"/>
      <c r="ONR353" s="8"/>
      <c r="ONS353" s="8"/>
      <c r="ONT353" s="8"/>
      <c r="ONU353" s="8"/>
      <c r="ONV353" s="8"/>
      <c r="ONW353" s="8"/>
      <c r="ONX353" s="8"/>
      <c r="ONY353" s="8"/>
      <c r="ONZ353" s="8"/>
      <c r="OOA353" s="8"/>
      <c r="OOB353" s="8"/>
      <c r="OOC353" s="8"/>
      <c r="OOD353" s="8"/>
      <c r="OOE353" s="8"/>
      <c r="OOF353" s="8"/>
      <c r="OOG353" s="8"/>
      <c r="OOH353" s="8"/>
      <c r="OOI353" s="8"/>
      <c r="OOJ353" s="8"/>
      <c r="OOK353" s="8"/>
      <c r="OOL353" s="8"/>
      <c r="OOM353" s="8"/>
      <c r="OON353" s="8"/>
      <c r="OOO353" s="8"/>
      <c r="OOP353" s="8"/>
      <c r="OOQ353" s="8"/>
      <c r="OOR353" s="8"/>
      <c r="OOS353" s="8"/>
      <c r="OOT353" s="8"/>
      <c r="OOU353" s="8"/>
      <c r="OOV353" s="8"/>
      <c r="OOW353" s="8"/>
      <c r="OOX353" s="8"/>
      <c r="OOY353" s="8"/>
      <c r="OOZ353" s="8"/>
      <c r="OPA353" s="8"/>
      <c r="OPB353" s="8"/>
      <c r="OPC353" s="8"/>
      <c r="OPD353" s="8"/>
      <c r="OPE353" s="8"/>
      <c r="OPF353" s="8"/>
      <c r="OPG353" s="8"/>
      <c r="OPH353" s="8"/>
      <c r="OPI353" s="8"/>
      <c r="OPJ353" s="8"/>
      <c r="OPK353" s="8"/>
      <c r="OPL353" s="8"/>
      <c r="OPM353" s="8"/>
      <c r="OPN353" s="8"/>
      <c r="OPO353" s="8"/>
      <c r="OPP353" s="8"/>
      <c r="OPQ353" s="8"/>
      <c r="OPR353" s="8"/>
      <c r="OPS353" s="8"/>
      <c r="OPT353" s="8"/>
      <c r="OPU353" s="8"/>
      <c r="OPV353" s="8"/>
      <c r="OPW353" s="8"/>
      <c r="OPX353" s="8"/>
      <c r="OPY353" s="8"/>
      <c r="OPZ353" s="8"/>
      <c r="OQA353" s="8"/>
      <c r="OQB353" s="8"/>
      <c r="OQC353" s="8"/>
      <c r="OQD353" s="8"/>
      <c r="OQE353" s="8"/>
      <c r="OQF353" s="8"/>
      <c r="OQG353" s="8"/>
      <c r="OQH353" s="8"/>
      <c r="OQI353" s="8"/>
      <c r="OQJ353" s="8"/>
      <c r="OQK353" s="8"/>
      <c r="OQL353" s="8"/>
      <c r="OQM353" s="8"/>
      <c r="OQN353" s="8"/>
      <c r="OQO353" s="8"/>
      <c r="OQP353" s="8"/>
      <c r="OQQ353" s="8"/>
      <c r="OQR353" s="8"/>
      <c r="OQS353" s="8"/>
      <c r="OQT353" s="8"/>
      <c r="OQU353" s="8"/>
      <c r="OQV353" s="8"/>
      <c r="OQW353" s="8"/>
      <c r="OQX353" s="8"/>
      <c r="OQY353" s="8"/>
      <c r="OQZ353" s="8"/>
      <c r="ORA353" s="8"/>
      <c r="ORB353" s="8"/>
      <c r="ORC353" s="8"/>
      <c r="ORD353" s="8"/>
      <c r="ORE353" s="8"/>
      <c r="ORF353" s="8"/>
      <c r="ORG353" s="8"/>
      <c r="ORH353" s="8"/>
      <c r="ORI353" s="8"/>
      <c r="ORJ353" s="8"/>
      <c r="ORK353" s="8"/>
      <c r="ORL353" s="8"/>
      <c r="ORM353" s="8"/>
      <c r="ORN353" s="8"/>
      <c r="ORO353" s="8"/>
      <c r="ORP353" s="8"/>
      <c r="ORQ353" s="8"/>
      <c r="ORR353" s="8"/>
      <c r="ORS353" s="8"/>
      <c r="ORT353" s="8"/>
      <c r="ORU353" s="8"/>
      <c r="ORV353" s="8"/>
      <c r="ORW353" s="8"/>
      <c r="ORX353" s="8"/>
      <c r="ORY353" s="8"/>
      <c r="ORZ353" s="8"/>
      <c r="OSA353" s="8"/>
      <c r="OSB353" s="8"/>
      <c r="OSC353" s="8"/>
      <c r="OSD353" s="8"/>
      <c r="OSE353" s="8"/>
      <c r="OSF353" s="8"/>
      <c r="OSG353" s="8"/>
      <c r="OSH353" s="8"/>
      <c r="OSI353" s="8"/>
      <c r="OSJ353" s="8"/>
      <c r="OSK353" s="8"/>
      <c r="OSL353" s="8"/>
      <c r="OSM353" s="8"/>
      <c r="OSN353" s="8"/>
      <c r="OSO353" s="8"/>
      <c r="OSP353" s="8"/>
      <c r="OSQ353" s="8"/>
      <c r="OSR353" s="8"/>
      <c r="OSS353" s="8"/>
      <c r="OST353" s="8"/>
      <c r="OSU353" s="8"/>
      <c r="OSV353" s="8"/>
      <c r="OSW353" s="8"/>
      <c r="OSX353" s="8"/>
      <c r="OSY353" s="8"/>
      <c r="OSZ353" s="8"/>
      <c r="OTA353" s="8"/>
      <c r="OTB353" s="8"/>
      <c r="OTC353" s="8"/>
      <c r="OTD353" s="8"/>
      <c r="OTE353" s="8"/>
      <c r="OTF353" s="8"/>
      <c r="OTG353" s="8"/>
      <c r="OTH353" s="8"/>
      <c r="OTI353" s="8"/>
      <c r="OTJ353" s="8"/>
      <c r="OTK353" s="8"/>
      <c r="OTL353" s="8"/>
      <c r="OTM353" s="8"/>
      <c r="OTN353" s="8"/>
      <c r="OTO353" s="8"/>
      <c r="OTP353" s="8"/>
      <c r="OTQ353" s="8"/>
      <c r="OTR353" s="8"/>
      <c r="OTS353" s="8"/>
      <c r="OTT353" s="8"/>
      <c r="OTU353" s="8"/>
      <c r="OTV353" s="8"/>
      <c r="OTW353" s="8"/>
      <c r="OTX353" s="8"/>
      <c r="OTY353" s="8"/>
      <c r="OTZ353" s="8"/>
      <c r="OUA353" s="8"/>
      <c r="OUB353" s="8"/>
      <c r="OUC353" s="8"/>
      <c r="OUD353" s="8"/>
      <c r="OUE353" s="8"/>
      <c r="OUF353" s="8"/>
      <c r="OUG353" s="8"/>
      <c r="OUH353" s="8"/>
      <c r="OUI353" s="8"/>
      <c r="OUJ353" s="8"/>
      <c r="OUK353" s="8"/>
      <c r="OUL353" s="8"/>
      <c r="OUM353" s="8"/>
      <c r="OUN353" s="8"/>
      <c r="OUO353" s="8"/>
      <c r="OUP353" s="8"/>
      <c r="OUQ353" s="8"/>
      <c r="OUR353" s="8"/>
      <c r="OUS353" s="8"/>
      <c r="OUT353" s="8"/>
      <c r="OUU353" s="8"/>
      <c r="OUV353" s="8"/>
      <c r="OUW353" s="8"/>
      <c r="OUX353" s="8"/>
      <c r="OUY353" s="8"/>
      <c r="OUZ353" s="8"/>
      <c r="OVA353" s="8"/>
      <c r="OVB353" s="8"/>
      <c r="OVC353" s="8"/>
      <c r="OVD353" s="8"/>
      <c r="OVE353" s="8"/>
      <c r="OVF353" s="8"/>
      <c r="OVG353" s="8"/>
      <c r="OVH353" s="8"/>
      <c r="OVI353" s="8"/>
      <c r="OVJ353" s="8"/>
      <c r="OVK353" s="8"/>
      <c r="OVL353" s="8"/>
      <c r="OVM353" s="8"/>
      <c r="OVN353" s="8"/>
      <c r="OVO353" s="8"/>
      <c r="OVP353" s="8"/>
      <c r="OVQ353" s="8"/>
      <c r="OVR353" s="8"/>
      <c r="OVS353" s="8"/>
      <c r="OVT353" s="8"/>
      <c r="OVU353" s="8"/>
      <c r="OVV353" s="8"/>
      <c r="OVW353" s="8"/>
      <c r="OVX353" s="8"/>
      <c r="OVY353" s="8"/>
      <c r="OVZ353" s="8"/>
      <c r="OWA353" s="8"/>
      <c r="OWB353" s="8"/>
      <c r="OWC353" s="8"/>
      <c r="OWD353" s="8"/>
      <c r="OWE353" s="8"/>
      <c r="OWF353" s="8"/>
      <c r="OWG353" s="8"/>
      <c r="OWH353" s="8"/>
      <c r="OWI353" s="8"/>
      <c r="OWJ353" s="8"/>
      <c r="OWK353" s="8"/>
      <c r="OWL353" s="8"/>
      <c r="OWM353" s="8"/>
      <c r="OWN353" s="8"/>
      <c r="OWO353" s="8"/>
      <c r="OWP353" s="8"/>
      <c r="OWQ353" s="8"/>
      <c r="OWR353" s="8"/>
      <c r="OWS353" s="8"/>
      <c r="OWT353" s="8"/>
      <c r="OWU353" s="8"/>
      <c r="OWV353" s="8"/>
      <c r="OWW353" s="8"/>
      <c r="OWX353" s="8"/>
      <c r="OWY353" s="8"/>
      <c r="OWZ353" s="8"/>
      <c r="OXA353" s="8"/>
      <c r="OXB353" s="8"/>
      <c r="OXC353" s="8"/>
      <c r="OXD353" s="8"/>
      <c r="OXE353" s="8"/>
      <c r="OXF353" s="8"/>
      <c r="OXG353" s="8"/>
      <c r="OXH353" s="8"/>
      <c r="OXI353" s="8"/>
      <c r="OXJ353" s="8"/>
      <c r="OXK353" s="8"/>
      <c r="OXL353" s="8"/>
      <c r="OXM353" s="8"/>
      <c r="OXN353" s="8"/>
      <c r="OXO353" s="8"/>
      <c r="OXP353" s="8"/>
      <c r="OXQ353" s="8"/>
      <c r="OXR353" s="8"/>
      <c r="OXS353" s="8"/>
      <c r="OXT353" s="8"/>
      <c r="OXU353" s="8"/>
      <c r="OXV353" s="8"/>
      <c r="OXW353" s="8"/>
      <c r="OXX353" s="8"/>
      <c r="OXY353" s="8"/>
      <c r="OXZ353" s="8"/>
      <c r="OYA353" s="8"/>
      <c r="OYB353" s="8"/>
      <c r="OYC353" s="8"/>
      <c r="OYD353" s="8"/>
      <c r="OYE353" s="8"/>
      <c r="OYF353" s="8"/>
      <c r="OYG353" s="8"/>
      <c r="OYH353" s="8"/>
      <c r="OYI353" s="8"/>
      <c r="OYJ353" s="8"/>
      <c r="OYK353" s="8"/>
      <c r="OYL353" s="8"/>
      <c r="OYM353" s="8"/>
      <c r="OYN353" s="8"/>
      <c r="OYO353" s="8"/>
      <c r="OYP353" s="8"/>
      <c r="OYQ353" s="8"/>
      <c r="OYR353" s="8"/>
      <c r="OYS353" s="8"/>
      <c r="OYT353" s="8"/>
      <c r="OYU353" s="8"/>
      <c r="OYV353" s="8"/>
      <c r="OYW353" s="8"/>
      <c r="OYX353" s="8"/>
      <c r="OYY353" s="8"/>
      <c r="OYZ353" s="8"/>
      <c r="OZA353" s="8"/>
      <c r="OZB353" s="8"/>
      <c r="OZC353" s="8"/>
      <c r="OZD353" s="8"/>
      <c r="OZE353" s="8"/>
      <c r="OZF353" s="8"/>
      <c r="OZG353" s="8"/>
      <c r="OZH353" s="8"/>
      <c r="OZI353" s="8"/>
      <c r="OZJ353" s="8"/>
      <c r="OZK353" s="8"/>
      <c r="OZL353" s="8"/>
      <c r="OZM353" s="8"/>
      <c r="OZN353" s="8"/>
      <c r="OZO353" s="8"/>
      <c r="OZP353" s="8"/>
      <c r="OZQ353" s="8"/>
      <c r="OZR353" s="8"/>
      <c r="OZS353" s="8"/>
      <c r="OZT353" s="8"/>
      <c r="OZU353" s="8"/>
      <c r="OZV353" s="8"/>
      <c r="OZW353" s="8"/>
      <c r="OZX353" s="8"/>
      <c r="OZY353" s="8"/>
      <c r="OZZ353" s="8"/>
      <c r="PAA353" s="8"/>
      <c r="PAB353" s="8"/>
      <c r="PAC353" s="8"/>
      <c r="PAD353" s="8"/>
      <c r="PAE353" s="8"/>
      <c r="PAF353" s="8"/>
      <c r="PAG353" s="8"/>
      <c r="PAH353" s="8"/>
      <c r="PAI353" s="8"/>
      <c r="PAJ353" s="8"/>
      <c r="PAK353" s="8"/>
      <c r="PAL353" s="8"/>
      <c r="PAM353" s="8"/>
      <c r="PAN353" s="8"/>
      <c r="PAO353" s="8"/>
      <c r="PAP353" s="8"/>
      <c r="PAQ353" s="8"/>
      <c r="PAR353" s="8"/>
      <c r="PAS353" s="8"/>
      <c r="PAT353" s="8"/>
      <c r="PAU353" s="8"/>
      <c r="PAV353" s="8"/>
      <c r="PAW353" s="8"/>
      <c r="PAX353" s="8"/>
      <c r="PAY353" s="8"/>
      <c r="PAZ353" s="8"/>
      <c r="PBA353" s="8"/>
      <c r="PBB353" s="8"/>
      <c r="PBC353" s="8"/>
      <c r="PBD353" s="8"/>
      <c r="PBE353" s="8"/>
      <c r="PBF353" s="8"/>
      <c r="PBG353" s="8"/>
      <c r="PBH353" s="8"/>
      <c r="PBI353" s="8"/>
      <c r="PBJ353" s="8"/>
      <c r="PBK353" s="8"/>
      <c r="PBL353" s="8"/>
      <c r="PBM353" s="8"/>
      <c r="PBN353" s="8"/>
      <c r="PBO353" s="8"/>
      <c r="PBP353" s="8"/>
      <c r="PBQ353" s="8"/>
      <c r="PBR353" s="8"/>
      <c r="PBS353" s="8"/>
      <c r="PBT353" s="8"/>
      <c r="PBU353" s="8"/>
      <c r="PBV353" s="8"/>
      <c r="PBW353" s="8"/>
      <c r="PBX353" s="8"/>
      <c r="PBY353" s="8"/>
      <c r="PBZ353" s="8"/>
      <c r="PCA353" s="8"/>
      <c r="PCB353" s="8"/>
      <c r="PCC353" s="8"/>
      <c r="PCD353" s="8"/>
      <c r="PCE353" s="8"/>
      <c r="PCF353" s="8"/>
      <c r="PCG353" s="8"/>
      <c r="PCH353" s="8"/>
      <c r="PCI353" s="8"/>
      <c r="PCJ353" s="8"/>
      <c r="PCK353" s="8"/>
      <c r="PCL353" s="8"/>
      <c r="PCM353" s="8"/>
      <c r="PCN353" s="8"/>
      <c r="PCO353" s="8"/>
      <c r="PCP353" s="8"/>
      <c r="PCQ353" s="8"/>
      <c r="PCR353" s="8"/>
      <c r="PCS353" s="8"/>
      <c r="PCT353" s="8"/>
      <c r="PCU353" s="8"/>
      <c r="PCV353" s="8"/>
      <c r="PCW353" s="8"/>
      <c r="PCX353" s="8"/>
      <c r="PCY353" s="8"/>
      <c r="PCZ353" s="8"/>
      <c r="PDA353" s="8"/>
      <c r="PDB353" s="8"/>
      <c r="PDC353" s="8"/>
      <c r="PDD353" s="8"/>
      <c r="PDE353" s="8"/>
      <c r="PDF353" s="8"/>
      <c r="PDG353" s="8"/>
      <c r="PDH353" s="8"/>
      <c r="PDI353" s="8"/>
      <c r="PDJ353" s="8"/>
      <c r="PDK353" s="8"/>
      <c r="PDL353" s="8"/>
      <c r="PDM353" s="8"/>
      <c r="PDN353" s="8"/>
      <c r="PDO353" s="8"/>
      <c r="PDP353" s="8"/>
      <c r="PDQ353" s="8"/>
      <c r="PDR353" s="8"/>
      <c r="PDS353" s="8"/>
      <c r="PDT353" s="8"/>
      <c r="PDU353" s="8"/>
      <c r="PDV353" s="8"/>
      <c r="PDW353" s="8"/>
      <c r="PDX353" s="8"/>
      <c r="PDY353" s="8"/>
      <c r="PDZ353" s="8"/>
      <c r="PEA353" s="8"/>
      <c r="PEB353" s="8"/>
      <c r="PEC353" s="8"/>
      <c r="PED353" s="8"/>
      <c r="PEE353" s="8"/>
      <c r="PEF353" s="8"/>
      <c r="PEG353" s="8"/>
      <c r="PEH353" s="8"/>
      <c r="PEI353" s="8"/>
      <c r="PEJ353" s="8"/>
      <c r="PEK353" s="8"/>
      <c r="PEL353" s="8"/>
      <c r="PEM353" s="8"/>
      <c r="PEN353" s="8"/>
      <c r="PEO353" s="8"/>
      <c r="PEP353" s="8"/>
      <c r="PEQ353" s="8"/>
      <c r="PER353" s="8"/>
      <c r="PES353" s="8"/>
      <c r="PET353" s="8"/>
      <c r="PEU353" s="8"/>
      <c r="PEV353" s="8"/>
      <c r="PEW353" s="8"/>
      <c r="PEX353" s="8"/>
      <c r="PEY353" s="8"/>
      <c r="PEZ353" s="8"/>
      <c r="PFA353" s="8"/>
      <c r="PFB353" s="8"/>
      <c r="PFC353" s="8"/>
      <c r="PFD353" s="8"/>
      <c r="PFE353" s="8"/>
      <c r="PFF353" s="8"/>
      <c r="PFG353" s="8"/>
      <c r="PFH353" s="8"/>
      <c r="PFI353" s="8"/>
      <c r="PFJ353" s="8"/>
      <c r="PFK353" s="8"/>
      <c r="PFL353" s="8"/>
      <c r="PFM353" s="8"/>
      <c r="PFN353" s="8"/>
      <c r="PFO353" s="8"/>
      <c r="PFP353" s="8"/>
      <c r="PFQ353" s="8"/>
      <c r="PFR353" s="8"/>
      <c r="PFS353" s="8"/>
      <c r="PFT353" s="8"/>
      <c r="PFU353" s="8"/>
      <c r="PFV353" s="8"/>
      <c r="PFW353" s="8"/>
      <c r="PFX353" s="8"/>
      <c r="PFY353" s="8"/>
      <c r="PFZ353" s="8"/>
      <c r="PGA353" s="8"/>
      <c r="PGB353" s="8"/>
      <c r="PGC353" s="8"/>
      <c r="PGD353" s="8"/>
      <c r="PGE353" s="8"/>
      <c r="PGF353" s="8"/>
      <c r="PGG353" s="8"/>
      <c r="PGH353" s="8"/>
      <c r="PGI353" s="8"/>
      <c r="PGJ353" s="8"/>
      <c r="PGK353" s="8"/>
      <c r="PGL353" s="8"/>
      <c r="PGM353" s="8"/>
      <c r="PGN353" s="8"/>
      <c r="PGO353" s="8"/>
      <c r="PGP353" s="8"/>
      <c r="PGQ353" s="8"/>
      <c r="PGR353" s="8"/>
      <c r="PGS353" s="8"/>
      <c r="PGT353" s="8"/>
      <c r="PGU353" s="8"/>
      <c r="PGV353" s="8"/>
      <c r="PGW353" s="8"/>
      <c r="PGX353" s="8"/>
      <c r="PGY353" s="8"/>
      <c r="PGZ353" s="8"/>
      <c r="PHA353" s="8"/>
      <c r="PHB353" s="8"/>
      <c r="PHC353" s="8"/>
      <c r="PHD353" s="8"/>
      <c r="PHE353" s="8"/>
      <c r="PHF353" s="8"/>
      <c r="PHG353" s="8"/>
      <c r="PHH353" s="8"/>
      <c r="PHI353" s="8"/>
      <c r="PHJ353" s="8"/>
      <c r="PHK353" s="8"/>
      <c r="PHL353" s="8"/>
      <c r="PHM353" s="8"/>
      <c r="PHN353" s="8"/>
      <c r="PHO353" s="8"/>
      <c r="PHP353" s="8"/>
      <c r="PHQ353" s="8"/>
      <c r="PHR353" s="8"/>
      <c r="PHS353" s="8"/>
      <c r="PHT353" s="8"/>
      <c r="PHU353" s="8"/>
      <c r="PHV353" s="8"/>
      <c r="PHW353" s="8"/>
      <c r="PHX353" s="8"/>
      <c r="PHY353" s="8"/>
      <c r="PHZ353" s="8"/>
      <c r="PIA353" s="8"/>
      <c r="PIB353" s="8"/>
      <c r="PIC353" s="8"/>
      <c r="PID353" s="8"/>
      <c r="PIE353" s="8"/>
      <c r="PIF353" s="8"/>
      <c r="PIG353" s="8"/>
      <c r="PIH353" s="8"/>
      <c r="PII353" s="8"/>
      <c r="PIJ353" s="8"/>
      <c r="PIK353" s="8"/>
      <c r="PIL353" s="8"/>
      <c r="PIM353" s="8"/>
      <c r="PIN353" s="8"/>
      <c r="PIO353" s="8"/>
      <c r="PIP353" s="8"/>
      <c r="PIQ353" s="8"/>
      <c r="PIR353" s="8"/>
      <c r="PIS353" s="8"/>
      <c r="PIT353" s="8"/>
      <c r="PIU353" s="8"/>
      <c r="PIV353" s="8"/>
      <c r="PIW353" s="8"/>
      <c r="PIX353" s="8"/>
      <c r="PIY353" s="8"/>
      <c r="PIZ353" s="8"/>
      <c r="PJA353" s="8"/>
      <c r="PJB353" s="8"/>
      <c r="PJC353" s="8"/>
      <c r="PJD353" s="8"/>
      <c r="PJE353" s="8"/>
      <c r="PJF353" s="8"/>
      <c r="PJG353" s="8"/>
      <c r="PJH353" s="8"/>
      <c r="PJI353" s="8"/>
      <c r="PJJ353" s="8"/>
      <c r="PJK353" s="8"/>
      <c r="PJL353" s="8"/>
      <c r="PJM353" s="8"/>
      <c r="PJN353" s="8"/>
      <c r="PJO353" s="8"/>
      <c r="PJP353" s="8"/>
      <c r="PJQ353" s="8"/>
      <c r="PJR353" s="8"/>
      <c r="PJS353" s="8"/>
      <c r="PJT353" s="8"/>
      <c r="PJU353" s="8"/>
      <c r="PJV353" s="8"/>
      <c r="PJW353" s="8"/>
      <c r="PJX353" s="8"/>
      <c r="PJY353" s="8"/>
      <c r="PJZ353" s="8"/>
      <c r="PKA353" s="8"/>
      <c r="PKB353" s="8"/>
      <c r="PKC353" s="8"/>
      <c r="PKD353" s="8"/>
      <c r="PKE353" s="8"/>
      <c r="PKF353" s="8"/>
      <c r="PKG353" s="8"/>
      <c r="PKH353" s="8"/>
      <c r="PKI353" s="8"/>
      <c r="PKJ353" s="8"/>
      <c r="PKK353" s="8"/>
      <c r="PKL353" s="8"/>
      <c r="PKM353" s="8"/>
      <c r="PKN353" s="8"/>
      <c r="PKO353" s="8"/>
      <c r="PKP353" s="8"/>
      <c r="PKQ353" s="8"/>
      <c r="PKR353" s="8"/>
      <c r="PKS353" s="8"/>
      <c r="PKT353" s="8"/>
      <c r="PKU353" s="8"/>
      <c r="PKV353" s="8"/>
      <c r="PKW353" s="8"/>
      <c r="PKX353" s="8"/>
      <c r="PKY353" s="8"/>
      <c r="PKZ353" s="8"/>
      <c r="PLA353" s="8"/>
      <c r="PLB353" s="8"/>
      <c r="PLC353" s="8"/>
      <c r="PLD353" s="8"/>
      <c r="PLE353" s="8"/>
      <c r="PLF353" s="8"/>
      <c r="PLG353" s="8"/>
      <c r="PLH353" s="8"/>
      <c r="PLI353" s="8"/>
      <c r="PLJ353" s="8"/>
      <c r="PLK353" s="8"/>
      <c r="PLL353" s="8"/>
      <c r="PLM353" s="8"/>
      <c r="PLN353" s="8"/>
      <c r="PLO353" s="8"/>
      <c r="PLP353" s="8"/>
      <c r="PLQ353" s="8"/>
      <c r="PLR353" s="8"/>
      <c r="PLS353" s="8"/>
      <c r="PLT353" s="8"/>
      <c r="PLU353" s="8"/>
      <c r="PLV353" s="8"/>
      <c r="PLW353" s="8"/>
      <c r="PLX353" s="8"/>
      <c r="PLY353" s="8"/>
      <c r="PLZ353" s="8"/>
      <c r="PMA353" s="8"/>
      <c r="PMB353" s="8"/>
      <c r="PMC353" s="8"/>
      <c r="PMD353" s="8"/>
      <c r="PME353" s="8"/>
      <c r="PMF353" s="8"/>
      <c r="PMG353" s="8"/>
      <c r="PMH353" s="8"/>
      <c r="PMI353" s="8"/>
      <c r="PMJ353" s="8"/>
      <c r="PMK353" s="8"/>
      <c r="PML353" s="8"/>
      <c r="PMM353" s="8"/>
      <c r="PMN353" s="8"/>
      <c r="PMO353" s="8"/>
      <c r="PMP353" s="8"/>
      <c r="PMQ353" s="8"/>
      <c r="PMR353" s="8"/>
      <c r="PMS353" s="8"/>
      <c r="PMT353" s="8"/>
      <c r="PMU353" s="8"/>
      <c r="PMV353" s="8"/>
      <c r="PMW353" s="8"/>
      <c r="PMX353" s="8"/>
      <c r="PMY353" s="8"/>
      <c r="PMZ353" s="8"/>
      <c r="PNA353" s="8"/>
      <c r="PNB353" s="8"/>
      <c r="PNC353" s="8"/>
      <c r="PND353" s="8"/>
      <c r="PNE353" s="8"/>
      <c r="PNF353" s="8"/>
      <c r="PNG353" s="8"/>
      <c r="PNH353" s="8"/>
      <c r="PNI353" s="8"/>
      <c r="PNJ353" s="8"/>
      <c r="PNK353" s="8"/>
      <c r="PNL353" s="8"/>
      <c r="PNM353" s="8"/>
      <c r="PNN353" s="8"/>
      <c r="PNO353" s="8"/>
      <c r="PNP353" s="8"/>
      <c r="PNQ353" s="8"/>
      <c r="PNR353" s="8"/>
      <c r="PNS353" s="8"/>
      <c r="PNT353" s="8"/>
      <c r="PNU353" s="8"/>
      <c r="PNV353" s="8"/>
      <c r="PNW353" s="8"/>
      <c r="PNX353" s="8"/>
      <c r="PNY353" s="8"/>
      <c r="PNZ353" s="8"/>
      <c r="POA353" s="8"/>
      <c r="POB353" s="8"/>
      <c r="POC353" s="8"/>
      <c r="POD353" s="8"/>
      <c r="POE353" s="8"/>
      <c r="POF353" s="8"/>
      <c r="POG353" s="8"/>
      <c r="POH353" s="8"/>
      <c r="POI353" s="8"/>
      <c r="POJ353" s="8"/>
      <c r="POK353" s="8"/>
      <c r="POL353" s="8"/>
      <c r="POM353" s="8"/>
      <c r="PON353" s="8"/>
      <c r="POO353" s="8"/>
      <c r="POP353" s="8"/>
      <c r="POQ353" s="8"/>
      <c r="POR353" s="8"/>
      <c r="POS353" s="8"/>
      <c r="POT353" s="8"/>
      <c r="POU353" s="8"/>
      <c r="POV353" s="8"/>
      <c r="POW353" s="8"/>
      <c r="POX353" s="8"/>
      <c r="POY353" s="8"/>
      <c r="POZ353" s="8"/>
      <c r="PPA353" s="8"/>
      <c r="PPB353" s="8"/>
      <c r="PPC353" s="8"/>
      <c r="PPD353" s="8"/>
      <c r="PPE353" s="8"/>
      <c r="PPF353" s="8"/>
      <c r="PPG353" s="8"/>
      <c r="PPH353" s="8"/>
      <c r="PPI353" s="8"/>
      <c r="PPJ353" s="8"/>
      <c r="PPK353" s="8"/>
      <c r="PPL353" s="8"/>
      <c r="PPM353" s="8"/>
      <c r="PPN353" s="8"/>
      <c r="PPO353" s="8"/>
      <c r="PPP353" s="8"/>
      <c r="PPQ353" s="8"/>
      <c r="PPR353" s="8"/>
      <c r="PPS353" s="8"/>
      <c r="PPT353" s="8"/>
      <c r="PPU353" s="8"/>
      <c r="PPV353" s="8"/>
      <c r="PPW353" s="8"/>
      <c r="PPX353" s="8"/>
      <c r="PPY353" s="8"/>
      <c r="PPZ353" s="8"/>
      <c r="PQA353" s="8"/>
      <c r="PQB353" s="8"/>
      <c r="PQC353" s="8"/>
      <c r="PQD353" s="8"/>
      <c r="PQE353" s="8"/>
      <c r="PQF353" s="8"/>
      <c r="PQG353" s="8"/>
      <c r="PQH353" s="8"/>
      <c r="PQI353" s="8"/>
      <c r="PQJ353" s="8"/>
      <c r="PQK353" s="8"/>
      <c r="PQL353" s="8"/>
      <c r="PQM353" s="8"/>
      <c r="PQN353" s="8"/>
      <c r="PQO353" s="8"/>
      <c r="PQP353" s="8"/>
      <c r="PQQ353" s="8"/>
      <c r="PQR353" s="8"/>
      <c r="PQS353" s="8"/>
      <c r="PQT353" s="8"/>
      <c r="PQU353" s="8"/>
      <c r="PQV353" s="8"/>
      <c r="PQW353" s="8"/>
      <c r="PQX353" s="8"/>
      <c r="PQY353" s="8"/>
      <c r="PQZ353" s="8"/>
      <c r="PRA353" s="8"/>
      <c r="PRB353" s="8"/>
      <c r="PRC353" s="8"/>
      <c r="PRD353" s="8"/>
      <c r="PRE353" s="8"/>
      <c r="PRF353" s="8"/>
      <c r="PRG353" s="8"/>
      <c r="PRH353" s="8"/>
      <c r="PRI353" s="8"/>
      <c r="PRJ353" s="8"/>
      <c r="PRK353" s="8"/>
      <c r="PRL353" s="8"/>
      <c r="PRM353" s="8"/>
      <c r="PRN353" s="8"/>
      <c r="PRO353" s="8"/>
      <c r="PRP353" s="8"/>
      <c r="PRQ353" s="8"/>
      <c r="PRR353" s="8"/>
      <c r="PRS353" s="8"/>
      <c r="PRT353" s="8"/>
      <c r="PRU353" s="8"/>
      <c r="PRV353" s="8"/>
      <c r="PRW353" s="8"/>
      <c r="PRX353" s="8"/>
      <c r="PRY353" s="8"/>
      <c r="PRZ353" s="8"/>
      <c r="PSA353" s="8"/>
      <c r="PSB353" s="8"/>
      <c r="PSC353" s="8"/>
      <c r="PSD353" s="8"/>
      <c r="PSE353" s="8"/>
      <c r="PSF353" s="8"/>
      <c r="PSG353" s="8"/>
      <c r="PSH353" s="8"/>
      <c r="PSI353" s="8"/>
      <c r="PSJ353" s="8"/>
      <c r="PSK353" s="8"/>
      <c r="PSL353" s="8"/>
      <c r="PSM353" s="8"/>
      <c r="PSN353" s="8"/>
      <c r="PSO353" s="8"/>
      <c r="PSP353" s="8"/>
      <c r="PSQ353" s="8"/>
      <c r="PSR353" s="8"/>
      <c r="PSS353" s="8"/>
      <c r="PST353" s="8"/>
      <c r="PSU353" s="8"/>
      <c r="PSV353" s="8"/>
      <c r="PSW353" s="8"/>
      <c r="PSX353" s="8"/>
      <c r="PSY353" s="8"/>
      <c r="PSZ353" s="8"/>
      <c r="PTA353" s="8"/>
      <c r="PTB353" s="8"/>
      <c r="PTC353" s="8"/>
      <c r="PTD353" s="8"/>
      <c r="PTE353" s="8"/>
      <c r="PTF353" s="8"/>
      <c r="PTG353" s="8"/>
      <c r="PTH353" s="8"/>
      <c r="PTI353" s="8"/>
      <c r="PTJ353" s="8"/>
      <c r="PTK353" s="8"/>
      <c r="PTL353" s="8"/>
      <c r="PTM353" s="8"/>
      <c r="PTN353" s="8"/>
      <c r="PTO353" s="8"/>
      <c r="PTP353" s="8"/>
      <c r="PTQ353" s="8"/>
      <c r="PTR353" s="8"/>
      <c r="PTS353" s="8"/>
      <c r="PTT353" s="8"/>
      <c r="PTU353" s="8"/>
      <c r="PTV353" s="8"/>
      <c r="PTW353" s="8"/>
      <c r="PTX353" s="8"/>
      <c r="PTY353" s="8"/>
      <c r="PTZ353" s="8"/>
      <c r="PUA353" s="8"/>
      <c r="PUB353" s="8"/>
      <c r="PUC353" s="8"/>
      <c r="PUD353" s="8"/>
      <c r="PUE353" s="8"/>
      <c r="PUF353" s="8"/>
      <c r="PUG353" s="8"/>
      <c r="PUH353" s="8"/>
      <c r="PUI353" s="8"/>
      <c r="PUJ353" s="8"/>
      <c r="PUK353" s="8"/>
      <c r="PUL353" s="8"/>
      <c r="PUM353" s="8"/>
      <c r="PUN353" s="8"/>
      <c r="PUO353" s="8"/>
      <c r="PUP353" s="8"/>
      <c r="PUQ353" s="8"/>
      <c r="PUR353" s="8"/>
      <c r="PUS353" s="8"/>
      <c r="PUT353" s="8"/>
      <c r="PUU353" s="8"/>
      <c r="PUV353" s="8"/>
      <c r="PUW353" s="8"/>
      <c r="PUX353" s="8"/>
      <c r="PUY353" s="8"/>
      <c r="PUZ353" s="8"/>
      <c r="PVA353" s="8"/>
      <c r="PVB353" s="8"/>
      <c r="PVC353" s="8"/>
      <c r="PVD353" s="8"/>
      <c r="PVE353" s="8"/>
      <c r="PVF353" s="8"/>
      <c r="PVG353" s="8"/>
      <c r="PVH353" s="8"/>
      <c r="PVI353" s="8"/>
      <c r="PVJ353" s="8"/>
      <c r="PVK353" s="8"/>
      <c r="PVL353" s="8"/>
      <c r="PVM353" s="8"/>
      <c r="PVN353" s="8"/>
      <c r="PVO353" s="8"/>
      <c r="PVP353" s="8"/>
      <c r="PVQ353" s="8"/>
      <c r="PVR353" s="8"/>
      <c r="PVS353" s="8"/>
      <c r="PVT353" s="8"/>
      <c r="PVU353" s="8"/>
      <c r="PVV353" s="8"/>
      <c r="PVW353" s="8"/>
      <c r="PVX353" s="8"/>
      <c r="PVY353" s="8"/>
      <c r="PVZ353" s="8"/>
      <c r="PWA353" s="8"/>
      <c r="PWB353" s="8"/>
      <c r="PWC353" s="8"/>
      <c r="PWD353" s="8"/>
      <c r="PWE353" s="8"/>
      <c r="PWF353" s="8"/>
      <c r="PWG353" s="8"/>
      <c r="PWH353" s="8"/>
      <c r="PWI353" s="8"/>
      <c r="PWJ353" s="8"/>
      <c r="PWK353" s="8"/>
      <c r="PWL353" s="8"/>
      <c r="PWM353" s="8"/>
      <c r="PWN353" s="8"/>
      <c r="PWO353" s="8"/>
      <c r="PWP353" s="8"/>
      <c r="PWQ353" s="8"/>
      <c r="PWR353" s="8"/>
      <c r="PWS353" s="8"/>
      <c r="PWT353" s="8"/>
      <c r="PWU353" s="8"/>
      <c r="PWV353" s="8"/>
      <c r="PWW353" s="8"/>
      <c r="PWX353" s="8"/>
      <c r="PWY353" s="8"/>
      <c r="PWZ353" s="8"/>
      <c r="PXA353" s="8"/>
      <c r="PXB353" s="8"/>
      <c r="PXC353" s="8"/>
      <c r="PXD353" s="8"/>
      <c r="PXE353" s="8"/>
      <c r="PXF353" s="8"/>
      <c r="PXG353" s="8"/>
      <c r="PXH353" s="8"/>
      <c r="PXI353" s="8"/>
      <c r="PXJ353" s="8"/>
      <c r="PXK353" s="8"/>
      <c r="PXL353" s="8"/>
      <c r="PXM353" s="8"/>
      <c r="PXN353" s="8"/>
      <c r="PXO353" s="8"/>
      <c r="PXP353" s="8"/>
      <c r="PXQ353" s="8"/>
      <c r="PXR353" s="8"/>
      <c r="PXS353" s="8"/>
      <c r="PXT353" s="8"/>
      <c r="PXU353" s="8"/>
      <c r="PXV353" s="8"/>
      <c r="PXW353" s="8"/>
      <c r="PXX353" s="8"/>
      <c r="PXY353" s="8"/>
      <c r="PXZ353" s="8"/>
      <c r="PYA353" s="8"/>
      <c r="PYB353" s="8"/>
      <c r="PYC353" s="8"/>
      <c r="PYD353" s="8"/>
      <c r="PYE353" s="8"/>
      <c r="PYF353" s="8"/>
      <c r="PYG353" s="8"/>
      <c r="PYH353" s="8"/>
      <c r="PYI353" s="8"/>
      <c r="PYJ353" s="8"/>
      <c r="PYK353" s="8"/>
      <c r="PYL353" s="8"/>
      <c r="PYM353" s="8"/>
      <c r="PYN353" s="8"/>
      <c r="PYO353" s="8"/>
      <c r="PYP353" s="8"/>
      <c r="PYQ353" s="8"/>
      <c r="PYR353" s="8"/>
      <c r="PYS353" s="8"/>
      <c r="PYT353" s="8"/>
      <c r="PYU353" s="8"/>
      <c r="PYV353" s="8"/>
      <c r="PYW353" s="8"/>
      <c r="PYX353" s="8"/>
      <c r="PYY353" s="8"/>
      <c r="PYZ353" s="8"/>
      <c r="PZA353" s="8"/>
      <c r="PZB353" s="8"/>
      <c r="PZC353" s="8"/>
      <c r="PZD353" s="8"/>
      <c r="PZE353" s="8"/>
      <c r="PZF353" s="8"/>
      <c r="PZG353" s="8"/>
      <c r="PZH353" s="8"/>
      <c r="PZI353" s="8"/>
      <c r="PZJ353" s="8"/>
      <c r="PZK353" s="8"/>
      <c r="PZL353" s="8"/>
      <c r="PZM353" s="8"/>
      <c r="PZN353" s="8"/>
      <c r="PZO353" s="8"/>
      <c r="PZP353" s="8"/>
      <c r="PZQ353" s="8"/>
      <c r="PZR353" s="8"/>
      <c r="PZS353" s="8"/>
      <c r="PZT353" s="8"/>
      <c r="PZU353" s="8"/>
      <c r="PZV353" s="8"/>
      <c r="PZW353" s="8"/>
      <c r="PZX353" s="8"/>
      <c r="PZY353" s="8"/>
      <c r="PZZ353" s="8"/>
      <c r="QAA353" s="8"/>
      <c r="QAB353" s="8"/>
      <c r="QAC353" s="8"/>
      <c r="QAD353" s="8"/>
      <c r="QAE353" s="8"/>
      <c r="QAF353" s="8"/>
      <c r="QAG353" s="8"/>
      <c r="QAH353" s="8"/>
      <c r="QAI353" s="8"/>
      <c r="QAJ353" s="8"/>
      <c r="QAK353" s="8"/>
      <c r="QAL353" s="8"/>
      <c r="QAM353" s="8"/>
      <c r="QAN353" s="8"/>
      <c r="QAO353" s="8"/>
      <c r="QAP353" s="8"/>
      <c r="QAQ353" s="8"/>
      <c r="QAR353" s="8"/>
      <c r="QAS353" s="8"/>
      <c r="QAT353" s="8"/>
      <c r="QAU353" s="8"/>
      <c r="QAV353" s="8"/>
      <c r="QAW353" s="8"/>
      <c r="QAX353" s="8"/>
      <c r="QAY353" s="8"/>
      <c r="QAZ353" s="8"/>
      <c r="QBA353" s="8"/>
      <c r="QBB353" s="8"/>
      <c r="QBC353" s="8"/>
      <c r="QBD353" s="8"/>
      <c r="QBE353" s="8"/>
      <c r="QBF353" s="8"/>
      <c r="QBG353" s="8"/>
      <c r="QBH353" s="8"/>
      <c r="QBI353" s="8"/>
      <c r="QBJ353" s="8"/>
      <c r="QBK353" s="8"/>
      <c r="QBL353" s="8"/>
      <c r="QBM353" s="8"/>
      <c r="QBN353" s="8"/>
      <c r="QBO353" s="8"/>
      <c r="QBP353" s="8"/>
      <c r="QBQ353" s="8"/>
      <c r="QBR353" s="8"/>
      <c r="QBS353" s="8"/>
      <c r="QBT353" s="8"/>
      <c r="QBU353" s="8"/>
      <c r="QBV353" s="8"/>
      <c r="QBW353" s="8"/>
      <c r="QBX353" s="8"/>
      <c r="QBY353" s="8"/>
      <c r="QBZ353" s="8"/>
      <c r="QCA353" s="8"/>
      <c r="QCB353" s="8"/>
      <c r="QCC353" s="8"/>
      <c r="QCD353" s="8"/>
      <c r="QCE353" s="8"/>
      <c r="QCF353" s="8"/>
      <c r="QCG353" s="8"/>
      <c r="QCH353" s="8"/>
      <c r="QCI353" s="8"/>
      <c r="QCJ353" s="8"/>
      <c r="QCK353" s="8"/>
      <c r="QCL353" s="8"/>
      <c r="QCM353" s="8"/>
      <c r="QCN353" s="8"/>
      <c r="QCO353" s="8"/>
      <c r="QCP353" s="8"/>
      <c r="QCQ353" s="8"/>
      <c r="QCR353" s="8"/>
      <c r="QCS353" s="8"/>
      <c r="QCT353" s="8"/>
      <c r="QCU353" s="8"/>
      <c r="QCV353" s="8"/>
      <c r="QCW353" s="8"/>
      <c r="QCX353" s="8"/>
      <c r="QCY353" s="8"/>
      <c r="QCZ353" s="8"/>
      <c r="QDA353" s="8"/>
      <c r="QDB353" s="8"/>
      <c r="QDC353" s="8"/>
      <c r="QDD353" s="8"/>
      <c r="QDE353" s="8"/>
      <c r="QDF353" s="8"/>
      <c r="QDG353" s="8"/>
      <c r="QDH353" s="8"/>
      <c r="QDI353" s="8"/>
      <c r="QDJ353" s="8"/>
      <c r="QDK353" s="8"/>
      <c r="QDL353" s="8"/>
      <c r="QDM353" s="8"/>
      <c r="QDN353" s="8"/>
      <c r="QDO353" s="8"/>
      <c r="QDP353" s="8"/>
      <c r="QDQ353" s="8"/>
      <c r="QDR353" s="8"/>
      <c r="QDS353" s="8"/>
      <c r="QDT353" s="8"/>
      <c r="QDU353" s="8"/>
      <c r="QDV353" s="8"/>
      <c r="QDW353" s="8"/>
      <c r="QDX353" s="8"/>
      <c r="QDY353" s="8"/>
      <c r="QDZ353" s="8"/>
      <c r="QEA353" s="8"/>
      <c r="QEB353" s="8"/>
      <c r="QEC353" s="8"/>
      <c r="QED353" s="8"/>
      <c r="QEE353" s="8"/>
      <c r="QEF353" s="8"/>
      <c r="QEG353" s="8"/>
      <c r="QEH353" s="8"/>
      <c r="QEI353" s="8"/>
      <c r="QEJ353" s="8"/>
      <c r="QEK353" s="8"/>
      <c r="QEL353" s="8"/>
      <c r="QEM353" s="8"/>
      <c r="QEN353" s="8"/>
      <c r="QEO353" s="8"/>
      <c r="QEP353" s="8"/>
      <c r="QEQ353" s="8"/>
      <c r="QER353" s="8"/>
      <c r="QES353" s="8"/>
      <c r="QET353" s="8"/>
      <c r="QEU353" s="8"/>
      <c r="QEV353" s="8"/>
      <c r="QEW353" s="8"/>
      <c r="QEX353" s="8"/>
      <c r="QEY353" s="8"/>
      <c r="QEZ353" s="8"/>
      <c r="QFA353" s="8"/>
      <c r="QFB353" s="8"/>
      <c r="QFC353" s="8"/>
      <c r="QFD353" s="8"/>
      <c r="QFE353" s="8"/>
      <c r="QFF353" s="8"/>
      <c r="QFG353" s="8"/>
      <c r="QFH353" s="8"/>
      <c r="QFI353" s="8"/>
      <c r="QFJ353" s="8"/>
      <c r="QFK353" s="8"/>
      <c r="QFL353" s="8"/>
      <c r="QFM353" s="8"/>
      <c r="QFN353" s="8"/>
      <c r="QFO353" s="8"/>
      <c r="QFP353" s="8"/>
      <c r="QFQ353" s="8"/>
      <c r="QFR353" s="8"/>
      <c r="QFS353" s="8"/>
      <c r="QFT353" s="8"/>
      <c r="QFU353" s="8"/>
      <c r="QFV353" s="8"/>
      <c r="QFW353" s="8"/>
      <c r="QFX353" s="8"/>
      <c r="QFY353" s="8"/>
      <c r="QFZ353" s="8"/>
      <c r="QGA353" s="8"/>
      <c r="QGB353" s="8"/>
      <c r="QGC353" s="8"/>
      <c r="QGD353" s="8"/>
      <c r="QGE353" s="8"/>
      <c r="QGF353" s="8"/>
      <c r="QGG353" s="8"/>
      <c r="QGH353" s="8"/>
      <c r="QGI353" s="8"/>
      <c r="QGJ353" s="8"/>
      <c r="QGK353" s="8"/>
      <c r="QGL353" s="8"/>
      <c r="QGM353" s="8"/>
      <c r="QGN353" s="8"/>
      <c r="QGO353" s="8"/>
      <c r="QGP353" s="8"/>
      <c r="QGQ353" s="8"/>
      <c r="QGR353" s="8"/>
      <c r="QGS353" s="8"/>
      <c r="QGT353" s="8"/>
      <c r="QGU353" s="8"/>
      <c r="QGV353" s="8"/>
      <c r="QGW353" s="8"/>
      <c r="QGX353" s="8"/>
      <c r="QGY353" s="8"/>
      <c r="QGZ353" s="8"/>
      <c r="QHA353" s="8"/>
      <c r="QHB353" s="8"/>
      <c r="QHC353" s="8"/>
      <c r="QHD353" s="8"/>
      <c r="QHE353" s="8"/>
      <c r="QHF353" s="8"/>
      <c r="QHG353" s="8"/>
      <c r="QHH353" s="8"/>
      <c r="QHI353" s="8"/>
      <c r="QHJ353" s="8"/>
      <c r="QHK353" s="8"/>
      <c r="QHL353" s="8"/>
      <c r="QHM353" s="8"/>
      <c r="QHN353" s="8"/>
      <c r="QHO353" s="8"/>
      <c r="QHP353" s="8"/>
      <c r="QHQ353" s="8"/>
      <c r="QHR353" s="8"/>
      <c r="QHS353" s="8"/>
      <c r="QHT353" s="8"/>
      <c r="QHU353" s="8"/>
      <c r="QHV353" s="8"/>
      <c r="QHW353" s="8"/>
      <c r="QHX353" s="8"/>
      <c r="QHY353" s="8"/>
      <c r="QHZ353" s="8"/>
      <c r="QIA353" s="8"/>
      <c r="QIB353" s="8"/>
      <c r="QIC353" s="8"/>
      <c r="QID353" s="8"/>
      <c r="QIE353" s="8"/>
      <c r="QIF353" s="8"/>
      <c r="QIG353" s="8"/>
      <c r="QIH353" s="8"/>
      <c r="QII353" s="8"/>
      <c r="QIJ353" s="8"/>
      <c r="QIK353" s="8"/>
      <c r="QIL353" s="8"/>
      <c r="QIM353" s="8"/>
      <c r="QIN353" s="8"/>
      <c r="QIO353" s="8"/>
      <c r="QIP353" s="8"/>
      <c r="QIQ353" s="8"/>
      <c r="QIR353" s="8"/>
      <c r="QIS353" s="8"/>
      <c r="QIT353" s="8"/>
      <c r="QIU353" s="8"/>
      <c r="QIV353" s="8"/>
      <c r="QIW353" s="8"/>
      <c r="QIX353" s="8"/>
      <c r="QIY353" s="8"/>
      <c r="QIZ353" s="8"/>
      <c r="QJA353" s="8"/>
      <c r="QJB353" s="8"/>
      <c r="QJC353" s="8"/>
      <c r="QJD353" s="8"/>
      <c r="QJE353" s="8"/>
      <c r="QJF353" s="8"/>
      <c r="QJG353" s="8"/>
      <c r="QJH353" s="8"/>
      <c r="QJI353" s="8"/>
      <c r="QJJ353" s="8"/>
      <c r="QJK353" s="8"/>
      <c r="QJL353" s="8"/>
      <c r="QJM353" s="8"/>
      <c r="QJN353" s="8"/>
      <c r="QJO353" s="8"/>
      <c r="QJP353" s="8"/>
      <c r="QJQ353" s="8"/>
      <c r="QJR353" s="8"/>
      <c r="QJS353" s="8"/>
      <c r="QJT353" s="8"/>
      <c r="QJU353" s="8"/>
      <c r="QJV353" s="8"/>
      <c r="QJW353" s="8"/>
      <c r="QJX353" s="8"/>
      <c r="QJY353" s="8"/>
      <c r="QJZ353" s="8"/>
      <c r="QKA353" s="8"/>
      <c r="QKB353" s="8"/>
      <c r="QKC353" s="8"/>
      <c r="QKD353" s="8"/>
      <c r="QKE353" s="8"/>
      <c r="QKF353" s="8"/>
      <c r="QKG353" s="8"/>
      <c r="QKH353" s="8"/>
      <c r="QKI353" s="8"/>
      <c r="QKJ353" s="8"/>
      <c r="QKK353" s="8"/>
      <c r="QKL353" s="8"/>
      <c r="QKM353" s="8"/>
      <c r="QKN353" s="8"/>
      <c r="QKO353" s="8"/>
      <c r="QKP353" s="8"/>
      <c r="QKQ353" s="8"/>
      <c r="QKR353" s="8"/>
      <c r="QKS353" s="8"/>
      <c r="QKT353" s="8"/>
      <c r="QKU353" s="8"/>
      <c r="QKV353" s="8"/>
      <c r="QKW353" s="8"/>
      <c r="QKX353" s="8"/>
      <c r="QKY353" s="8"/>
      <c r="QKZ353" s="8"/>
      <c r="QLA353" s="8"/>
      <c r="QLB353" s="8"/>
      <c r="QLC353" s="8"/>
      <c r="QLD353" s="8"/>
      <c r="QLE353" s="8"/>
      <c r="QLF353" s="8"/>
      <c r="QLG353" s="8"/>
      <c r="QLH353" s="8"/>
      <c r="QLI353" s="8"/>
      <c r="QLJ353" s="8"/>
      <c r="QLK353" s="8"/>
      <c r="QLL353" s="8"/>
      <c r="QLM353" s="8"/>
      <c r="QLN353" s="8"/>
      <c r="QLO353" s="8"/>
      <c r="QLP353" s="8"/>
      <c r="QLQ353" s="8"/>
      <c r="QLR353" s="8"/>
      <c r="QLS353" s="8"/>
      <c r="QLT353" s="8"/>
      <c r="QLU353" s="8"/>
      <c r="QLV353" s="8"/>
      <c r="QLW353" s="8"/>
      <c r="QLX353" s="8"/>
      <c r="QLY353" s="8"/>
      <c r="QLZ353" s="8"/>
      <c r="QMA353" s="8"/>
      <c r="QMB353" s="8"/>
      <c r="QMC353" s="8"/>
      <c r="QMD353" s="8"/>
      <c r="QME353" s="8"/>
      <c r="QMF353" s="8"/>
      <c r="QMG353" s="8"/>
      <c r="QMH353" s="8"/>
      <c r="QMI353" s="8"/>
      <c r="QMJ353" s="8"/>
      <c r="QMK353" s="8"/>
      <c r="QML353" s="8"/>
      <c r="QMM353" s="8"/>
      <c r="QMN353" s="8"/>
      <c r="QMO353" s="8"/>
      <c r="QMP353" s="8"/>
      <c r="QMQ353" s="8"/>
      <c r="QMR353" s="8"/>
      <c r="QMS353" s="8"/>
      <c r="QMT353" s="8"/>
      <c r="QMU353" s="8"/>
      <c r="QMV353" s="8"/>
      <c r="QMW353" s="8"/>
      <c r="QMX353" s="8"/>
      <c r="QMY353" s="8"/>
      <c r="QMZ353" s="8"/>
      <c r="QNA353" s="8"/>
      <c r="QNB353" s="8"/>
      <c r="QNC353" s="8"/>
      <c r="QND353" s="8"/>
      <c r="QNE353" s="8"/>
      <c r="QNF353" s="8"/>
      <c r="QNG353" s="8"/>
      <c r="QNH353" s="8"/>
      <c r="QNI353" s="8"/>
      <c r="QNJ353" s="8"/>
      <c r="QNK353" s="8"/>
      <c r="QNL353" s="8"/>
      <c r="QNM353" s="8"/>
      <c r="QNN353" s="8"/>
      <c r="QNO353" s="8"/>
      <c r="QNP353" s="8"/>
      <c r="QNQ353" s="8"/>
      <c r="QNR353" s="8"/>
      <c r="QNS353" s="8"/>
      <c r="QNT353" s="8"/>
      <c r="QNU353" s="8"/>
      <c r="QNV353" s="8"/>
      <c r="QNW353" s="8"/>
      <c r="QNX353" s="8"/>
      <c r="QNY353" s="8"/>
      <c r="QNZ353" s="8"/>
      <c r="QOA353" s="8"/>
      <c r="QOB353" s="8"/>
      <c r="QOC353" s="8"/>
      <c r="QOD353" s="8"/>
      <c r="QOE353" s="8"/>
      <c r="QOF353" s="8"/>
      <c r="QOG353" s="8"/>
      <c r="QOH353" s="8"/>
      <c r="QOI353" s="8"/>
      <c r="QOJ353" s="8"/>
      <c r="QOK353" s="8"/>
      <c r="QOL353" s="8"/>
      <c r="QOM353" s="8"/>
      <c r="QON353" s="8"/>
      <c r="QOO353" s="8"/>
      <c r="QOP353" s="8"/>
      <c r="QOQ353" s="8"/>
      <c r="QOR353" s="8"/>
      <c r="QOS353" s="8"/>
      <c r="QOT353" s="8"/>
      <c r="QOU353" s="8"/>
      <c r="QOV353" s="8"/>
      <c r="QOW353" s="8"/>
      <c r="QOX353" s="8"/>
      <c r="QOY353" s="8"/>
      <c r="QOZ353" s="8"/>
      <c r="QPA353" s="8"/>
      <c r="QPB353" s="8"/>
      <c r="QPC353" s="8"/>
      <c r="QPD353" s="8"/>
      <c r="QPE353" s="8"/>
      <c r="QPF353" s="8"/>
      <c r="QPG353" s="8"/>
      <c r="QPH353" s="8"/>
      <c r="QPI353" s="8"/>
      <c r="QPJ353" s="8"/>
      <c r="QPK353" s="8"/>
      <c r="QPL353" s="8"/>
      <c r="QPM353" s="8"/>
      <c r="QPN353" s="8"/>
      <c r="QPO353" s="8"/>
      <c r="QPP353" s="8"/>
      <c r="QPQ353" s="8"/>
      <c r="QPR353" s="8"/>
      <c r="QPS353" s="8"/>
      <c r="QPT353" s="8"/>
      <c r="QPU353" s="8"/>
      <c r="QPV353" s="8"/>
      <c r="QPW353" s="8"/>
      <c r="QPX353" s="8"/>
      <c r="QPY353" s="8"/>
      <c r="QPZ353" s="8"/>
      <c r="QQA353" s="8"/>
      <c r="QQB353" s="8"/>
      <c r="QQC353" s="8"/>
      <c r="QQD353" s="8"/>
      <c r="QQE353" s="8"/>
      <c r="QQF353" s="8"/>
      <c r="QQG353" s="8"/>
      <c r="QQH353" s="8"/>
      <c r="QQI353" s="8"/>
      <c r="QQJ353" s="8"/>
      <c r="QQK353" s="8"/>
      <c r="QQL353" s="8"/>
      <c r="QQM353" s="8"/>
      <c r="QQN353" s="8"/>
      <c r="QQO353" s="8"/>
      <c r="QQP353" s="8"/>
      <c r="QQQ353" s="8"/>
      <c r="QQR353" s="8"/>
      <c r="QQS353" s="8"/>
      <c r="QQT353" s="8"/>
      <c r="QQU353" s="8"/>
      <c r="QQV353" s="8"/>
      <c r="QQW353" s="8"/>
      <c r="QQX353" s="8"/>
      <c r="QQY353" s="8"/>
      <c r="QQZ353" s="8"/>
      <c r="QRA353" s="8"/>
      <c r="QRB353" s="8"/>
      <c r="QRC353" s="8"/>
      <c r="QRD353" s="8"/>
      <c r="QRE353" s="8"/>
      <c r="QRF353" s="8"/>
      <c r="QRG353" s="8"/>
      <c r="QRH353" s="8"/>
      <c r="QRI353" s="8"/>
      <c r="QRJ353" s="8"/>
      <c r="QRK353" s="8"/>
      <c r="QRL353" s="8"/>
      <c r="QRM353" s="8"/>
      <c r="QRN353" s="8"/>
      <c r="QRO353" s="8"/>
      <c r="QRP353" s="8"/>
      <c r="QRQ353" s="8"/>
      <c r="QRR353" s="8"/>
      <c r="QRS353" s="8"/>
      <c r="QRT353" s="8"/>
      <c r="QRU353" s="8"/>
      <c r="QRV353" s="8"/>
      <c r="QRW353" s="8"/>
      <c r="QRX353" s="8"/>
      <c r="QRY353" s="8"/>
      <c r="QRZ353" s="8"/>
      <c r="QSA353" s="8"/>
      <c r="QSB353" s="8"/>
      <c r="QSC353" s="8"/>
      <c r="QSD353" s="8"/>
      <c r="QSE353" s="8"/>
      <c r="QSF353" s="8"/>
      <c r="QSG353" s="8"/>
      <c r="QSH353" s="8"/>
      <c r="QSI353" s="8"/>
      <c r="QSJ353" s="8"/>
      <c r="QSK353" s="8"/>
      <c r="QSL353" s="8"/>
      <c r="QSM353" s="8"/>
      <c r="QSN353" s="8"/>
      <c r="QSO353" s="8"/>
      <c r="QSP353" s="8"/>
      <c r="QSQ353" s="8"/>
      <c r="QSR353" s="8"/>
      <c r="QSS353" s="8"/>
      <c r="QST353" s="8"/>
      <c r="QSU353" s="8"/>
      <c r="QSV353" s="8"/>
      <c r="QSW353" s="8"/>
      <c r="QSX353" s="8"/>
      <c r="QSY353" s="8"/>
      <c r="QSZ353" s="8"/>
      <c r="QTA353" s="8"/>
      <c r="QTB353" s="8"/>
      <c r="QTC353" s="8"/>
      <c r="QTD353" s="8"/>
      <c r="QTE353" s="8"/>
      <c r="QTF353" s="8"/>
      <c r="QTG353" s="8"/>
      <c r="QTH353" s="8"/>
      <c r="QTI353" s="8"/>
      <c r="QTJ353" s="8"/>
      <c r="QTK353" s="8"/>
      <c r="QTL353" s="8"/>
      <c r="QTM353" s="8"/>
      <c r="QTN353" s="8"/>
      <c r="QTO353" s="8"/>
      <c r="QTP353" s="8"/>
      <c r="QTQ353" s="8"/>
      <c r="QTR353" s="8"/>
      <c r="QTS353" s="8"/>
      <c r="QTT353" s="8"/>
      <c r="QTU353" s="8"/>
      <c r="QTV353" s="8"/>
      <c r="QTW353" s="8"/>
      <c r="QTX353" s="8"/>
      <c r="QTY353" s="8"/>
      <c r="QTZ353" s="8"/>
      <c r="QUA353" s="8"/>
      <c r="QUB353" s="8"/>
      <c r="QUC353" s="8"/>
      <c r="QUD353" s="8"/>
      <c r="QUE353" s="8"/>
      <c r="QUF353" s="8"/>
      <c r="QUG353" s="8"/>
      <c r="QUH353" s="8"/>
      <c r="QUI353" s="8"/>
      <c r="QUJ353" s="8"/>
      <c r="QUK353" s="8"/>
      <c r="QUL353" s="8"/>
      <c r="QUM353" s="8"/>
      <c r="QUN353" s="8"/>
      <c r="QUO353" s="8"/>
      <c r="QUP353" s="8"/>
      <c r="QUQ353" s="8"/>
      <c r="QUR353" s="8"/>
      <c r="QUS353" s="8"/>
      <c r="QUT353" s="8"/>
      <c r="QUU353" s="8"/>
      <c r="QUV353" s="8"/>
      <c r="QUW353" s="8"/>
      <c r="QUX353" s="8"/>
      <c r="QUY353" s="8"/>
      <c r="QUZ353" s="8"/>
      <c r="QVA353" s="8"/>
      <c r="QVB353" s="8"/>
      <c r="QVC353" s="8"/>
      <c r="QVD353" s="8"/>
      <c r="QVE353" s="8"/>
      <c r="QVF353" s="8"/>
      <c r="QVG353" s="8"/>
      <c r="QVH353" s="8"/>
      <c r="QVI353" s="8"/>
      <c r="QVJ353" s="8"/>
      <c r="QVK353" s="8"/>
      <c r="QVL353" s="8"/>
      <c r="QVM353" s="8"/>
      <c r="QVN353" s="8"/>
      <c r="QVO353" s="8"/>
      <c r="QVP353" s="8"/>
      <c r="QVQ353" s="8"/>
      <c r="QVR353" s="8"/>
      <c r="QVS353" s="8"/>
      <c r="QVT353" s="8"/>
      <c r="QVU353" s="8"/>
      <c r="QVV353" s="8"/>
      <c r="QVW353" s="8"/>
      <c r="QVX353" s="8"/>
      <c r="QVY353" s="8"/>
      <c r="QVZ353" s="8"/>
      <c r="QWA353" s="8"/>
      <c r="QWB353" s="8"/>
      <c r="QWC353" s="8"/>
      <c r="QWD353" s="8"/>
      <c r="QWE353" s="8"/>
      <c r="QWF353" s="8"/>
      <c r="QWG353" s="8"/>
      <c r="QWH353" s="8"/>
      <c r="QWI353" s="8"/>
      <c r="QWJ353" s="8"/>
      <c r="QWK353" s="8"/>
      <c r="QWL353" s="8"/>
      <c r="QWM353" s="8"/>
      <c r="QWN353" s="8"/>
      <c r="QWO353" s="8"/>
      <c r="QWP353" s="8"/>
      <c r="QWQ353" s="8"/>
      <c r="QWR353" s="8"/>
      <c r="QWS353" s="8"/>
      <c r="QWT353" s="8"/>
      <c r="QWU353" s="8"/>
      <c r="QWV353" s="8"/>
      <c r="QWW353" s="8"/>
      <c r="QWX353" s="8"/>
      <c r="QWY353" s="8"/>
      <c r="QWZ353" s="8"/>
      <c r="QXA353" s="8"/>
      <c r="QXB353" s="8"/>
      <c r="QXC353" s="8"/>
      <c r="QXD353" s="8"/>
      <c r="QXE353" s="8"/>
      <c r="QXF353" s="8"/>
      <c r="QXG353" s="8"/>
      <c r="QXH353" s="8"/>
      <c r="QXI353" s="8"/>
      <c r="QXJ353" s="8"/>
      <c r="QXK353" s="8"/>
      <c r="QXL353" s="8"/>
      <c r="QXM353" s="8"/>
      <c r="QXN353" s="8"/>
      <c r="QXO353" s="8"/>
      <c r="QXP353" s="8"/>
      <c r="QXQ353" s="8"/>
      <c r="QXR353" s="8"/>
      <c r="QXS353" s="8"/>
      <c r="QXT353" s="8"/>
      <c r="QXU353" s="8"/>
      <c r="QXV353" s="8"/>
      <c r="QXW353" s="8"/>
      <c r="QXX353" s="8"/>
      <c r="QXY353" s="8"/>
      <c r="QXZ353" s="8"/>
      <c r="QYA353" s="8"/>
      <c r="QYB353" s="8"/>
      <c r="QYC353" s="8"/>
      <c r="QYD353" s="8"/>
      <c r="QYE353" s="8"/>
      <c r="QYF353" s="8"/>
      <c r="QYG353" s="8"/>
      <c r="QYH353" s="8"/>
      <c r="QYI353" s="8"/>
      <c r="QYJ353" s="8"/>
      <c r="QYK353" s="8"/>
      <c r="QYL353" s="8"/>
      <c r="QYM353" s="8"/>
      <c r="QYN353" s="8"/>
      <c r="QYO353" s="8"/>
      <c r="QYP353" s="8"/>
      <c r="QYQ353" s="8"/>
      <c r="QYR353" s="8"/>
      <c r="QYS353" s="8"/>
      <c r="QYT353" s="8"/>
      <c r="QYU353" s="8"/>
      <c r="QYV353" s="8"/>
      <c r="QYW353" s="8"/>
      <c r="QYX353" s="8"/>
      <c r="QYY353" s="8"/>
      <c r="QYZ353" s="8"/>
      <c r="QZA353" s="8"/>
      <c r="QZB353" s="8"/>
      <c r="QZC353" s="8"/>
      <c r="QZD353" s="8"/>
      <c r="QZE353" s="8"/>
      <c r="QZF353" s="8"/>
      <c r="QZG353" s="8"/>
      <c r="QZH353" s="8"/>
      <c r="QZI353" s="8"/>
      <c r="QZJ353" s="8"/>
      <c r="QZK353" s="8"/>
      <c r="QZL353" s="8"/>
      <c r="QZM353" s="8"/>
      <c r="QZN353" s="8"/>
      <c r="QZO353" s="8"/>
      <c r="QZP353" s="8"/>
      <c r="QZQ353" s="8"/>
      <c r="QZR353" s="8"/>
      <c r="QZS353" s="8"/>
      <c r="QZT353" s="8"/>
      <c r="QZU353" s="8"/>
      <c r="QZV353" s="8"/>
      <c r="QZW353" s="8"/>
      <c r="QZX353" s="8"/>
      <c r="QZY353" s="8"/>
      <c r="QZZ353" s="8"/>
      <c r="RAA353" s="8"/>
      <c r="RAB353" s="8"/>
      <c r="RAC353" s="8"/>
      <c r="RAD353" s="8"/>
      <c r="RAE353" s="8"/>
      <c r="RAF353" s="8"/>
      <c r="RAG353" s="8"/>
      <c r="RAH353" s="8"/>
      <c r="RAI353" s="8"/>
      <c r="RAJ353" s="8"/>
      <c r="RAK353" s="8"/>
      <c r="RAL353" s="8"/>
      <c r="RAM353" s="8"/>
      <c r="RAN353" s="8"/>
      <c r="RAO353" s="8"/>
      <c r="RAP353" s="8"/>
      <c r="RAQ353" s="8"/>
      <c r="RAR353" s="8"/>
      <c r="RAS353" s="8"/>
      <c r="RAT353" s="8"/>
      <c r="RAU353" s="8"/>
      <c r="RAV353" s="8"/>
      <c r="RAW353" s="8"/>
      <c r="RAX353" s="8"/>
      <c r="RAY353" s="8"/>
      <c r="RAZ353" s="8"/>
      <c r="RBA353" s="8"/>
      <c r="RBB353" s="8"/>
      <c r="RBC353" s="8"/>
      <c r="RBD353" s="8"/>
      <c r="RBE353" s="8"/>
      <c r="RBF353" s="8"/>
      <c r="RBG353" s="8"/>
      <c r="RBH353" s="8"/>
      <c r="RBI353" s="8"/>
      <c r="RBJ353" s="8"/>
      <c r="RBK353" s="8"/>
      <c r="RBL353" s="8"/>
      <c r="RBM353" s="8"/>
      <c r="RBN353" s="8"/>
      <c r="RBO353" s="8"/>
      <c r="RBP353" s="8"/>
      <c r="RBQ353" s="8"/>
      <c r="RBR353" s="8"/>
      <c r="RBS353" s="8"/>
      <c r="RBT353" s="8"/>
      <c r="RBU353" s="8"/>
      <c r="RBV353" s="8"/>
      <c r="RBW353" s="8"/>
      <c r="RBX353" s="8"/>
      <c r="RBY353" s="8"/>
      <c r="RBZ353" s="8"/>
      <c r="RCA353" s="8"/>
      <c r="RCB353" s="8"/>
      <c r="RCC353" s="8"/>
      <c r="RCD353" s="8"/>
      <c r="RCE353" s="8"/>
      <c r="RCF353" s="8"/>
      <c r="RCG353" s="8"/>
      <c r="RCH353" s="8"/>
      <c r="RCI353" s="8"/>
      <c r="RCJ353" s="8"/>
      <c r="RCK353" s="8"/>
      <c r="RCL353" s="8"/>
      <c r="RCM353" s="8"/>
      <c r="RCN353" s="8"/>
      <c r="RCO353" s="8"/>
      <c r="RCP353" s="8"/>
      <c r="RCQ353" s="8"/>
      <c r="RCR353" s="8"/>
      <c r="RCS353" s="8"/>
      <c r="RCT353" s="8"/>
      <c r="RCU353" s="8"/>
      <c r="RCV353" s="8"/>
      <c r="RCW353" s="8"/>
      <c r="RCX353" s="8"/>
      <c r="RCY353" s="8"/>
      <c r="RCZ353" s="8"/>
      <c r="RDA353" s="8"/>
      <c r="RDB353" s="8"/>
      <c r="RDC353" s="8"/>
      <c r="RDD353" s="8"/>
      <c r="RDE353" s="8"/>
      <c r="RDF353" s="8"/>
      <c r="RDG353" s="8"/>
      <c r="RDH353" s="8"/>
      <c r="RDI353" s="8"/>
      <c r="RDJ353" s="8"/>
      <c r="RDK353" s="8"/>
      <c r="RDL353" s="8"/>
      <c r="RDM353" s="8"/>
      <c r="RDN353" s="8"/>
      <c r="RDO353" s="8"/>
      <c r="RDP353" s="8"/>
      <c r="RDQ353" s="8"/>
      <c r="RDR353" s="8"/>
      <c r="RDS353" s="8"/>
      <c r="RDT353" s="8"/>
      <c r="RDU353" s="8"/>
      <c r="RDV353" s="8"/>
      <c r="RDW353" s="8"/>
      <c r="RDX353" s="8"/>
      <c r="RDY353" s="8"/>
      <c r="RDZ353" s="8"/>
      <c r="REA353" s="8"/>
      <c r="REB353" s="8"/>
      <c r="REC353" s="8"/>
      <c r="RED353" s="8"/>
      <c r="REE353" s="8"/>
      <c r="REF353" s="8"/>
      <c r="REG353" s="8"/>
      <c r="REH353" s="8"/>
      <c r="REI353" s="8"/>
      <c r="REJ353" s="8"/>
      <c r="REK353" s="8"/>
      <c r="REL353" s="8"/>
      <c r="REM353" s="8"/>
      <c r="REN353" s="8"/>
      <c r="REO353" s="8"/>
      <c r="REP353" s="8"/>
      <c r="REQ353" s="8"/>
      <c r="RER353" s="8"/>
      <c r="RES353" s="8"/>
      <c r="RET353" s="8"/>
      <c r="REU353" s="8"/>
      <c r="REV353" s="8"/>
      <c r="REW353" s="8"/>
      <c r="REX353" s="8"/>
      <c r="REY353" s="8"/>
      <c r="REZ353" s="8"/>
      <c r="RFA353" s="8"/>
      <c r="RFB353" s="8"/>
      <c r="RFC353" s="8"/>
      <c r="RFD353" s="8"/>
      <c r="RFE353" s="8"/>
      <c r="RFF353" s="8"/>
      <c r="RFG353" s="8"/>
      <c r="RFH353" s="8"/>
      <c r="RFI353" s="8"/>
      <c r="RFJ353" s="8"/>
      <c r="RFK353" s="8"/>
      <c r="RFL353" s="8"/>
      <c r="RFM353" s="8"/>
      <c r="RFN353" s="8"/>
      <c r="RFO353" s="8"/>
      <c r="RFP353" s="8"/>
      <c r="RFQ353" s="8"/>
      <c r="RFR353" s="8"/>
      <c r="RFS353" s="8"/>
      <c r="RFT353" s="8"/>
      <c r="RFU353" s="8"/>
      <c r="RFV353" s="8"/>
      <c r="RFW353" s="8"/>
      <c r="RFX353" s="8"/>
      <c r="RFY353" s="8"/>
      <c r="RFZ353" s="8"/>
      <c r="RGA353" s="8"/>
      <c r="RGB353" s="8"/>
      <c r="RGC353" s="8"/>
      <c r="RGD353" s="8"/>
      <c r="RGE353" s="8"/>
      <c r="RGF353" s="8"/>
      <c r="RGG353" s="8"/>
      <c r="RGH353" s="8"/>
      <c r="RGI353" s="8"/>
      <c r="RGJ353" s="8"/>
      <c r="RGK353" s="8"/>
      <c r="RGL353" s="8"/>
      <c r="RGM353" s="8"/>
      <c r="RGN353" s="8"/>
      <c r="RGO353" s="8"/>
      <c r="RGP353" s="8"/>
      <c r="RGQ353" s="8"/>
      <c r="RGR353" s="8"/>
      <c r="RGS353" s="8"/>
      <c r="RGT353" s="8"/>
      <c r="RGU353" s="8"/>
      <c r="RGV353" s="8"/>
      <c r="RGW353" s="8"/>
      <c r="RGX353" s="8"/>
      <c r="RGY353" s="8"/>
      <c r="RGZ353" s="8"/>
      <c r="RHA353" s="8"/>
      <c r="RHB353" s="8"/>
      <c r="RHC353" s="8"/>
      <c r="RHD353" s="8"/>
      <c r="RHE353" s="8"/>
      <c r="RHF353" s="8"/>
      <c r="RHG353" s="8"/>
      <c r="RHH353" s="8"/>
      <c r="RHI353" s="8"/>
      <c r="RHJ353" s="8"/>
      <c r="RHK353" s="8"/>
      <c r="RHL353" s="8"/>
      <c r="RHM353" s="8"/>
      <c r="RHN353" s="8"/>
      <c r="RHO353" s="8"/>
      <c r="RHP353" s="8"/>
      <c r="RHQ353" s="8"/>
      <c r="RHR353" s="8"/>
      <c r="RHS353" s="8"/>
      <c r="RHT353" s="8"/>
      <c r="RHU353" s="8"/>
      <c r="RHV353" s="8"/>
      <c r="RHW353" s="8"/>
      <c r="RHX353" s="8"/>
      <c r="RHY353" s="8"/>
      <c r="RHZ353" s="8"/>
      <c r="RIA353" s="8"/>
      <c r="RIB353" s="8"/>
      <c r="RIC353" s="8"/>
      <c r="RID353" s="8"/>
      <c r="RIE353" s="8"/>
      <c r="RIF353" s="8"/>
      <c r="RIG353" s="8"/>
      <c r="RIH353" s="8"/>
      <c r="RII353" s="8"/>
      <c r="RIJ353" s="8"/>
      <c r="RIK353" s="8"/>
      <c r="RIL353" s="8"/>
      <c r="RIM353" s="8"/>
      <c r="RIN353" s="8"/>
      <c r="RIO353" s="8"/>
      <c r="RIP353" s="8"/>
      <c r="RIQ353" s="8"/>
      <c r="RIR353" s="8"/>
      <c r="RIS353" s="8"/>
      <c r="RIT353" s="8"/>
      <c r="RIU353" s="8"/>
      <c r="RIV353" s="8"/>
      <c r="RIW353" s="8"/>
      <c r="RIX353" s="8"/>
      <c r="RIY353" s="8"/>
      <c r="RIZ353" s="8"/>
      <c r="RJA353" s="8"/>
      <c r="RJB353" s="8"/>
      <c r="RJC353" s="8"/>
      <c r="RJD353" s="8"/>
      <c r="RJE353" s="8"/>
      <c r="RJF353" s="8"/>
      <c r="RJG353" s="8"/>
      <c r="RJH353" s="8"/>
      <c r="RJI353" s="8"/>
      <c r="RJJ353" s="8"/>
      <c r="RJK353" s="8"/>
      <c r="RJL353" s="8"/>
      <c r="RJM353" s="8"/>
      <c r="RJN353" s="8"/>
      <c r="RJO353" s="8"/>
      <c r="RJP353" s="8"/>
      <c r="RJQ353" s="8"/>
      <c r="RJR353" s="8"/>
      <c r="RJS353" s="8"/>
      <c r="RJT353" s="8"/>
      <c r="RJU353" s="8"/>
      <c r="RJV353" s="8"/>
      <c r="RJW353" s="8"/>
      <c r="RJX353" s="8"/>
      <c r="RJY353" s="8"/>
      <c r="RJZ353" s="8"/>
      <c r="RKA353" s="8"/>
      <c r="RKB353" s="8"/>
      <c r="RKC353" s="8"/>
      <c r="RKD353" s="8"/>
      <c r="RKE353" s="8"/>
      <c r="RKF353" s="8"/>
      <c r="RKG353" s="8"/>
      <c r="RKH353" s="8"/>
      <c r="RKI353" s="8"/>
      <c r="RKJ353" s="8"/>
      <c r="RKK353" s="8"/>
      <c r="RKL353" s="8"/>
      <c r="RKM353" s="8"/>
      <c r="RKN353" s="8"/>
      <c r="RKO353" s="8"/>
      <c r="RKP353" s="8"/>
      <c r="RKQ353" s="8"/>
      <c r="RKR353" s="8"/>
      <c r="RKS353" s="8"/>
      <c r="RKT353" s="8"/>
      <c r="RKU353" s="8"/>
      <c r="RKV353" s="8"/>
      <c r="RKW353" s="8"/>
      <c r="RKX353" s="8"/>
      <c r="RKY353" s="8"/>
      <c r="RKZ353" s="8"/>
      <c r="RLA353" s="8"/>
      <c r="RLB353" s="8"/>
      <c r="RLC353" s="8"/>
      <c r="RLD353" s="8"/>
      <c r="RLE353" s="8"/>
      <c r="RLF353" s="8"/>
      <c r="RLG353" s="8"/>
      <c r="RLH353" s="8"/>
      <c r="RLI353" s="8"/>
      <c r="RLJ353" s="8"/>
      <c r="RLK353" s="8"/>
      <c r="RLL353" s="8"/>
      <c r="RLM353" s="8"/>
      <c r="RLN353" s="8"/>
      <c r="RLO353" s="8"/>
      <c r="RLP353" s="8"/>
      <c r="RLQ353" s="8"/>
      <c r="RLR353" s="8"/>
      <c r="RLS353" s="8"/>
      <c r="RLT353" s="8"/>
      <c r="RLU353" s="8"/>
      <c r="RLV353" s="8"/>
      <c r="RLW353" s="8"/>
      <c r="RLX353" s="8"/>
      <c r="RLY353" s="8"/>
      <c r="RLZ353" s="8"/>
      <c r="RMA353" s="8"/>
      <c r="RMB353" s="8"/>
      <c r="RMC353" s="8"/>
      <c r="RMD353" s="8"/>
      <c r="RME353" s="8"/>
      <c r="RMF353" s="8"/>
      <c r="RMG353" s="8"/>
      <c r="RMH353" s="8"/>
      <c r="RMI353" s="8"/>
      <c r="RMJ353" s="8"/>
      <c r="RMK353" s="8"/>
      <c r="RML353" s="8"/>
      <c r="RMM353" s="8"/>
      <c r="RMN353" s="8"/>
      <c r="RMO353" s="8"/>
      <c r="RMP353" s="8"/>
      <c r="RMQ353" s="8"/>
      <c r="RMR353" s="8"/>
      <c r="RMS353" s="8"/>
      <c r="RMT353" s="8"/>
      <c r="RMU353" s="8"/>
      <c r="RMV353" s="8"/>
      <c r="RMW353" s="8"/>
      <c r="RMX353" s="8"/>
      <c r="RMY353" s="8"/>
      <c r="RMZ353" s="8"/>
      <c r="RNA353" s="8"/>
      <c r="RNB353" s="8"/>
      <c r="RNC353" s="8"/>
      <c r="RND353" s="8"/>
      <c r="RNE353" s="8"/>
      <c r="RNF353" s="8"/>
      <c r="RNG353" s="8"/>
      <c r="RNH353" s="8"/>
      <c r="RNI353" s="8"/>
      <c r="RNJ353" s="8"/>
      <c r="RNK353" s="8"/>
      <c r="RNL353" s="8"/>
      <c r="RNM353" s="8"/>
      <c r="RNN353" s="8"/>
      <c r="RNO353" s="8"/>
      <c r="RNP353" s="8"/>
      <c r="RNQ353" s="8"/>
      <c r="RNR353" s="8"/>
      <c r="RNS353" s="8"/>
      <c r="RNT353" s="8"/>
      <c r="RNU353" s="8"/>
      <c r="RNV353" s="8"/>
      <c r="RNW353" s="8"/>
      <c r="RNX353" s="8"/>
      <c r="RNY353" s="8"/>
      <c r="RNZ353" s="8"/>
      <c r="ROA353" s="8"/>
      <c r="ROB353" s="8"/>
      <c r="ROC353" s="8"/>
      <c r="ROD353" s="8"/>
      <c r="ROE353" s="8"/>
      <c r="ROF353" s="8"/>
      <c r="ROG353" s="8"/>
      <c r="ROH353" s="8"/>
      <c r="ROI353" s="8"/>
      <c r="ROJ353" s="8"/>
      <c r="ROK353" s="8"/>
      <c r="ROL353" s="8"/>
      <c r="ROM353" s="8"/>
      <c r="RON353" s="8"/>
      <c r="ROO353" s="8"/>
      <c r="ROP353" s="8"/>
      <c r="ROQ353" s="8"/>
      <c r="ROR353" s="8"/>
      <c r="ROS353" s="8"/>
      <c r="ROT353" s="8"/>
      <c r="ROU353" s="8"/>
      <c r="ROV353" s="8"/>
      <c r="ROW353" s="8"/>
      <c r="ROX353" s="8"/>
      <c r="ROY353" s="8"/>
      <c r="ROZ353" s="8"/>
      <c r="RPA353" s="8"/>
      <c r="RPB353" s="8"/>
      <c r="RPC353" s="8"/>
      <c r="RPD353" s="8"/>
      <c r="RPE353" s="8"/>
      <c r="RPF353" s="8"/>
      <c r="RPG353" s="8"/>
      <c r="RPH353" s="8"/>
      <c r="RPI353" s="8"/>
      <c r="RPJ353" s="8"/>
      <c r="RPK353" s="8"/>
      <c r="RPL353" s="8"/>
      <c r="RPM353" s="8"/>
      <c r="RPN353" s="8"/>
      <c r="RPO353" s="8"/>
      <c r="RPP353" s="8"/>
      <c r="RPQ353" s="8"/>
      <c r="RPR353" s="8"/>
      <c r="RPS353" s="8"/>
      <c r="RPT353" s="8"/>
      <c r="RPU353" s="8"/>
      <c r="RPV353" s="8"/>
      <c r="RPW353" s="8"/>
      <c r="RPX353" s="8"/>
      <c r="RPY353" s="8"/>
      <c r="RPZ353" s="8"/>
      <c r="RQA353" s="8"/>
      <c r="RQB353" s="8"/>
      <c r="RQC353" s="8"/>
      <c r="RQD353" s="8"/>
      <c r="RQE353" s="8"/>
      <c r="RQF353" s="8"/>
      <c r="RQG353" s="8"/>
      <c r="RQH353" s="8"/>
      <c r="RQI353" s="8"/>
      <c r="RQJ353" s="8"/>
      <c r="RQK353" s="8"/>
      <c r="RQL353" s="8"/>
      <c r="RQM353" s="8"/>
      <c r="RQN353" s="8"/>
      <c r="RQO353" s="8"/>
      <c r="RQP353" s="8"/>
      <c r="RQQ353" s="8"/>
      <c r="RQR353" s="8"/>
      <c r="RQS353" s="8"/>
      <c r="RQT353" s="8"/>
      <c r="RQU353" s="8"/>
      <c r="RQV353" s="8"/>
      <c r="RQW353" s="8"/>
      <c r="RQX353" s="8"/>
      <c r="RQY353" s="8"/>
      <c r="RQZ353" s="8"/>
      <c r="RRA353" s="8"/>
      <c r="RRB353" s="8"/>
      <c r="RRC353" s="8"/>
      <c r="RRD353" s="8"/>
      <c r="RRE353" s="8"/>
      <c r="RRF353" s="8"/>
      <c r="RRG353" s="8"/>
      <c r="RRH353" s="8"/>
      <c r="RRI353" s="8"/>
      <c r="RRJ353" s="8"/>
      <c r="RRK353" s="8"/>
      <c r="RRL353" s="8"/>
      <c r="RRM353" s="8"/>
      <c r="RRN353" s="8"/>
      <c r="RRO353" s="8"/>
      <c r="RRP353" s="8"/>
      <c r="RRQ353" s="8"/>
      <c r="RRR353" s="8"/>
      <c r="RRS353" s="8"/>
      <c r="RRT353" s="8"/>
      <c r="RRU353" s="8"/>
      <c r="RRV353" s="8"/>
      <c r="RRW353" s="8"/>
      <c r="RRX353" s="8"/>
      <c r="RRY353" s="8"/>
      <c r="RRZ353" s="8"/>
      <c r="RSA353" s="8"/>
      <c r="RSB353" s="8"/>
      <c r="RSC353" s="8"/>
      <c r="RSD353" s="8"/>
      <c r="RSE353" s="8"/>
      <c r="RSF353" s="8"/>
      <c r="RSG353" s="8"/>
      <c r="RSH353" s="8"/>
      <c r="RSI353" s="8"/>
      <c r="RSJ353" s="8"/>
      <c r="RSK353" s="8"/>
      <c r="RSL353" s="8"/>
      <c r="RSM353" s="8"/>
      <c r="RSN353" s="8"/>
      <c r="RSO353" s="8"/>
      <c r="RSP353" s="8"/>
      <c r="RSQ353" s="8"/>
      <c r="RSR353" s="8"/>
      <c r="RSS353" s="8"/>
      <c r="RST353" s="8"/>
      <c r="RSU353" s="8"/>
      <c r="RSV353" s="8"/>
      <c r="RSW353" s="8"/>
      <c r="RSX353" s="8"/>
      <c r="RSY353" s="8"/>
      <c r="RSZ353" s="8"/>
      <c r="RTA353" s="8"/>
      <c r="RTB353" s="8"/>
      <c r="RTC353" s="8"/>
      <c r="RTD353" s="8"/>
      <c r="RTE353" s="8"/>
      <c r="RTF353" s="8"/>
      <c r="RTG353" s="8"/>
      <c r="RTH353" s="8"/>
      <c r="RTI353" s="8"/>
      <c r="RTJ353" s="8"/>
      <c r="RTK353" s="8"/>
      <c r="RTL353" s="8"/>
      <c r="RTM353" s="8"/>
      <c r="RTN353" s="8"/>
      <c r="RTO353" s="8"/>
      <c r="RTP353" s="8"/>
      <c r="RTQ353" s="8"/>
      <c r="RTR353" s="8"/>
      <c r="RTS353" s="8"/>
      <c r="RTT353" s="8"/>
      <c r="RTU353" s="8"/>
      <c r="RTV353" s="8"/>
      <c r="RTW353" s="8"/>
      <c r="RTX353" s="8"/>
      <c r="RTY353" s="8"/>
      <c r="RTZ353" s="8"/>
      <c r="RUA353" s="8"/>
      <c r="RUB353" s="8"/>
      <c r="RUC353" s="8"/>
      <c r="RUD353" s="8"/>
      <c r="RUE353" s="8"/>
      <c r="RUF353" s="8"/>
      <c r="RUG353" s="8"/>
      <c r="RUH353" s="8"/>
      <c r="RUI353" s="8"/>
      <c r="RUJ353" s="8"/>
      <c r="RUK353" s="8"/>
      <c r="RUL353" s="8"/>
      <c r="RUM353" s="8"/>
      <c r="RUN353" s="8"/>
      <c r="RUO353" s="8"/>
      <c r="RUP353" s="8"/>
      <c r="RUQ353" s="8"/>
      <c r="RUR353" s="8"/>
      <c r="RUS353" s="8"/>
      <c r="RUT353" s="8"/>
      <c r="RUU353" s="8"/>
      <c r="RUV353" s="8"/>
      <c r="RUW353" s="8"/>
      <c r="RUX353" s="8"/>
      <c r="RUY353" s="8"/>
      <c r="RUZ353" s="8"/>
      <c r="RVA353" s="8"/>
      <c r="RVB353" s="8"/>
      <c r="RVC353" s="8"/>
      <c r="RVD353" s="8"/>
      <c r="RVE353" s="8"/>
      <c r="RVF353" s="8"/>
      <c r="RVG353" s="8"/>
      <c r="RVH353" s="8"/>
      <c r="RVI353" s="8"/>
      <c r="RVJ353" s="8"/>
      <c r="RVK353" s="8"/>
      <c r="RVL353" s="8"/>
      <c r="RVM353" s="8"/>
      <c r="RVN353" s="8"/>
      <c r="RVO353" s="8"/>
      <c r="RVP353" s="8"/>
      <c r="RVQ353" s="8"/>
      <c r="RVR353" s="8"/>
      <c r="RVS353" s="8"/>
      <c r="RVT353" s="8"/>
      <c r="RVU353" s="8"/>
      <c r="RVV353" s="8"/>
      <c r="RVW353" s="8"/>
      <c r="RVX353" s="8"/>
      <c r="RVY353" s="8"/>
      <c r="RVZ353" s="8"/>
      <c r="RWA353" s="8"/>
      <c r="RWB353" s="8"/>
      <c r="RWC353" s="8"/>
      <c r="RWD353" s="8"/>
      <c r="RWE353" s="8"/>
      <c r="RWF353" s="8"/>
      <c r="RWG353" s="8"/>
      <c r="RWH353" s="8"/>
      <c r="RWI353" s="8"/>
      <c r="RWJ353" s="8"/>
      <c r="RWK353" s="8"/>
      <c r="RWL353" s="8"/>
      <c r="RWM353" s="8"/>
      <c r="RWN353" s="8"/>
      <c r="RWO353" s="8"/>
      <c r="RWP353" s="8"/>
      <c r="RWQ353" s="8"/>
      <c r="RWR353" s="8"/>
      <c r="RWS353" s="8"/>
      <c r="RWT353" s="8"/>
      <c r="RWU353" s="8"/>
      <c r="RWV353" s="8"/>
      <c r="RWW353" s="8"/>
      <c r="RWX353" s="8"/>
      <c r="RWY353" s="8"/>
      <c r="RWZ353" s="8"/>
      <c r="RXA353" s="8"/>
      <c r="RXB353" s="8"/>
      <c r="RXC353" s="8"/>
      <c r="RXD353" s="8"/>
      <c r="RXE353" s="8"/>
      <c r="RXF353" s="8"/>
      <c r="RXG353" s="8"/>
      <c r="RXH353" s="8"/>
      <c r="RXI353" s="8"/>
      <c r="RXJ353" s="8"/>
      <c r="RXK353" s="8"/>
      <c r="RXL353" s="8"/>
      <c r="RXM353" s="8"/>
      <c r="RXN353" s="8"/>
      <c r="RXO353" s="8"/>
      <c r="RXP353" s="8"/>
      <c r="RXQ353" s="8"/>
      <c r="RXR353" s="8"/>
      <c r="RXS353" s="8"/>
      <c r="RXT353" s="8"/>
      <c r="RXU353" s="8"/>
      <c r="RXV353" s="8"/>
      <c r="RXW353" s="8"/>
      <c r="RXX353" s="8"/>
      <c r="RXY353" s="8"/>
      <c r="RXZ353" s="8"/>
      <c r="RYA353" s="8"/>
      <c r="RYB353" s="8"/>
      <c r="RYC353" s="8"/>
      <c r="RYD353" s="8"/>
      <c r="RYE353" s="8"/>
      <c r="RYF353" s="8"/>
      <c r="RYG353" s="8"/>
      <c r="RYH353" s="8"/>
      <c r="RYI353" s="8"/>
      <c r="RYJ353" s="8"/>
      <c r="RYK353" s="8"/>
      <c r="RYL353" s="8"/>
      <c r="RYM353" s="8"/>
      <c r="RYN353" s="8"/>
      <c r="RYO353" s="8"/>
      <c r="RYP353" s="8"/>
      <c r="RYQ353" s="8"/>
      <c r="RYR353" s="8"/>
      <c r="RYS353" s="8"/>
      <c r="RYT353" s="8"/>
      <c r="RYU353" s="8"/>
      <c r="RYV353" s="8"/>
      <c r="RYW353" s="8"/>
      <c r="RYX353" s="8"/>
      <c r="RYY353" s="8"/>
      <c r="RYZ353" s="8"/>
      <c r="RZA353" s="8"/>
      <c r="RZB353" s="8"/>
      <c r="RZC353" s="8"/>
      <c r="RZD353" s="8"/>
      <c r="RZE353" s="8"/>
      <c r="RZF353" s="8"/>
      <c r="RZG353" s="8"/>
      <c r="RZH353" s="8"/>
      <c r="RZI353" s="8"/>
      <c r="RZJ353" s="8"/>
      <c r="RZK353" s="8"/>
      <c r="RZL353" s="8"/>
      <c r="RZM353" s="8"/>
      <c r="RZN353" s="8"/>
      <c r="RZO353" s="8"/>
      <c r="RZP353" s="8"/>
      <c r="RZQ353" s="8"/>
      <c r="RZR353" s="8"/>
      <c r="RZS353" s="8"/>
      <c r="RZT353" s="8"/>
      <c r="RZU353" s="8"/>
      <c r="RZV353" s="8"/>
      <c r="RZW353" s="8"/>
      <c r="RZX353" s="8"/>
      <c r="RZY353" s="8"/>
      <c r="RZZ353" s="8"/>
      <c r="SAA353" s="8"/>
      <c r="SAB353" s="8"/>
      <c r="SAC353" s="8"/>
      <c r="SAD353" s="8"/>
      <c r="SAE353" s="8"/>
      <c r="SAF353" s="8"/>
      <c r="SAG353" s="8"/>
      <c r="SAH353" s="8"/>
      <c r="SAI353" s="8"/>
      <c r="SAJ353" s="8"/>
      <c r="SAK353" s="8"/>
      <c r="SAL353" s="8"/>
      <c r="SAM353" s="8"/>
      <c r="SAN353" s="8"/>
      <c r="SAO353" s="8"/>
      <c r="SAP353" s="8"/>
      <c r="SAQ353" s="8"/>
      <c r="SAR353" s="8"/>
      <c r="SAS353" s="8"/>
      <c r="SAT353" s="8"/>
      <c r="SAU353" s="8"/>
      <c r="SAV353" s="8"/>
      <c r="SAW353" s="8"/>
      <c r="SAX353" s="8"/>
      <c r="SAY353" s="8"/>
      <c r="SAZ353" s="8"/>
      <c r="SBA353" s="8"/>
      <c r="SBB353" s="8"/>
      <c r="SBC353" s="8"/>
      <c r="SBD353" s="8"/>
      <c r="SBE353" s="8"/>
      <c r="SBF353" s="8"/>
      <c r="SBG353" s="8"/>
      <c r="SBH353" s="8"/>
      <c r="SBI353" s="8"/>
      <c r="SBJ353" s="8"/>
      <c r="SBK353" s="8"/>
      <c r="SBL353" s="8"/>
      <c r="SBM353" s="8"/>
      <c r="SBN353" s="8"/>
      <c r="SBO353" s="8"/>
      <c r="SBP353" s="8"/>
      <c r="SBQ353" s="8"/>
      <c r="SBR353" s="8"/>
      <c r="SBS353" s="8"/>
      <c r="SBT353" s="8"/>
      <c r="SBU353" s="8"/>
      <c r="SBV353" s="8"/>
      <c r="SBW353" s="8"/>
      <c r="SBX353" s="8"/>
      <c r="SBY353" s="8"/>
      <c r="SBZ353" s="8"/>
      <c r="SCA353" s="8"/>
      <c r="SCB353" s="8"/>
      <c r="SCC353" s="8"/>
      <c r="SCD353" s="8"/>
      <c r="SCE353" s="8"/>
      <c r="SCF353" s="8"/>
      <c r="SCG353" s="8"/>
      <c r="SCH353" s="8"/>
      <c r="SCI353" s="8"/>
      <c r="SCJ353" s="8"/>
      <c r="SCK353" s="8"/>
      <c r="SCL353" s="8"/>
      <c r="SCM353" s="8"/>
      <c r="SCN353" s="8"/>
      <c r="SCO353" s="8"/>
      <c r="SCP353" s="8"/>
      <c r="SCQ353" s="8"/>
      <c r="SCR353" s="8"/>
      <c r="SCS353" s="8"/>
      <c r="SCT353" s="8"/>
      <c r="SCU353" s="8"/>
      <c r="SCV353" s="8"/>
      <c r="SCW353" s="8"/>
      <c r="SCX353" s="8"/>
      <c r="SCY353" s="8"/>
      <c r="SCZ353" s="8"/>
      <c r="SDA353" s="8"/>
      <c r="SDB353" s="8"/>
      <c r="SDC353" s="8"/>
      <c r="SDD353" s="8"/>
      <c r="SDE353" s="8"/>
      <c r="SDF353" s="8"/>
      <c r="SDG353" s="8"/>
      <c r="SDH353" s="8"/>
      <c r="SDI353" s="8"/>
      <c r="SDJ353" s="8"/>
      <c r="SDK353" s="8"/>
      <c r="SDL353" s="8"/>
      <c r="SDM353" s="8"/>
      <c r="SDN353" s="8"/>
      <c r="SDO353" s="8"/>
      <c r="SDP353" s="8"/>
      <c r="SDQ353" s="8"/>
      <c r="SDR353" s="8"/>
      <c r="SDS353" s="8"/>
      <c r="SDT353" s="8"/>
      <c r="SDU353" s="8"/>
      <c r="SDV353" s="8"/>
      <c r="SDW353" s="8"/>
      <c r="SDX353" s="8"/>
      <c r="SDY353" s="8"/>
      <c r="SDZ353" s="8"/>
      <c r="SEA353" s="8"/>
      <c r="SEB353" s="8"/>
      <c r="SEC353" s="8"/>
      <c r="SED353" s="8"/>
      <c r="SEE353" s="8"/>
      <c r="SEF353" s="8"/>
      <c r="SEG353" s="8"/>
      <c r="SEH353" s="8"/>
      <c r="SEI353" s="8"/>
      <c r="SEJ353" s="8"/>
      <c r="SEK353" s="8"/>
      <c r="SEL353" s="8"/>
      <c r="SEM353" s="8"/>
      <c r="SEN353" s="8"/>
      <c r="SEO353" s="8"/>
      <c r="SEP353" s="8"/>
      <c r="SEQ353" s="8"/>
      <c r="SER353" s="8"/>
      <c r="SES353" s="8"/>
      <c r="SET353" s="8"/>
      <c r="SEU353" s="8"/>
      <c r="SEV353" s="8"/>
      <c r="SEW353" s="8"/>
      <c r="SEX353" s="8"/>
      <c r="SEY353" s="8"/>
      <c r="SEZ353" s="8"/>
      <c r="SFA353" s="8"/>
      <c r="SFB353" s="8"/>
      <c r="SFC353" s="8"/>
      <c r="SFD353" s="8"/>
      <c r="SFE353" s="8"/>
      <c r="SFF353" s="8"/>
      <c r="SFG353" s="8"/>
      <c r="SFH353" s="8"/>
      <c r="SFI353" s="8"/>
      <c r="SFJ353" s="8"/>
      <c r="SFK353" s="8"/>
      <c r="SFL353" s="8"/>
      <c r="SFM353" s="8"/>
      <c r="SFN353" s="8"/>
      <c r="SFO353" s="8"/>
      <c r="SFP353" s="8"/>
      <c r="SFQ353" s="8"/>
      <c r="SFR353" s="8"/>
      <c r="SFS353" s="8"/>
      <c r="SFT353" s="8"/>
      <c r="SFU353" s="8"/>
      <c r="SFV353" s="8"/>
      <c r="SFW353" s="8"/>
      <c r="SFX353" s="8"/>
      <c r="SFY353" s="8"/>
      <c r="SFZ353" s="8"/>
      <c r="SGA353" s="8"/>
      <c r="SGB353" s="8"/>
      <c r="SGC353" s="8"/>
      <c r="SGD353" s="8"/>
      <c r="SGE353" s="8"/>
      <c r="SGF353" s="8"/>
      <c r="SGG353" s="8"/>
      <c r="SGH353" s="8"/>
      <c r="SGI353" s="8"/>
      <c r="SGJ353" s="8"/>
      <c r="SGK353" s="8"/>
      <c r="SGL353" s="8"/>
      <c r="SGM353" s="8"/>
      <c r="SGN353" s="8"/>
      <c r="SGO353" s="8"/>
      <c r="SGP353" s="8"/>
      <c r="SGQ353" s="8"/>
      <c r="SGR353" s="8"/>
      <c r="SGS353" s="8"/>
      <c r="SGT353" s="8"/>
      <c r="SGU353" s="8"/>
      <c r="SGV353" s="8"/>
      <c r="SGW353" s="8"/>
      <c r="SGX353" s="8"/>
      <c r="SGY353" s="8"/>
      <c r="SGZ353" s="8"/>
      <c r="SHA353" s="8"/>
      <c r="SHB353" s="8"/>
      <c r="SHC353" s="8"/>
      <c r="SHD353" s="8"/>
      <c r="SHE353" s="8"/>
      <c r="SHF353" s="8"/>
      <c r="SHG353" s="8"/>
      <c r="SHH353" s="8"/>
      <c r="SHI353" s="8"/>
      <c r="SHJ353" s="8"/>
      <c r="SHK353" s="8"/>
      <c r="SHL353" s="8"/>
      <c r="SHM353" s="8"/>
      <c r="SHN353" s="8"/>
      <c r="SHO353" s="8"/>
      <c r="SHP353" s="8"/>
      <c r="SHQ353" s="8"/>
      <c r="SHR353" s="8"/>
      <c r="SHS353" s="8"/>
      <c r="SHT353" s="8"/>
      <c r="SHU353" s="8"/>
      <c r="SHV353" s="8"/>
      <c r="SHW353" s="8"/>
      <c r="SHX353" s="8"/>
      <c r="SHY353" s="8"/>
      <c r="SHZ353" s="8"/>
      <c r="SIA353" s="8"/>
      <c r="SIB353" s="8"/>
      <c r="SIC353" s="8"/>
      <c r="SID353" s="8"/>
      <c r="SIE353" s="8"/>
      <c r="SIF353" s="8"/>
      <c r="SIG353" s="8"/>
      <c r="SIH353" s="8"/>
      <c r="SII353" s="8"/>
      <c r="SIJ353" s="8"/>
      <c r="SIK353" s="8"/>
      <c r="SIL353" s="8"/>
      <c r="SIM353" s="8"/>
      <c r="SIN353" s="8"/>
      <c r="SIO353" s="8"/>
      <c r="SIP353" s="8"/>
      <c r="SIQ353" s="8"/>
      <c r="SIR353" s="8"/>
      <c r="SIS353" s="8"/>
      <c r="SIT353" s="8"/>
      <c r="SIU353" s="8"/>
      <c r="SIV353" s="8"/>
      <c r="SIW353" s="8"/>
      <c r="SIX353" s="8"/>
      <c r="SIY353" s="8"/>
      <c r="SIZ353" s="8"/>
      <c r="SJA353" s="8"/>
      <c r="SJB353" s="8"/>
      <c r="SJC353" s="8"/>
      <c r="SJD353" s="8"/>
      <c r="SJE353" s="8"/>
      <c r="SJF353" s="8"/>
      <c r="SJG353" s="8"/>
      <c r="SJH353" s="8"/>
      <c r="SJI353" s="8"/>
      <c r="SJJ353" s="8"/>
      <c r="SJK353" s="8"/>
      <c r="SJL353" s="8"/>
      <c r="SJM353" s="8"/>
      <c r="SJN353" s="8"/>
      <c r="SJO353" s="8"/>
      <c r="SJP353" s="8"/>
      <c r="SJQ353" s="8"/>
      <c r="SJR353" s="8"/>
      <c r="SJS353" s="8"/>
      <c r="SJT353" s="8"/>
      <c r="SJU353" s="8"/>
      <c r="SJV353" s="8"/>
      <c r="SJW353" s="8"/>
      <c r="SJX353" s="8"/>
      <c r="SJY353" s="8"/>
      <c r="SJZ353" s="8"/>
      <c r="SKA353" s="8"/>
      <c r="SKB353" s="8"/>
      <c r="SKC353" s="8"/>
      <c r="SKD353" s="8"/>
      <c r="SKE353" s="8"/>
      <c r="SKF353" s="8"/>
      <c r="SKG353" s="8"/>
      <c r="SKH353" s="8"/>
      <c r="SKI353" s="8"/>
      <c r="SKJ353" s="8"/>
      <c r="SKK353" s="8"/>
      <c r="SKL353" s="8"/>
      <c r="SKM353" s="8"/>
      <c r="SKN353" s="8"/>
      <c r="SKO353" s="8"/>
      <c r="SKP353" s="8"/>
      <c r="SKQ353" s="8"/>
      <c r="SKR353" s="8"/>
      <c r="SKS353" s="8"/>
      <c r="SKT353" s="8"/>
      <c r="SKU353" s="8"/>
      <c r="SKV353" s="8"/>
      <c r="SKW353" s="8"/>
      <c r="SKX353" s="8"/>
      <c r="SKY353" s="8"/>
      <c r="SKZ353" s="8"/>
      <c r="SLA353" s="8"/>
      <c r="SLB353" s="8"/>
      <c r="SLC353" s="8"/>
      <c r="SLD353" s="8"/>
      <c r="SLE353" s="8"/>
      <c r="SLF353" s="8"/>
      <c r="SLG353" s="8"/>
      <c r="SLH353" s="8"/>
      <c r="SLI353" s="8"/>
      <c r="SLJ353" s="8"/>
      <c r="SLK353" s="8"/>
      <c r="SLL353" s="8"/>
      <c r="SLM353" s="8"/>
      <c r="SLN353" s="8"/>
      <c r="SLO353" s="8"/>
      <c r="SLP353" s="8"/>
      <c r="SLQ353" s="8"/>
      <c r="SLR353" s="8"/>
      <c r="SLS353" s="8"/>
      <c r="SLT353" s="8"/>
      <c r="SLU353" s="8"/>
      <c r="SLV353" s="8"/>
      <c r="SLW353" s="8"/>
      <c r="SLX353" s="8"/>
      <c r="SLY353" s="8"/>
      <c r="SLZ353" s="8"/>
      <c r="SMA353" s="8"/>
      <c r="SMB353" s="8"/>
      <c r="SMC353" s="8"/>
      <c r="SMD353" s="8"/>
      <c r="SME353" s="8"/>
      <c r="SMF353" s="8"/>
      <c r="SMG353" s="8"/>
      <c r="SMH353" s="8"/>
      <c r="SMI353" s="8"/>
      <c r="SMJ353" s="8"/>
      <c r="SMK353" s="8"/>
      <c r="SML353" s="8"/>
      <c r="SMM353" s="8"/>
      <c r="SMN353" s="8"/>
      <c r="SMO353" s="8"/>
      <c r="SMP353" s="8"/>
      <c r="SMQ353" s="8"/>
      <c r="SMR353" s="8"/>
      <c r="SMS353" s="8"/>
      <c r="SMT353" s="8"/>
      <c r="SMU353" s="8"/>
      <c r="SMV353" s="8"/>
      <c r="SMW353" s="8"/>
      <c r="SMX353" s="8"/>
      <c r="SMY353" s="8"/>
      <c r="SMZ353" s="8"/>
      <c r="SNA353" s="8"/>
      <c r="SNB353" s="8"/>
      <c r="SNC353" s="8"/>
      <c r="SND353" s="8"/>
      <c r="SNE353" s="8"/>
      <c r="SNF353" s="8"/>
      <c r="SNG353" s="8"/>
      <c r="SNH353" s="8"/>
      <c r="SNI353" s="8"/>
      <c r="SNJ353" s="8"/>
      <c r="SNK353" s="8"/>
      <c r="SNL353" s="8"/>
      <c r="SNM353" s="8"/>
      <c r="SNN353" s="8"/>
      <c r="SNO353" s="8"/>
      <c r="SNP353" s="8"/>
      <c r="SNQ353" s="8"/>
      <c r="SNR353" s="8"/>
      <c r="SNS353" s="8"/>
      <c r="SNT353" s="8"/>
      <c r="SNU353" s="8"/>
      <c r="SNV353" s="8"/>
      <c r="SNW353" s="8"/>
      <c r="SNX353" s="8"/>
      <c r="SNY353" s="8"/>
      <c r="SNZ353" s="8"/>
      <c r="SOA353" s="8"/>
      <c r="SOB353" s="8"/>
      <c r="SOC353" s="8"/>
      <c r="SOD353" s="8"/>
      <c r="SOE353" s="8"/>
      <c r="SOF353" s="8"/>
      <c r="SOG353" s="8"/>
      <c r="SOH353" s="8"/>
      <c r="SOI353" s="8"/>
      <c r="SOJ353" s="8"/>
      <c r="SOK353" s="8"/>
      <c r="SOL353" s="8"/>
      <c r="SOM353" s="8"/>
      <c r="SON353" s="8"/>
      <c r="SOO353" s="8"/>
      <c r="SOP353" s="8"/>
      <c r="SOQ353" s="8"/>
      <c r="SOR353" s="8"/>
      <c r="SOS353" s="8"/>
      <c r="SOT353" s="8"/>
      <c r="SOU353" s="8"/>
      <c r="SOV353" s="8"/>
      <c r="SOW353" s="8"/>
      <c r="SOX353" s="8"/>
      <c r="SOY353" s="8"/>
      <c r="SOZ353" s="8"/>
      <c r="SPA353" s="8"/>
      <c r="SPB353" s="8"/>
      <c r="SPC353" s="8"/>
      <c r="SPD353" s="8"/>
      <c r="SPE353" s="8"/>
      <c r="SPF353" s="8"/>
      <c r="SPG353" s="8"/>
      <c r="SPH353" s="8"/>
      <c r="SPI353" s="8"/>
      <c r="SPJ353" s="8"/>
      <c r="SPK353" s="8"/>
      <c r="SPL353" s="8"/>
      <c r="SPM353" s="8"/>
      <c r="SPN353" s="8"/>
      <c r="SPO353" s="8"/>
      <c r="SPP353" s="8"/>
      <c r="SPQ353" s="8"/>
      <c r="SPR353" s="8"/>
      <c r="SPS353" s="8"/>
      <c r="SPT353" s="8"/>
      <c r="SPU353" s="8"/>
      <c r="SPV353" s="8"/>
      <c r="SPW353" s="8"/>
      <c r="SPX353" s="8"/>
      <c r="SPY353" s="8"/>
      <c r="SPZ353" s="8"/>
      <c r="SQA353" s="8"/>
      <c r="SQB353" s="8"/>
      <c r="SQC353" s="8"/>
      <c r="SQD353" s="8"/>
      <c r="SQE353" s="8"/>
      <c r="SQF353" s="8"/>
      <c r="SQG353" s="8"/>
      <c r="SQH353" s="8"/>
      <c r="SQI353" s="8"/>
      <c r="SQJ353" s="8"/>
      <c r="SQK353" s="8"/>
      <c r="SQL353" s="8"/>
      <c r="SQM353" s="8"/>
      <c r="SQN353" s="8"/>
      <c r="SQO353" s="8"/>
      <c r="SQP353" s="8"/>
      <c r="SQQ353" s="8"/>
      <c r="SQR353" s="8"/>
      <c r="SQS353" s="8"/>
      <c r="SQT353" s="8"/>
      <c r="SQU353" s="8"/>
      <c r="SQV353" s="8"/>
      <c r="SQW353" s="8"/>
      <c r="SQX353" s="8"/>
      <c r="SQY353" s="8"/>
      <c r="SQZ353" s="8"/>
      <c r="SRA353" s="8"/>
      <c r="SRB353" s="8"/>
      <c r="SRC353" s="8"/>
      <c r="SRD353" s="8"/>
      <c r="SRE353" s="8"/>
      <c r="SRF353" s="8"/>
      <c r="SRG353" s="8"/>
      <c r="SRH353" s="8"/>
      <c r="SRI353" s="8"/>
      <c r="SRJ353" s="8"/>
      <c r="SRK353" s="8"/>
      <c r="SRL353" s="8"/>
      <c r="SRM353" s="8"/>
      <c r="SRN353" s="8"/>
      <c r="SRO353" s="8"/>
      <c r="SRP353" s="8"/>
      <c r="SRQ353" s="8"/>
      <c r="SRR353" s="8"/>
      <c r="SRS353" s="8"/>
      <c r="SRT353" s="8"/>
      <c r="SRU353" s="8"/>
      <c r="SRV353" s="8"/>
      <c r="SRW353" s="8"/>
      <c r="SRX353" s="8"/>
      <c r="SRY353" s="8"/>
      <c r="SRZ353" s="8"/>
      <c r="SSA353" s="8"/>
      <c r="SSB353" s="8"/>
      <c r="SSC353" s="8"/>
      <c r="SSD353" s="8"/>
      <c r="SSE353" s="8"/>
      <c r="SSF353" s="8"/>
      <c r="SSG353" s="8"/>
      <c r="SSH353" s="8"/>
      <c r="SSI353" s="8"/>
      <c r="SSJ353" s="8"/>
      <c r="SSK353" s="8"/>
      <c r="SSL353" s="8"/>
      <c r="SSM353" s="8"/>
      <c r="SSN353" s="8"/>
      <c r="SSO353" s="8"/>
      <c r="SSP353" s="8"/>
      <c r="SSQ353" s="8"/>
      <c r="SSR353" s="8"/>
      <c r="SSS353" s="8"/>
      <c r="SST353" s="8"/>
      <c r="SSU353" s="8"/>
      <c r="SSV353" s="8"/>
      <c r="SSW353" s="8"/>
      <c r="SSX353" s="8"/>
      <c r="SSY353" s="8"/>
      <c r="SSZ353" s="8"/>
      <c r="STA353" s="8"/>
      <c r="STB353" s="8"/>
      <c r="STC353" s="8"/>
      <c r="STD353" s="8"/>
      <c r="STE353" s="8"/>
      <c r="STF353" s="8"/>
      <c r="STG353" s="8"/>
      <c r="STH353" s="8"/>
      <c r="STI353" s="8"/>
      <c r="STJ353" s="8"/>
      <c r="STK353" s="8"/>
      <c r="STL353" s="8"/>
      <c r="STM353" s="8"/>
      <c r="STN353" s="8"/>
      <c r="STO353" s="8"/>
      <c r="STP353" s="8"/>
      <c r="STQ353" s="8"/>
      <c r="STR353" s="8"/>
      <c r="STS353" s="8"/>
      <c r="STT353" s="8"/>
      <c r="STU353" s="8"/>
      <c r="STV353" s="8"/>
      <c r="STW353" s="8"/>
      <c r="STX353" s="8"/>
      <c r="STY353" s="8"/>
      <c r="STZ353" s="8"/>
      <c r="SUA353" s="8"/>
      <c r="SUB353" s="8"/>
      <c r="SUC353" s="8"/>
      <c r="SUD353" s="8"/>
      <c r="SUE353" s="8"/>
      <c r="SUF353" s="8"/>
      <c r="SUG353" s="8"/>
      <c r="SUH353" s="8"/>
      <c r="SUI353" s="8"/>
      <c r="SUJ353" s="8"/>
      <c r="SUK353" s="8"/>
      <c r="SUL353" s="8"/>
      <c r="SUM353" s="8"/>
      <c r="SUN353" s="8"/>
      <c r="SUO353" s="8"/>
      <c r="SUP353" s="8"/>
      <c r="SUQ353" s="8"/>
      <c r="SUR353" s="8"/>
      <c r="SUS353" s="8"/>
      <c r="SUT353" s="8"/>
      <c r="SUU353" s="8"/>
      <c r="SUV353" s="8"/>
      <c r="SUW353" s="8"/>
      <c r="SUX353" s="8"/>
      <c r="SUY353" s="8"/>
      <c r="SUZ353" s="8"/>
      <c r="SVA353" s="8"/>
      <c r="SVB353" s="8"/>
      <c r="SVC353" s="8"/>
      <c r="SVD353" s="8"/>
      <c r="SVE353" s="8"/>
      <c r="SVF353" s="8"/>
      <c r="SVG353" s="8"/>
      <c r="SVH353" s="8"/>
      <c r="SVI353" s="8"/>
      <c r="SVJ353" s="8"/>
      <c r="SVK353" s="8"/>
      <c r="SVL353" s="8"/>
      <c r="SVM353" s="8"/>
      <c r="SVN353" s="8"/>
      <c r="SVO353" s="8"/>
      <c r="SVP353" s="8"/>
      <c r="SVQ353" s="8"/>
      <c r="SVR353" s="8"/>
      <c r="SVS353" s="8"/>
      <c r="SVT353" s="8"/>
      <c r="SVU353" s="8"/>
      <c r="SVV353" s="8"/>
      <c r="SVW353" s="8"/>
      <c r="SVX353" s="8"/>
      <c r="SVY353" s="8"/>
      <c r="SVZ353" s="8"/>
      <c r="SWA353" s="8"/>
      <c r="SWB353" s="8"/>
      <c r="SWC353" s="8"/>
      <c r="SWD353" s="8"/>
      <c r="SWE353" s="8"/>
      <c r="SWF353" s="8"/>
      <c r="SWG353" s="8"/>
      <c r="SWH353" s="8"/>
      <c r="SWI353" s="8"/>
      <c r="SWJ353" s="8"/>
      <c r="SWK353" s="8"/>
      <c r="SWL353" s="8"/>
      <c r="SWM353" s="8"/>
      <c r="SWN353" s="8"/>
      <c r="SWO353" s="8"/>
      <c r="SWP353" s="8"/>
      <c r="SWQ353" s="8"/>
      <c r="SWR353" s="8"/>
      <c r="SWS353" s="8"/>
      <c r="SWT353" s="8"/>
      <c r="SWU353" s="8"/>
      <c r="SWV353" s="8"/>
      <c r="SWW353" s="8"/>
      <c r="SWX353" s="8"/>
      <c r="SWY353" s="8"/>
      <c r="SWZ353" s="8"/>
      <c r="SXA353" s="8"/>
      <c r="SXB353" s="8"/>
      <c r="SXC353" s="8"/>
      <c r="SXD353" s="8"/>
      <c r="SXE353" s="8"/>
      <c r="SXF353" s="8"/>
      <c r="SXG353" s="8"/>
      <c r="SXH353" s="8"/>
      <c r="SXI353" s="8"/>
      <c r="SXJ353" s="8"/>
      <c r="SXK353" s="8"/>
      <c r="SXL353" s="8"/>
      <c r="SXM353" s="8"/>
      <c r="SXN353" s="8"/>
      <c r="SXO353" s="8"/>
      <c r="SXP353" s="8"/>
      <c r="SXQ353" s="8"/>
      <c r="SXR353" s="8"/>
      <c r="SXS353" s="8"/>
      <c r="SXT353" s="8"/>
      <c r="SXU353" s="8"/>
      <c r="SXV353" s="8"/>
      <c r="SXW353" s="8"/>
      <c r="SXX353" s="8"/>
      <c r="SXY353" s="8"/>
      <c r="SXZ353" s="8"/>
      <c r="SYA353" s="8"/>
      <c r="SYB353" s="8"/>
      <c r="SYC353" s="8"/>
      <c r="SYD353" s="8"/>
      <c r="SYE353" s="8"/>
      <c r="SYF353" s="8"/>
      <c r="SYG353" s="8"/>
      <c r="SYH353" s="8"/>
      <c r="SYI353" s="8"/>
      <c r="SYJ353" s="8"/>
      <c r="SYK353" s="8"/>
      <c r="SYL353" s="8"/>
      <c r="SYM353" s="8"/>
      <c r="SYN353" s="8"/>
      <c r="SYO353" s="8"/>
      <c r="SYP353" s="8"/>
      <c r="SYQ353" s="8"/>
      <c r="SYR353" s="8"/>
      <c r="SYS353" s="8"/>
      <c r="SYT353" s="8"/>
      <c r="SYU353" s="8"/>
      <c r="SYV353" s="8"/>
      <c r="SYW353" s="8"/>
      <c r="SYX353" s="8"/>
      <c r="SYY353" s="8"/>
      <c r="SYZ353" s="8"/>
      <c r="SZA353" s="8"/>
      <c r="SZB353" s="8"/>
      <c r="SZC353" s="8"/>
      <c r="SZD353" s="8"/>
      <c r="SZE353" s="8"/>
      <c r="SZF353" s="8"/>
      <c r="SZG353" s="8"/>
      <c r="SZH353" s="8"/>
      <c r="SZI353" s="8"/>
      <c r="SZJ353" s="8"/>
      <c r="SZK353" s="8"/>
      <c r="SZL353" s="8"/>
      <c r="SZM353" s="8"/>
      <c r="SZN353" s="8"/>
      <c r="SZO353" s="8"/>
      <c r="SZP353" s="8"/>
      <c r="SZQ353" s="8"/>
      <c r="SZR353" s="8"/>
      <c r="SZS353" s="8"/>
      <c r="SZT353" s="8"/>
      <c r="SZU353" s="8"/>
      <c r="SZV353" s="8"/>
      <c r="SZW353" s="8"/>
      <c r="SZX353" s="8"/>
      <c r="SZY353" s="8"/>
      <c r="SZZ353" s="8"/>
      <c r="TAA353" s="8"/>
      <c r="TAB353" s="8"/>
      <c r="TAC353" s="8"/>
      <c r="TAD353" s="8"/>
      <c r="TAE353" s="8"/>
      <c r="TAF353" s="8"/>
      <c r="TAG353" s="8"/>
      <c r="TAH353" s="8"/>
      <c r="TAI353" s="8"/>
      <c r="TAJ353" s="8"/>
      <c r="TAK353" s="8"/>
      <c r="TAL353" s="8"/>
      <c r="TAM353" s="8"/>
      <c r="TAN353" s="8"/>
      <c r="TAO353" s="8"/>
      <c r="TAP353" s="8"/>
      <c r="TAQ353" s="8"/>
      <c r="TAR353" s="8"/>
      <c r="TAS353" s="8"/>
      <c r="TAT353" s="8"/>
      <c r="TAU353" s="8"/>
      <c r="TAV353" s="8"/>
      <c r="TAW353" s="8"/>
      <c r="TAX353" s="8"/>
      <c r="TAY353" s="8"/>
      <c r="TAZ353" s="8"/>
      <c r="TBA353" s="8"/>
      <c r="TBB353" s="8"/>
      <c r="TBC353" s="8"/>
      <c r="TBD353" s="8"/>
      <c r="TBE353" s="8"/>
      <c r="TBF353" s="8"/>
      <c r="TBG353" s="8"/>
      <c r="TBH353" s="8"/>
      <c r="TBI353" s="8"/>
      <c r="TBJ353" s="8"/>
      <c r="TBK353" s="8"/>
      <c r="TBL353" s="8"/>
      <c r="TBM353" s="8"/>
      <c r="TBN353" s="8"/>
      <c r="TBO353" s="8"/>
      <c r="TBP353" s="8"/>
      <c r="TBQ353" s="8"/>
      <c r="TBR353" s="8"/>
      <c r="TBS353" s="8"/>
      <c r="TBT353" s="8"/>
      <c r="TBU353" s="8"/>
      <c r="TBV353" s="8"/>
      <c r="TBW353" s="8"/>
      <c r="TBX353" s="8"/>
      <c r="TBY353" s="8"/>
      <c r="TBZ353" s="8"/>
      <c r="TCA353" s="8"/>
      <c r="TCB353" s="8"/>
      <c r="TCC353" s="8"/>
      <c r="TCD353" s="8"/>
      <c r="TCE353" s="8"/>
      <c r="TCF353" s="8"/>
      <c r="TCG353" s="8"/>
      <c r="TCH353" s="8"/>
      <c r="TCI353" s="8"/>
      <c r="TCJ353" s="8"/>
      <c r="TCK353" s="8"/>
      <c r="TCL353" s="8"/>
      <c r="TCM353" s="8"/>
      <c r="TCN353" s="8"/>
      <c r="TCO353" s="8"/>
      <c r="TCP353" s="8"/>
      <c r="TCQ353" s="8"/>
      <c r="TCR353" s="8"/>
      <c r="TCS353" s="8"/>
      <c r="TCT353" s="8"/>
      <c r="TCU353" s="8"/>
      <c r="TCV353" s="8"/>
      <c r="TCW353" s="8"/>
      <c r="TCX353" s="8"/>
      <c r="TCY353" s="8"/>
      <c r="TCZ353" s="8"/>
      <c r="TDA353" s="8"/>
      <c r="TDB353" s="8"/>
      <c r="TDC353" s="8"/>
      <c r="TDD353" s="8"/>
      <c r="TDE353" s="8"/>
      <c r="TDF353" s="8"/>
      <c r="TDG353" s="8"/>
      <c r="TDH353" s="8"/>
      <c r="TDI353" s="8"/>
      <c r="TDJ353" s="8"/>
      <c r="TDK353" s="8"/>
      <c r="TDL353" s="8"/>
      <c r="TDM353" s="8"/>
      <c r="TDN353" s="8"/>
      <c r="TDO353" s="8"/>
      <c r="TDP353" s="8"/>
      <c r="TDQ353" s="8"/>
      <c r="TDR353" s="8"/>
      <c r="TDS353" s="8"/>
      <c r="TDT353" s="8"/>
      <c r="TDU353" s="8"/>
      <c r="TDV353" s="8"/>
      <c r="TDW353" s="8"/>
      <c r="TDX353" s="8"/>
      <c r="TDY353" s="8"/>
      <c r="TDZ353" s="8"/>
      <c r="TEA353" s="8"/>
      <c r="TEB353" s="8"/>
      <c r="TEC353" s="8"/>
      <c r="TED353" s="8"/>
      <c r="TEE353" s="8"/>
      <c r="TEF353" s="8"/>
      <c r="TEG353" s="8"/>
      <c r="TEH353" s="8"/>
      <c r="TEI353" s="8"/>
      <c r="TEJ353" s="8"/>
      <c r="TEK353" s="8"/>
      <c r="TEL353" s="8"/>
      <c r="TEM353" s="8"/>
      <c r="TEN353" s="8"/>
      <c r="TEO353" s="8"/>
      <c r="TEP353" s="8"/>
      <c r="TEQ353" s="8"/>
      <c r="TER353" s="8"/>
      <c r="TES353" s="8"/>
      <c r="TET353" s="8"/>
      <c r="TEU353" s="8"/>
      <c r="TEV353" s="8"/>
      <c r="TEW353" s="8"/>
      <c r="TEX353" s="8"/>
      <c r="TEY353" s="8"/>
      <c r="TEZ353" s="8"/>
      <c r="TFA353" s="8"/>
      <c r="TFB353" s="8"/>
      <c r="TFC353" s="8"/>
      <c r="TFD353" s="8"/>
      <c r="TFE353" s="8"/>
      <c r="TFF353" s="8"/>
      <c r="TFG353" s="8"/>
      <c r="TFH353" s="8"/>
      <c r="TFI353" s="8"/>
      <c r="TFJ353" s="8"/>
      <c r="TFK353" s="8"/>
      <c r="TFL353" s="8"/>
      <c r="TFM353" s="8"/>
      <c r="TFN353" s="8"/>
      <c r="TFO353" s="8"/>
      <c r="TFP353" s="8"/>
      <c r="TFQ353" s="8"/>
      <c r="TFR353" s="8"/>
      <c r="TFS353" s="8"/>
      <c r="TFT353" s="8"/>
      <c r="TFU353" s="8"/>
      <c r="TFV353" s="8"/>
      <c r="TFW353" s="8"/>
      <c r="TFX353" s="8"/>
      <c r="TFY353" s="8"/>
      <c r="TFZ353" s="8"/>
      <c r="TGA353" s="8"/>
      <c r="TGB353" s="8"/>
      <c r="TGC353" s="8"/>
      <c r="TGD353" s="8"/>
      <c r="TGE353" s="8"/>
      <c r="TGF353" s="8"/>
      <c r="TGG353" s="8"/>
      <c r="TGH353" s="8"/>
      <c r="TGI353" s="8"/>
      <c r="TGJ353" s="8"/>
      <c r="TGK353" s="8"/>
      <c r="TGL353" s="8"/>
      <c r="TGM353" s="8"/>
      <c r="TGN353" s="8"/>
      <c r="TGO353" s="8"/>
      <c r="TGP353" s="8"/>
      <c r="TGQ353" s="8"/>
      <c r="TGR353" s="8"/>
      <c r="TGS353" s="8"/>
      <c r="TGT353" s="8"/>
      <c r="TGU353" s="8"/>
      <c r="TGV353" s="8"/>
      <c r="TGW353" s="8"/>
      <c r="TGX353" s="8"/>
      <c r="TGY353" s="8"/>
      <c r="TGZ353" s="8"/>
      <c r="THA353" s="8"/>
      <c r="THB353" s="8"/>
      <c r="THC353" s="8"/>
      <c r="THD353" s="8"/>
      <c r="THE353" s="8"/>
      <c r="THF353" s="8"/>
      <c r="THG353" s="8"/>
      <c r="THH353" s="8"/>
      <c r="THI353" s="8"/>
      <c r="THJ353" s="8"/>
      <c r="THK353" s="8"/>
      <c r="THL353" s="8"/>
      <c r="THM353" s="8"/>
      <c r="THN353" s="8"/>
      <c r="THO353" s="8"/>
      <c r="THP353" s="8"/>
      <c r="THQ353" s="8"/>
      <c r="THR353" s="8"/>
      <c r="THS353" s="8"/>
      <c r="THT353" s="8"/>
      <c r="THU353" s="8"/>
      <c r="THV353" s="8"/>
      <c r="THW353" s="8"/>
      <c r="THX353" s="8"/>
      <c r="THY353" s="8"/>
      <c r="THZ353" s="8"/>
      <c r="TIA353" s="8"/>
      <c r="TIB353" s="8"/>
      <c r="TIC353" s="8"/>
      <c r="TID353" s="8"/>
      <c r="TIE353" s="8"/>
      <c r="TIF353" s="8"/>
      <c r="TIG353" s="8"/>
      <c r="TIH353" s="8"/>
      <c r="TII353" s="8"/>
      <c r="TIJ353" s="8"/>
      <c r="TIK353" s="8"/>
      <c r="TIL353" s="8"/>
      <c r="TIM353" s="8"/>
      <c r="TIN353" s="8"/>
      <c r="TIO353" s="8"/>
      <c r="TIP353" s="8"/>
      <c r="TIQ353" s="8"/>
      <c r="TIR353" s="8"/>
      <c r="TIS353" s="8"/>
      <c r="TIT353" s="8"/>
      <c r="TIU353" s="8"/>
      <c r="TIV353" s="8"/>
      <c r="TIW353" s="8"/>
      <c r="TIX353" s="8"/>
      <c r="TIY353" s="8"/>
      <c r="TIZ353" s="8"/>
      <c r="TJA353" s="8"/>
      <c r="TJB353" s="8"/>
      <c r="TJC353" s="8"/>
      <c r="TJD353" s="8"/>
      <c r="TJE353" s="8"/>
      <c r="TJF353" s="8"/>
      <c r="TJG353" s="8"/>
      <c r="TJH353" s="8"/>
      <c r="TJI353" s="8"/>
      <c r="TJJ353" s="8"/>
      <c r="TJK353" s="8"/>
      <c r="TJL353" s="8"/>
      <c r="TJM353" s="8"/>
      <c r="TJN353" s="8"/>
      <c r="TJO353" s="8"/>
      <c r="TJP353" s="8"/>
      <c r="TJQ353" s="8"/>
      <c r="TJR353" s="8"/>
      <c r="TJS353" s="8"/>
      <c r="TJT353" s="8"/>
      <c r="TJU353" s="8"/>
      <c r="TJV353" s="8"/>
      <c r="TJW353" s="8"/>
      <c r="TJX353" s="8"/>
      <c r="TJY353" s="8"/>
      <c r="TJZ353" s="8"/>
      <c r="TKA353" s="8"/>
      <c r="TKB353" s="8"/>
      <c r="TKC353" s="8"/>
      <c r="TKD353" s="8"/>
      <c r="TKE353" s="8"/>
      <c r="TKF353" s="8"/>
      <c r="TKG353" s="8"/>
      <c r="TKH353" s="8"/>
      <c r="TKI353" s="8"/>
      <c r="TKJ353" s="8"/>
      <c r="TKK353" s="8"/>
      <c r="TKL353" s="8"/>
      <c r="TKM353" s="8"/>
      <c r="TKN353" s="8"/>
      <c r="TKO353" s="8"/>
      <c r="TKP353" s="8"/>
      <c r="TKQ353" s="8"/>
      <c r="TKR353" s="8"/>
      <c r="TKS353" s="8"/>
      <c r="TKT353" s="8"/>
      <c r="TKU353" s="8"/>
      <c r="TKV353" s="8"/>
      <c r="TKW353" s="8"/>
      <c r="TKX353" s="8"/>
      <c r="TKY353" s="8"/>
      <c r="TKZ353" s="8"/>
      <c r="TLA353" s="8"/>
      <c r="TLB353" s="8"/>
      <c r="TLC353" s="8"/>
      <c r="TLD353" s="8"/>
      <c r="TLE353" s="8"/>
      <c r="TLF353" s="8"/>
      <c r="TLG353" s="8"/>
      <c r="TLH353" s="8"/>
      <c r="TLI353" s="8"/>
      <c r="TLJ353" s="8"/>
      <c r="TLK353" s="8"/>
      <c r="TLL353" s="8"/>
      <c r="TLM353" s="8"/>
      <c r="TLN353" s="8"/>
      <c r="TLO353" s="8"/>
      <c r="TLP353" s="8"/>
      <c r="TLQ353" s="8"/>
      <c r="TLR353" s="8"/>
      <c r="TLS353" s="8"/>
      <c r="TLT353" s="8"/>
      <c r="TLU353" s="8"/>
      <c r="TLV353" s="8"/>
      <c r="TLW353" s="8"/>
      <c r="TLX353" s="8"/>
      <c r="TLY353" s="8"/>
      <c r="TLZ353" s="8"/>
      <c r="TMA353" s="8"/>
      <c r="TMB353" s="8"/>
      <c r="TMC353" s="8"/>
      <c r="TMD353" s="8"/>
      <c r="TME353" s="8"/>
      <c r="TMF353" s="8"/>
      <c r="TMG353" s="8"/>
      <c r="TMH353" s="8"/>
      <c r="TMI353" s="8"/>
      <c r="TMJ353" s="8"/>
      <c r="TMK353" s="8"/>
      <c r="TML353" s="8"/>
      <c r="TMM353" s="8"/>
      <c r="TMN353" s="8"/>
      <c r="TMO353" s="8"/>
      <c r="TMP353" s="8"/>
      <c r="TMQ353" s="8"/>
      <c r="TMR353" s="8"/>
      <c r="TMS353" s="8"/>
      <c r="TMT353" s="8"/>
      <c r="TMU353" s="8"/>
      <c r="TMV353" s="8"/>
      <c r="TMW353" s="8"/>
      <c r="TMX353" s="8"/>
      <c r="TMY353" s="8"/>
      <c r="TMZ353" s="8"/>
      <c r="TNA353" s="8"/>
      <c r="TNB353" s="8"/>
      <c r="TNC353" s="8"/>
      <c r="TND353" s="8"/>
      <c r="TNE353" s="8"/>
      <c r="TNF353" s="8"/>
      <c r="TNG353" s="8"/>
      <c r="TNH353" s="8"/>
      <c r="TNI353" s="8"/>
      <c r="TNJ353" s="8"/>
      <c r="TNK353" s="8"/>
      <c r="TNL353" s="8"/>
      <c r="TNM353" s="8"/>
      <c r="TNN353" s="8"/>
      <c r="TNO353" s="8"/>
      <c r="TNP353" s="8"/>
      <c r="TNQ353" s="8"/>
      <c r="TNR353" s="8"/>
      <c r="TNS353" s="8"/>
      <c r="TNT353" s="8"/>
      <c r="TNU353" s="8"/>
      <c r="TNV353" s="8"/>
      <c r="TNW353" s="8"/>
      <c r="TNX353" s="8"/>
      <c r="TNY353" s="8"/>
      <c r="TNZ353" s="8"/>
      <c r="TOA353" s="8"/>
      <c r="TOB353" s="8"/>
      <c r="TOC353" s="8"/>
      <c r="TOD353" s="8"/>
      <c r="TOE353" s="8"/>
      <c r="TOF353" s="8"/>
      <c r="TOG353" s="8"/>
      <c r="TOH353" s="8"/>
      <c r="TOI353" s="8"/>
      <c r="TOJ353" s="8"/>
      <c r="TOK353" s="8"/>
      <c r="TOL353" s="8"/>
      <c r="TOM353" s="8"/>
      <c r="TON353" s="8"/>
      <c r="TOO353" s="8"/>
      <c r="TOP353" s="8"/>
      <c r="TOQ353" s="8"/>
      <c r="TOR353" s="8"/>
      <c r="TOS353" s="8"/>
      <c r="TOT353" s="8"/>
      <c r="TOU353" s="8"/>
      <c r="TOV353" s="8"/>
      <c r="TOW353" s="8"/>
      <c r="TOX353" s="8"/>
      <c r="TOY353" s="8"/>
      <c r="TOZ353" s="8"/>
      <c r="TPA353" s="8"/>
      <c r="TPB353" s="8"/>
      <c r="TPC353" s="8"/>
      <c r="TPD353" s="8"/>
      <c r="TPE353" s="8"/>
      <c r="TPF353" s="8"/>
      <c r="TPG353" s="8"/>
      <c r="TPH353" s="8"/>
      <c r="TPI353" s="8"/>
      <c r="TPJ353" s="8"/>
      <c r="TPK353" s="8"/>
      <c r="TPL353" s="8"/>
      <c r="TPM353" s="8"/>
      <c r="TPN353" s="8"/>
      <c r="TPO353" s="8"/>
      <c r="TPP353" s="8"/>
      <c r="TPQ353" s="8"/>
      <c r="TPR353" s="8"/>
      <c r="TPS353" s="8"/>
      <c r="TPT353" s="8"/>
      <c r="TPU353" s="8"/>
      <c r="TPV353" s="8"/>
      <c r="TPW353" s="8"/>
      <c r="TPX353" s="8"/>
      <c r="TPY353" s="8"/>
      <c r="TPZ353" s="8"/>
      <c r="TQA353" s="8"/>
      <c r="TQB353" s="8"/>
      <c r="TQC353" s="8"/>
      <c r="TQD353" s="8"/>
      <c r="TQE353" s="8"/>
      <c r="TQF353" s="8"/>
      <c r="TQG353" s="8"/>
      <c r="TQH353" s="8"/>
      <c r="TQI353" s="8"/>
      <c r="TQJ353" s="8"/>
      <c r="TQK353" s="8"/>
      <c r="TQL353" s="8"/>
      <c r="TQM353" s="8"/>
      <c r="TQN353" s="8"/>
      <c r="TQO353" s="8"/>
      <c r="TQP353" s="8"/>
      <c r="TQQ353" s="8"/>
      <c r="TQR353" s="8"/>
      <c r="TQS353" s="8"/>
      <c r="TQT353" s="8"/>
      <c r="TQU353" s="8"/>
      <c r="TQV353" s="8"/>
      <c r="TQW353" s="8"/>
      <c r="TQX353" s="8"/>
      <c r="TQY353" s="8"/>
      <c r="TQZ353" s="8"/>
      <c r="TRA353" s="8"/>
      <c r="TRB353" s="8"/>
      <c r="TRC353" s="8"/>
      <c r="TRD353" s="8"/>
      <c r="TRE353" s="8"/>
      <c r="TRF353" s="8"/>
      <c r="TRG353" s="8"/>
      <c r="TRH353" s="8"/>
      <c r="TRI353" s="8"/>
      <c r="TRJ353" s="8"/>
      <c r="TRK353" s="8"/>
      <c r="TRL353" s="8"/>
      <c r="TRM353" s="8"/>
      <c r="TRN353" s="8"/>
      <c r="TRO353" s="8"/>
      <c r="TRP353" s="8"/>
      <c r="TRQ353" s="8"/>
      <c r="TRR353" s="8"/>
      <c r="TRS353" s="8"/>
      <c r="TRT353" s="8"/>
      <c r="TRU353" s="8"/>
      <c r="TRV353" s="8"/>
      <c r="TRW353" s="8"/>
      <c r="TRX353" s="8"/>
      <c r="TRY353" s="8"/>
      <c r="TRZ353" s="8"/>
      <c r="TSA353" s="8"/>
      <c r="TSB353" s="8"/>
      <c r="TSC353" s="8"/>
      <c r="TSD353" s="8"/>
      <c r="TSE353" s="8"/>
      <c r="TSF353" s="8"/>
      <c r="TSG353" s="8"/>
      <c r="TSH353" s="8"/>
      <c r="TSI353" s="8"/>
      <c r="TSJ353" s="8"/>
      <c r="TSK353" s="8"/>
      <c r="TSL353" s="8"/>
      <c r="TSM353" s="8"/>
      <c r="TSN353" s="8"/>
      <c r="TSO353" s="8"/>
      <c r="TSP353" s="8"/>
      <c r="TSQ353" s="8"/>
      <c r="TSR353" s="8"/>
      <c r="TSS353" s="8"/>
      <c r="TST353" s="8"/>
      <c r="TSU353" s="8"/>
      <c r="TSV353" s="8"/>
      <c r="TSW353" s="8"/>
      <c r="TSX353" s="8"/>
      <c r="TSY353" s="8"/>
      <c r="TSZ353" s="8"/>
      <c r="TTA353" s="8"/>
      <c r="TTB353" s="8"/>
      <c r="TTC353" s="8"/>
      <c r="TTD353" s="8"/>
      <c r="TTE353" s="8"/>
      <c r="TTF353" s="8"/>
      <c r="TTG353" s="8"/>
      <c r="TTH353" s="8"/>
      <c r="TTI353" s="8"/>
      <c r="TTJ353" s="8"/>
      <c r="TTK353" s="8"/>
      <c r="TTL353" s="8"/>
      <c r="TTM353" s="8"/>
      <c r="TTN353" s="8"/>
      <c r="TTO353" s="8"/>
      <c r="TTP353" s="8"/>
      <c r="TTQ353" s="8"/>
      <c r="TTR353" s="8"/>
      <c r="TTS353" s="8"/>
      <c r="TTT353" s="8"/>
      <c r="TTU353" s="8"/>
      <c r="TTV353" s="8"/>
      <c r="TTW353" s="8"/>
      <c r="TTX353" s="8"/>
      <c r="TTY353" s="8"/>
      <c r="TTZ353" s="8"/>
      <c r="TUA353" s="8"/>
      <c r="TUB353" s="8"/>
      <c r="TUC353" s="8"/>
      <c r="TUD353" s="8"/>
      <c r="TUE353" s="8"/>
      <c r="TUF353" s="8"/>
      <c r="TUG353" s="8"/>
      <c r="TUH353" s="8"/>
      <c r="TUI353" s="8"/>
      <c r="TUJ353" s="8"/>
      <c r="TUK353" s="8"/>
      <c r="TUL353" s="8"/>
      <c r="TUM353" s="8"/>
      <c r="TUN353" s="8"/>
      <c r="TUO353" s="8"/>
      <c r="TUP353" s="8"/>
      <c r="TUQ353" s="8"/>
      <c r="TUR353" s="8"/>
      <c r="TUS353" s="8"/>
      <c r="TUT353" s="8"/>
      <c r="TUU353" s="8"/>
      <c r="TUV353" s="8"/>
      <c r="TUW353" s="8"/>
      <c r="TUX353" s="8"/>
      <c r="TUY353" s="8"/>
      <c r="TUZ353" s="8"/>
      <c r="TVA353" s="8"/>
      <c r="TVB353" s="8"/>
      <c r="TVC353" s="8"/>
      <c r="TVD353" s="8"/>
      <c r="TVE353" s="8"/>
      <c r="TVF353" s="8"/>
      <c r="TVG353" s="8"/>
      <c r="TVH353" s="8"/>
      <c r="TVI353" s="8"/>
      <c r="TVJ353" s="8"/>
      <c r="TVK353" s="8"/>
      <c r="TVL353" s="8"/>
      <c r="TVM353" s="8"/>
      <c r="TVN353" s="8"/>
      <c r="TVO353" s="8"/>
      <c r="TVP353" s="8"/>
      <c r="TVQ353" s="8"/>
      <c r="TVR353" s="8"/>
      <c r="TVS353" s="8"/>
      <c r="TVT353" s="8"/>
      <c r="TVU353" s="8"/>
      <c r="TVV353" s="8"/>
      <c r="TVW353" s="8"/>
      <c r="TVX353" s="8"/>
      <c r="TVY353" s="8"/>
      <c r="TVZ353" s="8"/>
      <c r="TWA353" s="8"/>
      <c r="TWB353" s="8"/>
      <c r="TWC353" s="8"/>
      <c r="TWD353" s="8"/>
      <c r="TWE353" s="8"/>
      <c r="TWF353" s="8"/>
      <c r="TWG353" s="8"/>
      <c r="TWH353" s="8"/>
      <c r="TWI353" s="8"/>
      <c r="TWJ353" s="8"/>
      <c r="TWK353" s="8"/>
      <c r="TWL353" s="8"/>
      <c r="TWM353" s="8"/>
      <c r="TWN353" s="8"/>
      <c r="TWO353" s="8"/>
      <c r="TWP353" s="8"/>
      <c r="TWQ353" s="8"/>
      <c r="TWR353" s="8"/>
      <c r="TWS353" s="8"/>
      <c r="TWT353" s="8"/>
      <c r="TWU353" s="8"/>
      <c r="TWV353" s="8"/>
      <c r="TWW353" s="8"/>
      <c r="TWX353" s="8"/>
      <c r="TWY353" s="8"/>
      <c r="TWZ353" s="8"/>
      <c r="TXA353" s="8"/>
      <c r="TXB353" s="8"/>
      <c r="TXC353" s="8"/>
      <c r="TXD353" s="8"/>
      <c r="TXE353" s="8"/>
      <c r="TXF353" s="8"/>
      <c r="TXG353" s="8"/>
      <c r="TXH353" s="8"/>
      <c r="TXI353" s="8"/>
      <c r="TXJ353" s="8"/>
      <c r="TXK353" s="8"/>
      <c r="TXL353" s="8"/>
      <c r="TXM353" s="8"/>
      <c r="TXN353" s="8"/>
      <c r="TXO353" s="8"/>
      <c r="TXP353" s="8"/>
      <c r="TXQ353" s="8"/>
      <c r="TXR353" s="8"/>
      <c r="TXS353" s="8"/>
      <c r="TXT353" s="8"/>
      <c r="TXU353" s="8"/>
      <c r="TXV353" s="8"/>
      <c r="TXW353" s="8"/>
      <c r="TXX353" s="8"/>
      <c r="TXY353" s="8"/>
      <c r="TXZ353" s="8"/>
      <c r="TYA353" s="8"/>
      <c r="TYB353" s="8"/>
      <c r="TYC353" s="8"/>
      <c r="TYD353" s="8"/>
      <c r="TYE353" s="8"/>
      <c r="TYF353" s="8"/>
      <c r="TYG353" s="8"/>
      <c r="TYH353" s="8"/>
      <c r="TYI353" s="8"/>
      <c r="TYJ353" s="8"/>
      <c r="TYK353" s="8"/>
      <c r="TYL353" s="8"/>
      <c r="TYM353" s="8"/>
      <c r="TYN353" s="8"/>
      <c r="TYO353" s="8"/>
      <c r="TYP353" s="8"/>
      <c r="TYQ353" s="8"/>
      <c r="TYR353" s="8"/>
      <c r="TYS353" s="8"/>
      <c r="TYT353" s="8"/>
      <c r="TYU353" s="8"/>
      <c r="TYV353" s="8"/>
      <c r="TYW353" s="8"/>
      <c r="TYX353" s="8"/>
      <c r="TYY353" s="8"/>
      <c r="TYZ353" s="8"/>
      <c r="TZA353" s="8"/>
      <c r="TZB353" s="8"/>
      <c r="TZC353" s="8"/>
      <c r="TZD353" s="8"/>
      <c r="TZE353" s="8"/>
      <c r="TZF353" s="8"/>
      <c r="TZG353" s="8"/>
      <c r="TZH353" s="8"/>
      <c r="TZI353" s="8"/>
      <c r="TZJ353" s="8"/>
      <c r="TZK353" s="8"/>
      <c r="TZL353" s="8"/>
      <c r="TZM353" s="8"/>
      <c r="TZN353" s="8"/>
      <c r="TZO353" s="8"/>
      <c r="TZP353" s="8"/>
      <c r="TZQ353" s="8"/>
      <c r="TZR353" s="8"/>
      <c r="TZS353" s="8"/>
      <c r="TZT353" s="8"/>
      <c r="TZU353" s="8"/>
      <c r="TZV353" s="8"/>
      <c r="TZW353" s="8"/>
      <c r="TZX353" s="8"/>
      <c r="TZY353" s="8"/>
      <c r="TZZ353" s="8"/>
      <c r="UAA353" s="8"/>
      <c r="UAB353" s="8"/>
      <c r="UAC353" s="8"/>
      <c r="UAD353" s="8"/>
      <c r="UAE353" s="8"/>
      <c r="UAF353" s="8"/>
      <c r="UAG353" s="8"/>
      <c r="UAH353" s="8"/>
      <c r="UAI353" s="8"/>
      <c r="UAJ353" s="8"/>
      <c r="UAK353" s="8"/>
      <c r="UAL353" s="8"/>
      <c r="UAM353" s="8"/>
      <c r="UAN353" s="8"/>
      <c r="UAO353" s="8"/>
      <c r="UAP353" s="8"/>
      <c r="UAQ353" s="8"/>
      <c r="UAR353" s="8"/>
      <c r="UAS353" s="8"/>
      <c r="UAT353" s="8"/>
      <c r="UAU353" s="8"/>
      <c r="UAV353" s="8"/>
      <c r="UAW353" s="8"/>
      <c r="UAX353" s="8"/>
      <c r="UAY353" s="8"/>
      <c r="UAZ353" s="8"/>
      <c r="UBA353" s="8"/>
      <c r="UBB353" s="8"/>
      <c r="UBC353" s="8"/>
      <c r="UBD353" s="8"/>
      <c r="UBE353" s="8"/>
      <c r="UBF353" s="8"/>
      <c r="UBG353" s="8"/>
      <c r="UBH353" s="8"/>
      <c r="UBI353" s="8"/>
      <c r="UBJ353" s="8"/>
      <c r="UBK353" s="8"/>
      <c r="UBL353" s="8"/>
      <c r="UBM353" s="8"/>
      <c r="UBN353" s="8"/>
      <c r="UBO353" s="8"/>
      <c r="UBP353" s="8"/>
      <c r="UBQ353" s="8"/>
      <c r="UBR353" s="8"/>
      <c r="UBS353" s="8"/>
      <c r="UBT353" s="8"/>
      <c r="UBU353" s="8"/>
      <c r="UBV353" s="8"/>
      <c r="UBW353" s="8"/>
      <c r="UBX353" s="8"/>
      <c r="UBY353" s="8"/>
      <c r="UBZ353" s="8"/>
      <c r="UCA353" s="8"/>
      <c r="UCB353" s="8"/>
      <c r="UCC353" s="8"/>
      <c r="UCD353" s="8"/>
      <c r="UCE353" s="8"/>
      <c r="UCF353" s="8"/>
      <c r="UCG353" s="8"/>
      <c r="UCH353" s="8"/>
      <c r="UCI353" s="8"/>
      <c r="UCJ353" s="8"/>
      <c r="UCK353" s="8"/>
      <c r="UCL353" s="8"/>
      <c r="UCM353" s="8"/>
      <c r="UCN353" s="8"/>
      <c r="UCO353" s="8"/>
      <c r="UCP353" s="8"/>
      <c r="UCQ353" s="8"/>
      <c r="UCR353" s="8"/>
      <c r="UCS353" s="8"/>
      <c r="UCT353" s="8"/>
      <c r="UCU353" s="8"/>
      <c r="UCV353" s="8"/>
      <c r="UCW353" s="8"/>
      <c r="UCX353" s="8"/>
      <c r="UCY353" s="8"/>
      <c r="UCZ353" s="8"/>
      <c r="UDA353" s="8"/>
      <c r="UDB353" s="8"/>
      <c r="UDC353" s="8"/>
      <c r="UDD353" s="8"/>
      <c r="UDE353" s="8"/>
      <c r="UDF353" s="8"/>
      <c r="UDG353" s="8"/>
      <c r="UDH353" s="8"/>
      <c r="UDI353" s="8"/>
      <c r="UDJ353" s="8"/>
      <c r="UDK353" s="8"/>
      <c r="UDL353" s="8"/>
      <c r="UDM353" s="8"/>
      <c r="UDN353" s="8"/>
      <c r="UDO353" s="8"/>
      <c r="UDP353" s="8"/>
      <c r="UDQ353" s="8"/>
      <c r="UDR353" s="8"/>
      <c r="UDS353" s="8"/>
      <c r="UDT353" s="8"/>
      <c r="UDU353" s="8"/>
      <c r="UDV353" s="8"/>
      <c r="UDW353" s="8"/>
      <c r="UDX353" s="8"/>
      <c r="UDY353" s="8"/>
      <c r="UDZ353" s="8"/>
      <c r="UEA353" s="8"/>
      <c r="UEB353" s="8"/>
      <c r="UEC353" s="8"/>
      <c r="UED353" s="8"/>
      <c r="UEE353" s="8"/>
      <c r="UEF353" s="8"/>
      <c r="UEG353" s="8"/>
      <c r="UEH353" s="8"/>
      <c r="UEI353" s="8"/>
      <c r="UEJ353" s="8"/>
      <c r="UEK353" s="8"/>
      <c r="UEL353" s="8"/>
      <c r="UEM353" s="8"/>
      <c r="UEN353" s="8"/>
      <c r="UEO353" s="8"/>
      <c r="UEP353" s="8"/>
      <c r="UEQ353" s="8"/>
      <c r="UER353" s="8"/>
      <c r="UES353" s="8"/>
      <c r="UET353" s="8"/>
      <c r="UEU353" s="8"/>
      <c r="UEV353" s="8"/>
      <c r="UEW353" s="8"/>
      <c r="UEX353" s="8"/>
      <c r="UEY353" s="8"/>
      <c r="UEZ353" s="8"/>
      <c r="UFA353" s="8"/>
      <c r="UFB353" s="8"/>
      <c r="UFC353" s="8"/>
      <c r="UFD353" s="8"/>
      <c r="UFE353" s="8"/>
      <c r="UFF353" s="8"/>
      <c r="UFG353" s="8"/>
      <c r="UFH353" s="8"/>
      <c r="UFI353" s="8"/>
      <c r="UFJ353" s="8"/>
      <c r="UFK353" s="8"/>
      <c r="UFL353" s="8"/>
      <c r="UFM353" s="8"/>
      <c r="UFN353" s="8"/>
      <c r="UFO353" s="8"/>
      <c r="UFP353" s="8"/>
      <c r="UFQ353" s="8"/>
      <c r="UFR353" s="8"/>
      <c r="UFS353" s="8"/>
      <c r="UFT353" s="8"/>
      <c r="UFU353" s="8"/>
      <c r="UFV353" s="8"/>
      <c r="UFW353" s="8"/>
      <c r="UFX353" s="8"/>
      <c r="UFY353" s="8"/>
      <c r="UFZ353" s="8"/>
      <c r="UGA353" s="8"/>
      <c r="UGB353" s="8"/>
      <c r="UGC353" s="8"/>
      <c r="UGD353" s="8"/>
      <c r="UGE353" s="8"/>
      <c r="UGF353" s="8"/>
      <c r="UGG353" s="8"/>
      <c r="UGH353" s="8"/>
      <c r="UGI353" s="8"/>
      <c r="UGJ353" s="8"/>
      <c r="UGK353" s="8"/>
      <c r="UGL353" s="8"/>
      <c r="UGM353" s="8"/>
      <c r="UGN353" s="8"/>
      <c r="UGO353" s="8"/>
      <c r="UGP353" s="8"/>
      <c r="UGQ353" s="8"/>
      <c r="UGR353" s="8"/>
      <c r="UGS353" s="8"/>
      <c r="UGT353" s="8"/>
      <c r="UGU353" s="8"/>
      <c r="UGV353" s="8"/>
      <c r="UGW353" s="8"/>
      <c r="UGX353" s="8"/>
      <c r="UGY353" s="8"/>
      <c r="UGZ353" s="8"/>
      <c r="UHA353" s="8"/>
      <c r="UHB353" s="8"/>
      <c r="UHC353" s="8"/>
      <c r="UHD353" s="8"/>
      <c r="UHE353" s="8"/>
      <c r="UHF353" s="8"/>
      <c r="UHG353" s="8"/>
      <c r="UHH353" s="8"/>
      <c r="UHI353" s="8"/>
      <c r="UHJ353" s="8"/>
      <c r="UHK353" s="8"/>
      <c r="UHL353" s="8"/>
      <c r="UHM353" s="8"/>
      <c r="UHN353" s="8"/>
      <c r="UHO353" s="8"/>
      <c r="UHP353" s="8"/>
      <c r="UHQ353" s="8"/>
      <c r="UHR353" s="8"/>
      <c r="UHS353" s="8"/>
      <c r="UHT353" s="8"/>
      <c r="UHU353" s="8"/>
      <c r="UHV353" s="8"/>
      <c r="UHW353" s="8"/>
      <c r="UHX353" s="8"/>
      <c r="UHY353" s="8"/>
      <c r="UHZ353" s="8"/>
      <c r="UIA353" s="8"/>
      <c r="UIB353" s="8"/>
      <c r="UIC353" s="8"/>
      <c r="UID353" s="8"/>
      <c r="UIE353" s="8"/>
      <c r="UIF353" s="8"/>
      <c r="UIG353" s="8"/>
      <c r="UIH353" s="8"/>
      <c r="UII353" s="8"/>
      <c r="UIJ353" s="8"/>
      <c r="UIK353" s="8"/>
      <c r="UIL353" s="8"/>
      <c r="UIM353" s="8"/>
      <c r="UIN353" s="8"/>
      <c r="UIO353" s="8"/>
      <c r="UIP353" s="8"/>
      <c r="UIQ353" s="8"/>
      <c r="UIR353" s="8"/>
      <c r="UIS353" s="8"/>
      <c r="UIT353" s="8"/>
      <c r="UIU353" s="8"/>
      <c r="UIV353" s="8"/>
      <c r="UIW353" s="8"/>
      <c r="UIX353" s="8"/>
      <c r="UIY353" s="8"/>
      <c r="UIZ353" s="8"/>
      <c r="UJA353" s="8"/>
      <c r="UJB353" s="8"/>
      <c r="UJC353" s="8"/>
      <c r="UJD353" s="8"/>
      <c r="UJE353" s="8"/>
      <c r="UJF353" s="8"/>
      <c r="UJG353" s="8"/>
      <c r="UJH353" s="8"/>
      <c r="UJI353" s="8"/>
      <c r="UJJ353" s="8"/>
      <c r="UJK353" s="8"/>
      <c r="UJL353" s="8"/>
      <c r="UJM353" s="8"/>
      <c r="UJN353" s="8"/>
      <c r="UJO353" s="8"/>
      <c r="UJP353" s="8"/>
      <c r="UJQ353" s="8"/>
      <c r="UJR353" s="8"/>
      <c r="UJS353" s="8"/>
      <c r="UJT353" s="8"/>
      <c r="UJU353" s="8"/>
      <c r="UJV353" s="8"/>
      <c r="UJW353" s="8"/>
      <c r="UJX353" s="8"/>
      <c r="UJY353" s="8"/>
      <c r="UJZ353" s="8"/>
      <c r="UKA353" s="8"/>
      <c r="UKB353" s="8"/>
      <c r="UKC353" s="8"/>
      <c r="UKD353" s="8"/>
      <c r="UKE353" s="8"/>
      <c r="UKF353" s="8"/>
      <c r="UKG353" s="8"/>
      <c r="UKH353" s="8"/>
      <c r="UKI353" s="8"/>
      <c r="UKJ353" s="8"/>
      <c r="UKK353" s="8"/>
      <c r="UKL353" s="8"/>
      <c r="UKM353" s="8"/>
      <c r="UKN353" s="8"/>
      <c r="UKO353" s="8"/>
      <c r="UKP353" s="8"/>
      <c r="UKQ353" s="8"/>
      <c r="UKR353" s="8"/>
      <c r="UKS353" s="8"/>
      <c r="UKT353" s="8"/>
      <c r="UKU353" s="8"/>
      <c r="UKV353" s="8"/>
      <c r="UKW353" s="8"/>
      <c r="UKX353" s="8"/>
      <c r="UKY353" s="8"/>
      <c r="UKZ353" s="8"/>
      <c r="ULA353" s="8"/>
      <c r="ULB353" s="8"/>
      <c r="ULC353" s="8"/>
      <c r="ULD353" s="8"/>
      <c r="ULE353" s="8"/>
      <c r="ULF353" s="8"/>
      <c r="ULG353" s="8"/>
      <c r="ULH353" s="8"/>
      <c r="ULI353" s="8"/>
      <c r="ULJ353" s="8"/>
      <c r="ULK353" s="8"/>
      <c r="ULL353" s="8"/>
      <c r="ULM353" s="8"/>
      <c r="ULN353" s="8"/>
      <c r="ULO353" s="8"/>
      <c r="ULP353" s="8"/>
      <c r="ULQ353" s="8"/>
      <c r="ULR353" s="8"/>
      <c r="ULS353" s="8"/>
      <c r="ULT353" s="8"/>
      <c r="ULU353" s="8"/>
      <c r="ULV353" s="8"/>
      <c r="ULW353" s="8"/>
      <c r="ULX353" s="8"/>
      <c r="ULY353" s="8"/>
      <c r="ULZ353" s="8"/>
      <c r="UMA353" s="8"/>
      <c r="UMB353" s="8"/>
      <c r="UMC353" s="8"/>
      <c r="UMD353" s="8"/>
      <c r="UME353" s="8"/>
      <c r="UMF353" s="8"/>
      <c r="UMG353" s="8"/>
      <c r="UMH353" s="8"/>
      <c r="UMI353" s="8"/>
      <c r="UMJ353" s="8"/>
      <c r="UMK353" s="8"/>
      <c r="UML353" s="8"/>
      <c r="UMM353" s="8"/>
      <c r="UMN353" s="8"/>
      <c r="UMO353" s="8"/>
      <c r="UMP353" s="8"/>
      <c r="UMQ353" s="8"/>
      <c r="UMR353" s="8"/>
      <c r="UMS353" s="8"/>
      <c r="UMT353" s="8"/>
      <c r="UMU353" s="8"/>
      <c r="UMV353" s="8"/>
      <c r="UMW353" s="8"/>
      <c r="UMX353" s="8"/>
      <c r="UMY353" s="8"/>
      <c r="UMZ353" s="8"/>
      <c r="UNA353" s="8"/>
      <c r="UNB353" s="8"/>
      <c r="UNC353" s="8"/>
      <c r="UND353" s="8"/>
      <c r="UNE353" s="8"/>
      <c r="UNF353" s="8"/>
      <c r="UNG353" s="8"/>
      <c r="UNH353" s="8"/>
      <c r="UNI353" s="8"/>
      <c r="UNJ353" s="8"/>
      <c r="UNK353" s="8"/>
      <c r="UNL353" s="8"/>
      <c r="UNM353" s="8"/>
      <c r="UNN353" s="8"/>
      <c r="UNO353" s="8"/>
      <c r="UNP353" s="8"/>
      <c r="UNQ353" s="8"/>
      <c r="UNR353" s="8"/>
      <c r="UNS353" s="8"/>
      <c r="UNT353" s="8"/>
      <c r="UNU353" s="8"/>
      <c r="UNV353" s="8"/>
      <c r="UNW353" s="8"/>
      <c r="UNX353" s="8"/>
      <c r="UNY353" s="8"/>
      <c r="UNZ353" s="8"/>
      <c r="UOA353" s="8"/>
      <c r="UOB353" s="8"/>
      <c r="UOC353" s="8"/>
      <c r="UOD353" s="8"/>
      <c r="UOE353" s="8"/>
      <c r="UOF353" s="8"/>
      <c r="UOG353" s="8"/>
      <c r="UOH353" s="8"/>
      <c r="UOI353" s="8"/>
      <c r="UOJ353" s="8"/>
      <c r="UOK353" s="8"/>
      <c r="UOL353" s="8"/>
      <c r="UOM353" s="8"/>
      <c r="UON353" s="8"/>
      <c r="UOO353" s="8"/>
      <c r="UOP353" s="8"/>
      <c r="UOQ353" s="8"/>
      <c r="UOR353" s="8"/>
      <c r="UOS353" s="8"/>
      <c r="UOT353" s="8"/>
      <c r="UOU353" s="8"/>
      <c r="UOV353" s="8"/>
      <c r="UOW353" s="8"/>
      <c r="UOX353" s="8"/>
      <c r="UOY353" s="8"/>
      <c r="UOZ353" s="8"/>
      <c r="UPA353" s="8"/>
      <c r="UPB353" s="8"/>
      <c r="UPC353" s="8"/>
      <c r="UPD353" s="8"/>
      <c r="UPE353" s="8"/>
      <c r="UPF353" s="8"/>
      <c r="UPG353" s="8"/>
      <c r="UPH353" s="8"/>
      <c r="UPI353" s="8"/>
      <c r="UPJ353" s="8"/>
      <c r="UPK353" s="8"/>
      <c r="UPL353" s="8"/>
      <c r="UPM353" s="8"/>
      <c r="UPN353" s="8"/>
      <c r="UPO353" s="8"/>
      <c r="UPP353" s="8"/>
      <c r="UPQ353" s="8"/>
      <c r="UPR353" s="8"/>
      <c r="UPS353" s="8"/>
      <c r="UPT353" s="8"/>
      <c r="UPU353" s="8"/>
      <c r="UPV353" s="8"/>
      <c r="UPW353" s="8"/>
      <c r="UPX353" s="8"/>
      <c r="UPY353" s="8"/>
      <c r="UPZ353" s="8"/>
      <c r="UQA353" s="8"/>
      <c r="UQB353" s="8"/>
      <c r="UQC353" s="8"/>
      <c r="UQD353" s="8"/>
      <c r="UQE353" s="8"/>
      <c r="UQF353" s="8"/>
      <c r="UQG353" s="8"/>
      <c r="UQH353" s="8"/>
      <c r="UQI353" s="8"/>
      <c r="UQJ353" s="8"/>
      <c r="UQK353" s="8"/>
      <c r="UQL353" s="8"/>
      <c r="UQM353" s="8"/>
      <c r="UQN353" s="8"/>
      <c r="UQO353" s="8"/>
      <c r="UQP353" s="8"/>
      <c r="UQQ353" s="8"/>
      <c r="UQR353" s="8"/>
      <c r="UQS353" s="8"/>
      <c r="UQT353" s="8"/>
      <c r="UQU353" s="8"/>
      <c r="UQV353" s="8"/>
      <c r="UQW353" s="8"/>
      <c r="UQX353" s="8"/>
      <c r="UQY353" s="8"/>
      <c r="UQZ353" s="8"/>
      <c r="URA353" s="8"/>
      <c r="URB353" s="8"/>
      <c r="URC353" s="8"/>
      <c r="URD353" s="8"/>
      <c r="URE353" s="8"/>
      <c r="URF353" s="8"/>
      <c r="URG353" s="8"/>
      <c r="URH353" s="8"/>
      <c r="URI353" s="8"/>
      <c r="URJ353" s="8"/>
      <c r="URK353" s="8"/>
      <c r="URL353" s="8"/>
      <c r="URM353" s="8"/>
      <c r="URN353" s="8"/>
      <c r="URO353" s="8"/>
      <c r="URP353" s="8"/>
      <c r="URQ353" s="8"/>
      <c r="URR353" s="8"/>
      <c r="URS353" s="8"/>
      <c r="URT353" s="8"/>
      <c r="URU353" s="8"/>
      <c r="URV353" s="8"/>
      <c r="URW353" s="8"/>
      <c r="URX353" s="8"/>
      <c r="URY353" s="8"/>
      <c r="URZ353" s="8"/>
      <c r="USA353" s="8"/>
      <c r="USB353" s="8"/>
      <c r="USC353" s="8"/>
      <c r="USD353" s="8"/>
      <c r="USE353" s="8"/>
      <c r="USF353" s="8"/>
      <c r="USG353" s="8"/>
      <c r="USH353" s="8"/>
      <c r="USI353" s="8"/>
      <c r="USJ353" s="8"/>
      <c r="USK353" s="8"/>
      <c r="USL353" s="8"/>
      <c r="USM353" s="8"/>
      <c r="USN353" s="8"/>
      <c r="USO353" s="8"/>
      <c r="USP353" s="8"/>
      <c r="USQ353" s="8"/>
      <c r="USR353" s="8"/>
      <c r="USS353" s="8"/>
      <c r="UST353" s="8"/>
      <c r="USU353" s="8"/>
      <c r="USV353" s="8"/>
      <c r="USW353" s="8"/>
      <c r="USX353" s="8"/>
      <c r="USY353" s="8"/>
      <c r="USZ353" s="8"/>
      <c r="UTA353" s="8"/>
      <c r="UTB353" s="8"/>
      <c r="UTC353" s="8"/>
      <c r="UTD353" s="8"/>
      <c r="UTE353" s="8"/>
      <c r="UTF353" s="8"/>
      <c r="UTG353" s="8"/>
      <c r="UTH353" s="8"/>
      <c r="UTI353" s="8"/>
      <c r="UTJ353" s="8"/>
      <c r="UTK353" s="8"/>
      <c r="UTL353" s="8"/>
      <c r="UTM353" s="8"/>
      <c r="UTN353" s="8"/>
      <c r="UTO353" s="8"/>
      <c r="UTP353" s="8"/>
      <c r="UTQ353" s="8"/>
      <c r="UTR353" s="8"/>
      <c r="UTS353" s="8"/>
      <c r="UTT353" s="8"/>
      <c r="UTU353" s="8"/>
      <c r="UTV353" s="8"/>
      <c r="UTW353" s="8"/>
      <c r="UTX353" s="8"/>
      <c r="UTY353" s="8"/>
      <c r="UTZ353" s="8"/>
      <c r="UUA353" s="8"/>
      <c r="UUB353" s="8"/>
      <c r="UUC353" s="8"/>
      <c r="UUD353" s="8"/>
      <c r="UUE353" s="8"/>
      <c r="UUF353" s="8"/>
      <c r="UUG353" s="8"/>
      <c r="UUH353" s="8"/>
      <c r="UUI353" s="8"/>
      <c r="UUJ353" s="8"/>
      <c r="UUK353" s="8"/>
      <c r="UUL353" s="8"/>
      <c r="UUM353" s="8"/>
      <c r="UUN353" s="8"/>
      <c r="UUO353" s="8"/>
      <c r="UUP353" s="8"/>
      <c r="UUQ353" s="8"/>
      <c r="UUR353" s="8"/>
      <c r="UUS353" s="8"/>
      <c r="UUT353" s="8"/>
      <c r="UUU353" s="8"/>
      <c r="UUV353" s="8"/>
      <c r="UUW353" s="8"/>
      <c r="UUX353" s="8"/>
      <c r="UUY353" s="8"/>
      <c r="UUZ353" s="8"/>
      <c r="UVA353" s="8"/>
      <c r="UVB353" s="8"/>
      <c r="UVC353" s="8"/>
      <c r="UVD353" s="8"/>
      <c r="UVE353" s="8"/>
      <c r="UVF353" s="8"/>
      <c r="UVG353" s="8"/>
      <c r="UVH353" s="8"/>
      <c r="UVI353" s="8"/>
      <c r="UVJ353" s="8"/>
      <c r="UVK353" s="8"/>
      <c r="UVL353" s="8"/>
      <c r="UVM353" s="8"/>
      <c r="UVN353" s="8"/>
      <c r="UVO353" s="8"/>
      <c r="UVP353" s="8"/>
      <c r="UVQ353" s="8"/>
      <c r="UVR353" s="8"/>
      <c r="UVS353" s="8"/>
      <c r="UVT353" s="8"/>
      <c r="UVU353" s="8"/>
      <c r="UVV353" s="8"/>
      <c r="UVW353" s="8"/>
      <c r="UVX353" s="8"/>
      <c r="UVY353" s="8"/>
      <c r="UVZ353" s="8"/>
      <c r="UWA353" s="8"/>
      <c r="UWB353" s="8"/>
      <c r="UWC353" s="8"/>
      <c r="UWD353" s="8"/>
      <c r="UWE353" s="8"/>
      <c r="UWF353" s="8"/>
      <c r="UWG353" s="8"/>
      <c r="UWH353" s="8"/>
      <c r="UWI353" s="8"/>
      <c r="UWJ353" s="8"/>
      <c r="UWK353" s="8"/>
      <c r="UWL353" s="8"/>
      <c r="UWM353" s="8"/>
      <c r="UWN353" s="8"/>
      <c r="UWO353" s="8"/>
      <c r="UWP353" s="8"/>
      <c r="UWQ353" s="8"/>
      <c r="UWR353" s="8"/>
      <c r="UWS353" s="8"/>
      <c r="UWT353" s="8"/>
      <c r="UWU353" s="8"/>
      <c r="UWV353" s="8"/>
      <c r="UWW353" s="8"/>
      <c r="UWX353" s="8"/>
      <c r="UWY353" s="8"/>
      <c r="UWZ353" s="8"/>
      <c r="UXA353" s="8"/>
      <c r="UXB353" s="8"/>
      <c r="UXC353" s="8"/>
      <c r="UXD353" s="8"/>
      <c r="UXE353" s="8"/>
      <c r="UXF353" s="8"/>
      <c r="UXG353" s="8"/>
      <c r="UXH353" s="8"/>
      <c r="UXI353" s="8"/>
      <c r="UXJ353" s="8"/>
      <c r="UXK353" s="8"/>
      <c r="UXL353" s="8"/>
      <c r="UXM353" s="8"/>
      <c r="UXN353" s="8"/>
      <c r="UXO353" s="8"/>
      <c r="UXP353" s="8"/>
      <c r="UXQ353" s="8"/>
      <c r="UXR353" s="8"/>
      <c r="UXS353" s="8"/>
      <c r="UXT353" s="8"/>
      <c r="UXU353" s="8"/>
      <c r="UXV353" s="8"/>
      <c r="UXW353" s="8"/>
      <c r="UXX353" s="8"/>
      <c r="UXY353" s="8"/>
      <c r="UXZ353" s="8"/>
      <c r="UYA353" s="8"/>
      <c r="UYB353" s="8"/>
      <c r="UYC353" s="8"/>
      <c r="UYD353" s="8"/>
      <c r="UYE353" s="8"/>
      <c r="UYF353" s="8"/>
      <c r="UYG353" s="8"/>
      <c r="UYH353" s="8"/>
      <c r="UYI353" s="8"/>
      <c r="UYJ353" s="8"/>
      <c r="UYK353" s="8"/>
      <c r="UYL353" s="8"/>
      <c r="UYM353" s="8"/>
      <c r="UYN353" s="8"/>
      <c r="UYO353" s="8"/>
      <c r="UYP353" s="8"/>
      <c r="UYQ353" s="8"/>
      <c r="UYR353" s="8"/>
      <c r="UYS353" s="8"/>
      <c r="UYT353" s="8"/>
      <c r="UYU353" s="8"/>
      <c r="UYV353" s="8"/>
      <c r="UYW353" s="8"/>
      <c r="UYX353" s="8"/>
      <c r="UYY353" s="8"/>
      <c r="UYZ353" s="8"/>
      <c r="UZA353" s="8"/>
      <c r="UZB353" s="8"/>
      <c r="UZC353" s="8"/>
      <c r="UZD353" s="8"/>
      <c r="UZE353" s="8"/>
      <c r="UZF353" s="8"/>
      <c r="UZG353" s="8"/>
      <c r="UZH353" s="8"/>
      <c r="UZI353" s="8"/>
      <c r="UZJ353" s="8"/>
      <c r="UZK353" s="8"/>
      <c r="UZL353" s="8"/>
      <c r="UZM353" s="8"/>
      <c r="UZN353" s="8"/>
      <c r="UZO353" s="8"/>
      <c r="UZP353" s="8"/>
      <c r="UZQ353" s="8"/>
      <c r="UZR353" s="8"/>
      <c r="UZS353" s="8"/>
      <c r="UZT353" s="8"/>
      <c r="UZU353" s="8"/>
      <c r="UZV353" s="8"/>
      <c r="UZW353" s="8"/>
      <c r="UZX353" s="8"/>
      <c r="UZY353" s="8"/>
      <c r="UZZ353" s="8"/>
      <c r="VAA353" s="8"/>
      <c r="VAB353" s="8"/>
      <c r="VAC353" s="8"/>
      <c r="VAD353" s="8"/>
      <c r="VAE353" s="8"/>
      <c r="VAF353" s="8"/>
      <c r="VAG353" s="8"/>
      <c r="VAH353" s="8"/>
      <c r="VAI353" s="8"/>
      <c r="VAJ353" s="8"/>
      <c r="VAK353" s="8"/>
      <c r="VAL353" s="8"/>
      <c r="VAM353" s="8"/>
      <c r="VAN353" s="8"/>
      <c r="VAO353" s="8"/>
      <c r="VAP353" s="8"/>
      <c r="VAQ353" s="8"/>
      <c r="VAR353" s="8"/>
      <c r="VAS353" s="8"/>
      <c r="VAT353" s="8"/>
      <c r="VAU353" s="8"/>
      <c r="VAV353" s="8"/>
      <c r="VAW353" s="8"/>
      <c r="VAX353" s="8"/>
      <c r="VAY353" s="8"/>
      <c r="VAZ353" s="8"/>
      <c r="VBA353" s="8"/>
      <c r="VBB353" s="8"/>
      <c r="VBC353" s="8"/>
      <c r="VBD353" s="8"/>
      <c r="VBE353" s="8"/>
      <c r="VBF353" s="8"/>
      <c r="VBG353" s="8"/>
      <c r="VBH353" s="8"/>
      <c r="VBI353" s="8"/>
      <c r="VBJ353" s="8"/>
      <c r="VBK353" s="8"/>
      <c r="VBL353" s="8"/>
      <c r="VBM353" s="8"/>
      <c r="VBN353" s="8"/>
      <c r="VBO353" s="8"/>
      <c r="VBP353" s="8"/>
      <c r="VBQ353" s="8"/>
      <c r="VBR353" s="8"/>
      <c r="VBS353" s="8"/>
      <c r="VBT353" s="8"/>
      <c r="VBU353" s="8"/>
      <c r="VBV353" s="8"/>
      <c r="VBW353" s="8"/>
      <c r="VBX353" s="8"/>
      <c r="VBY353" s="8"/>
      <c r="VBZ353" s="8"/>
      <c r="VCA353" s="8"/>
      <c r="VCB353" s="8"/>
      <c r="VCC353" s="8"/>
      <c r="VCD353" s="8"/>
      <c r="VCE353" s="8"/>
      <c r="VCF353" s="8"/>
      <c r="VCG353" s="8"/>
      <c r="VCH353" s="8"/>
      <c r="VCI353" s="8"/>
      <c r="VCJ353" s="8"/>
      <c r="VCK353" s="8"/>
      <c r="VCL353" s="8"/>
      <c r="VCM353" s="8"/>
      <c r="VCN353" s="8"/>
      <c r="VCO353" s="8"/>
      <c r="VCP353" s="8"/>
      <c r="VCQ353" s="8"/>
      <c r="VCR353" s="8"/>
      <c r="VCS353" s="8"/>
      <c r="VCT353" s="8"/>
      <c r="VCU353" s="8"/>
      <c r="VCV353" s="8"/>
      <c r="VCW353" s="8"/>
      <c r="VCX353" s="8"/>
      <c r="VCY353" s="8"/>
      <c r="VCZ353" s="8"/>
      <c r="VDA353" s="8"/>
      <c r="VDB353" s="8"/>
      <c r="VDC353" s="8"/>
      <c r="VDD353" s="8"/>
      <c r="VDE353" s="8"/>
      <c r="VDF353" s="8"/>
      <c r="VDG353" s="8"/>
      <c r="VDH353" s="8"/>
      <c r="VDI353" s="8"/>
      <c r="VDJ353" s="8"/>
      <c r="VDK353" s="8"/>
      <c r="VDL353" s="8"/>
      <c r="VDM353" s="8"/>
      <c r="VDN353" s="8"/>
      <c r="VDO353" s="8"/>
      <c r="VDP353" s="8"/>
      <c r="VDQ353" s="8"/>
      <c r="VDR353" s="8"/>
      <c r="VDS353" s="8"/>
      <c r="VDT353" s="8"/>
      <c r="VDU353" s="8"/>
      <c r="VDV353" s="8"/>
      <c r="VDW353" s="8"/>
      <c r="VDX353" s="8"/>
      <c r="VDY353" s="8"/>
      <c r="VDZ353" s="8"/>
      <c r="VEA353" s="8"/>
      <c r="VEB353" s="8"/>
      <c r="VEC353" s="8"/>
      <c r="VED353" s="8"/>
      <c r="VEE353" s="8"/>
      <c r="VEF353" s="8"/>
      <c r="VEG353" s="8"/>
      <c r="VEH353" s="8"/>
      <c r="VEI353" s="8"/>
      <c r="VEJ353" s="8"/>
      <c r="VEK353" s="8"/>
      <c r="VEL353" s="8"/>
      <c r="VEM353" s="8"/>
      <c r="VEN353" s="8"/>
      <c r="VEO353" s="8"/>
      <c r="VEP353" s="8"/>
      <c r="VEQ353" s="8"/>
      <c r="VER353" s="8"/>
      <c r="VES353" s="8"/>
      <c r="VET353" s="8"/>
      <c r="VEU353" s="8"/>
      <c r="VEV353" s="8"/>
      <c r="VEW353" s="8"/>
      <c r="VEX353" s="8"/>
      <c r="VEY353" s="8"/>
      <c r="VEZ353" s="8"/>
      <c r="VFA353" s="8"/>
      <c r="VFB353" s="8"/>
      <c r="VFC353" s="8"/>
      <c r="VFD353" s="8"/>
      <c r="VFE353" s="8"/>
      <c r="VFF353" s="8"/>
      <c r="VFG353" s="8"/>
      <c r="VFH353" s="8"/>
      <c r="VFI353" s="8"/>
      <c r="VFJ353" s="8"/>
      <c r="VFK353" s="8"/>
      <c r="VFL353" s="8"/>
      <c r="VFM353" s="8"/>
      <c r="VFN353" s="8"/>
      <c r="VFO353" s="8"/>
      <c r="VFP353" s="8"/>
      <c r="VFQ353" s="8"/>
      <c r="VFR353" s="8"/>
      <c r="VFS353" s="8"/>
      <c r="VFT353" s="8"/>
      <c r="VFU353" s="8"/>
      <c r="VFV353" s="8"/>
      <c r="VFW353" s="8"/>
      <c r="VFX353" s="8"/>
      <c r="VFY353" s="8"/>
      <c r="VFZ353" s="8"/>
      <c r="VGA353" s="8"/>
      <c r="VGB353" s="8"/>
      <c r="VGC353" s="8"/>
      <c r="VGD353" s="8"/>
      <c r="VGE353" s="8"/>
      <c r="VGF353" s="8"/>
      <c r="VGG353" s="8"/>
      <c r="VGH353" s="8"/>
      <c r="VGI353" s="8"/>
      <c r="VGJ353" s="8"/>
      <c r="VGK353" s="8"/>
      <c r="VGL353" s="8"/>
      <c r="VGM353" s="8"/>
      <c r="VGN353" s="8"/>
      <c r="VGO353" s="8"/>
      <c r="VGP353" s="8"/>
      <c r="VGQ353" s="8"/>
      <c r="VGR353" s="8"/>
      <c r="VGS353" s="8"/>
      <c r="VGT353" s="8"/>
      <c r="VGU353" s="8"/>
      <c r="VGV353" s="8"/>
      <c r="VGW353" s="8"/>
      <c r="VGX353" s="8"/>
      <c r="VGY353" s="8"/>
      <c r="VGZ353" s="8"/>
      <c r="VHA353" s="8"/>
      <c r="VHB353" s="8"/>
      <c r="VHC353" s="8"/>
      <c r="VHD353" s="8"/>
      <c r="VHE353" s="8"/>
      <c r="VHF353" s="8"/>
      <c r="VHG353" s="8"/>
      <c r="VHH353" s="8"/>
      <c r="VHI353" s="8"/>
      <c r="VHJ353" s="8"/>
      <c r="VHK353" s="8"/>
      <c r="VHL353" s="8"/>
      <c r="VHM353" s="8"/>
      <c r="VHN353" s="8"/>
      <c r="VHO353" s="8"/>
      <c r="VHP353" s="8"/>
      <c r="VHQ353" s="8"/>
      <c r="VHR353" s="8"/>
      <c r="VHS353" s="8"/>
      <c r="VHT353" s="8"/>
      <c r="VHU353" s="8"/>
      <c r="VHV353" s="8"/>
      <c r="VHW353" s="8"/>
      <c r="VHX353" s="8"/>
      <c r="VHY353" s="8"/>
      <c r="VHZ353" s="8"/>
      <c r="VIA353" s="8"/>
      <c r="VIB353" s="8"/>
      <c r="VIC353" s="8"/>
      <c r="VID353" s="8"/>
      <c r="VIE353" s="8"/>
      <c r="VIF353" s="8"/>
      <c r="VIG353" s="8"/>
      <c r="VIH353" s="8"/>
      <c r="VII353" s="8"/>
      <c r="VIJ353" s="8"/>
      <c r="VIK353" s="8"/>
      <c r="VIL353" s="8"/>
      <c r="VIM353" s="8"/>
      <c r="VIN353" s="8"/>
      <c r="VIO353" s="8"/>
      <c r="VIP353" s="8"/>
      <c r="VIQ353" s="8"/>
      <c r="VIR353" s="8"/>
      <c r="VIS353" s="8"/>
      <c r="VIT353" s="8"/>
      <c r="VIU353" s="8"/>
      <c r="VIV353" s="8"/>
      <c r="VIW353" s="8"/>
      <c r="VIX353" s="8"/>
      <c r="VIY353" s="8"/>
      <c r="VIZ353" s="8"/>
      <c r="VJA353" s="8"/>
      <c r="VJB353" s="8"/>
      <c r="VJC353" s="8"/>
      <c r="VJD353" s="8"/>
      <c r="VJE353" s="8"/>
      <c r="VJF353" s="8"/>
      <c r="VJG353" s="8"/>
      <c r="VJH353" s="8"/>
      <c r="VJI353" s="8"/>
      <c r="VJJ353" s="8"/>
      <c r="VJK353" s="8"/>
      <c r="VJL353" s="8"/>
      <c r="VJM353" s="8"/>
      <c r="VJN353" s="8"/>
      <c r="VJO353" s="8"/>
      <c r="VJP353" s="8"/>
      <c r="VJQ353" s="8"/>
      <c r="VJR353" s="8"/>
      <c r="VJS353" s="8"/>
      <c r="VJT353" s="8"/>
      <c r="VJU353" s="8"/>
      <c r="VJV353" s="8"/>
      <c r="VJW353" s="8"/>
      <c r="VJX353" s="8"/>
      <c r="VJY353" s="8"/>
      <c r="VJZ353" s="8"/>
      <c r="VKA353" s="8"/>
      <c r="VKB353" s="8"/>
      <c r="VKC353" s="8"/>
      <c r="VKD353" s="8"/>
      <c r="VKE353" s="8"/>
      <c r="VKF353" s="8"/>
      <c r="VKG353" s="8"/>
      <c r="VKH353" s="8"/>
      <c r="VKI353" s="8"/>
      <c r="VKJ353" s="8"/>
      <c r="VKK353" s="8"/>
      <c r="VKL353" s="8"/>
      <c r="VKM353" s="8"/>
      <c r="VKN353" s="8"/>
      <c r="VKO353" s="8"/>
      <c r="VKP353" s="8"/>
      <c r="VKQ353" s="8"/>
      <c r="VKR353" s="8"/>
      <c r="VKS353" s="8"/>
      <c r="VKT353" s="8"/>
      <c r="VKU353" s="8"/>
      <c r="VKV353" s="8"/>
      <c r="VKW353" s="8"/>
      <c r="VKX353" s="8"/>
      <c r="VKY353" s="8"/>
      <c r="VKZ353" s="8"/>
      <c r="VLA353" s="8"/>
      <c r="VLB353" s="8"/>
      <c r="VLC353" s="8"/>
      <c r="VLD353" s="8"/>
      <c r="VLE353" s="8"/>
      <c r="VLF353" s="8"/>
      <c r="VLG353" s="8"/>
      <c r="VLH353" s="8"/>
      <c r="VLI353" s="8"/>
      <c r="VLJ353" s="8"/>
      <c r="VLK353" s="8"/>
      <c r="VLL353" s="8"/>
      <c r="VLM353" s="8"/>
      <c r="VLN353" s="8"/>
      <c r="VLO353" s="8"/>
      <c r="VLP353" s="8"/>
      <c r="VLQ353" s="8"/>
      <c r="VLR353" s="8"/>
      <c r="VLS353" s="8"/>
      <c r="VLT353" s="8"/>
      <c r="VLU353" s="8"/>
      <c r="VLV353" s="8"/>
      <c r="VLW353" s="8"/>
      <c r="VLX353" s="8"/>
      <c r="VLY353" s="8"/>
      <c r="VLZ353" s="8"/>
      <c r="VMA353" s="8"/>
      <c r="VMB353" s="8"/>
      <c r="VMC353" s="8"/>
      <c r="VMD353" s="8"/>
      <c r="VME353" s="8"/>
      <c r="VMF353" s="8"/>
      <c r="VMG353" s="8"/>
      <c r="VMH353" s="8"/>
      <c r="VMI353" s="8"/>
      <c r="VMJ353" s="8"/>
      <c r="VMK353" s="8"/>
      <c r="VML353" s="8"/>
      <c r="VMM353" s="8"/>
      <c r="VMN353" s="8"/>
      <c r="VMO353" s="8"/>
      <c r="VMP353" s="8"/>
      <c r="VMQ353" s="8"/>
      <c r="VMR353" s="8"/>
      <c r="VMS353" s="8"/>
      <c r="VMT353" s="8"/>
      <c r="VMU353" s="8"/>
      <c r="VMV353" s="8"/>
      <c r="VMW353" s="8"/>
      <c r="VMX353" s="8"/>
      <c r="VMY353" s="8"/>
      <c r="VMZ353" s="8"/>
      <c r="VNA353" s="8"/>
      <c r="VNB353" s="8"/>
      <c r="VNC353" s="8"/>
      <c r="VND353" s="8"/>
      <c r="VNE353" s="8"/>
      <c r="VNF353" s="8"/>
      <c r="VNG353" s="8"/>
      <c r="VNH353" s="8"/>
      <c r="VNI353" s="8"/>
      <c r="VNJ353" s="8"/>
      <c r="VNK353" s="8"/>
      <c r="VNL353" s="8"/>
      <c r="VNM353" s="8"/>
      <c r="VNN353" s="8"/>
      <c r="VNO353" s="8"/>
      <c r="VNP353" s="8"/>
      <c r="VNQ353" s="8"/>
      <c r="VNR353" s="8"/>
      <c r="VNS353" s="8"/>
      <c r="VNT353" s="8"/>
      <c r="VNU353" s="8"/>
      <c r="VNV353" s="8"/>
      <c r="VNW353" s="8"/>
      <c r="VNX353" s="8"/>
      <c r="VNY353" s="8"/>
      <c r="VNZ353" s="8"/>
      <c r="VOA353" s="8"/>
      <c r="VOB353" s="8"/>
      <c r="VOC353" s="8"/>
      <c r="VOD353" s="8"/>
      <c r="VOE353" s="8"/>
      <c r="VOF353" s="8"/>
      <c r="VOG353" s="8"/>
      <c r="VOH353" s="8"/>
      <c r="VOI353" s="8"/>
      <c r="VOJ353" s="8"/>
      <c r="VOK353" s="8"/>
      <c r="VOL353" s="8"/>
      <c r="VOM353" s="8"/>
      <c r="VON353" s="8"/>
      <c r="VOO353" s="8"/>
      <c r="VOP353" s="8"/>
      <c r="VOQ353" s="8"/>
      <c r="VOR353" s="8"/>
      <c r="VOS353" s="8"/>
      <c r="VOT353" s="8"/>
      <c r="VOU353" s="8"/>
      <c r="VOV353" s="8"/>
      <c r="VOW353" s="8"/>
      <c r="VOX353" s="8"/>
      <c r="VOY353" s="8"/>
      <c r="VOZ353" s="8"/>
      <c r="VPA353" s="8"/>
      <c r="VPB353" s="8"/>
      <c r="VPC353" s="8"/>
      <c r="VPD353" s="8"/>
      <c r="VPE353" s="8"/>
      <c r="VPF353" s="8"/>
      <c r="VPG353" s="8"/>
      <c r="VPH353" s="8"/>
      <c r="VPI353" s="8"/>
      <c r="VPJ353" s="8"/>
      <c r="VPK353" s="8"/>
      <c r="VPL353" s="8"/>
      <c r="VPM353" s="8"/>
      <c r="VPN353" s="8"/>
      <c r="VPO353" s="8"/>
      <c r="VPP353" s="8"/>
      <c r="VPQ353" s="8"/>
      <c r="VPR353" s="8"/>
      <c r="VPS353" s="8"/>
      <c r="VPT353" s="8"/>
      <c r="VPU353" s="8"/>
      <c r="VPV353" s="8"/>
      <c r="VPW353" s="8"/>
      <c r="VPX353" s="8"/>
      <c r="VPY353" s="8"/>
      <c r="VPZ353" s="8"/>
      <c r="VQA353" s="8"/>
      <c r="VQB353" s="8"/>
      <c r="VQC353" s="8"/>
      <c r="VQD353" s="8"/>
      <c r="VQE353" s="8"/>
      <c r="VQF353" s="8"/>
      <c r="VQG353" s="8"/>
      <c r="VQH353" s="8"/>
      <c r="VQI353" s="8"/>
      <c r="VQJ353" s="8"/>
      <c r="VQK353" s="8"/>
      <c r="VQL353" s="8"/>
      <c r="VQM353" s="8"/>
      <c r="VQN353" s="8"/>
      <c r="VQO353" s="8"/>
      <c r="VQP353" s="8"/>
      <c r="VQQ353" s="8"/>
      <c r="VQR353" s="8"/>
      <c r="VQS353" s="8"/>
      <c r="VQT353" s="8"/>
      <c r="VQU353" s="8"/>
      <c r="VQV353" s="8"/>
      <c r="VQW353" s="8"/>
      <c r="VQX353" s="8"/>
      <c r="VQY353" s="8"/>
      <c r="VQZ353" s="8"/>
      <c r="VRA353" s="8"/>
      <c r="VRB353" s="8"/>
      <c r="VRC353" s="8"/>
      <c r="VRD353" s="8"/>
      <c r="VRE353" s="8"/>
      <c r="VRF353" s="8"/>
      <c r="VRG353" s="8"/>
      <c r="VRH353" s="8"/>
      <c r="VRI353" s="8"/>
      <c r="VRJ353" s="8"/>
      <c r="VRK353" s="8"/>
      <c r="VRL353" s="8"/>
      <c r="VRM353" s="8"/>
      <c r="VRN353" s="8"/>
      <c r="VRO353" s="8"/>
      <c r="VRP353" s="8"/>
      <c r="VRQ353" s="8"/>
      <c r="VRR353" s="8"/>
      <c r="VRS353" s="8"/>
      <c r="VRT353" s="8"/>
      <c r="VRU353" s="8"/>
      <c r="VRV353" s="8"/>
      <c r="VRW353" s="8"/>
      <c r="VRX353" s="8"/>
      <c r="VRY353" s="8"/>
      <c r="VRZ353" s="8"/>
      <c r="VSA353" s="8"/>
      <c r="VSB353" s="8"/>
      <c r="VSC353" s="8"/>
      <c r="VSD353" s="8"/>
      <c r="VSE353" s="8"/>
      <c r="VSF353" s="8"/>
      <c r="VSG353" s="8"/>
      <c r="VSH353" s="8"/>
      <c r="VSI353" s="8"/>
      <c r="VSJ353" s="8"/>
      <c r="VSK353" s="8"/>
      <c r="VSL353" s="8"/>
      <c r="VSM353" s="8"/>
      <c r="VSN353" s="8"/>
      <c r="VSO353" s="8"/>
      <c r="VSP353" s="8"/>
      <c r="VSQ353" s="8"/>
      <c r="VSR353" s="8"/>
      <c r="VSS353" s="8"/>
      <c r="VST353" s="8"/>
      <c r="VSU353" s="8"/>
      <c r="VSV353" s="8"/>
      <c r="VSW353" s="8"/>
      <c r="VSX353" s="8"/>
      <c r="VSY353" s="8"/>
      <c r="VSZ353" s="8"/>
      <c r="VTA353" s="8"/>
      <c r="VTB353" s="8"/>
      <c r="VTC353" s="8"/>
      <c r="VTD353" s="8"/>
      <c r="VTE353" s="8"/>
      <c r="VTF353" s="8"/>
      <c r="VTG353" s="8"/>
      <c r="VTH353" s="8"/>
      <c r="VTI353" s="8"/>
      <c r="VTJ353" s="8"/>
      <c r="VTK353" s="8"/>
      <c r="VTL353" s="8"/>
      <c r="VTM353" s="8"/>
      <c r="VTN353" s="8"/>
      <c r="VTO353" s="8"/>
      <c r="VTP353" s="8"/>
      <c r="VTQ353" s="8"/>
      <c r="VTR353" s="8"/>
      <c r="VTS353" s="8"/>
      <c r="VTT353" s="8"/>
      <c r="VTU353" s="8"/>
      <c r="VTV353" s="8"/>
      <c r="VTW353" s="8"/>
      <c r="VTX353" s="8"/>
      <c r="VTY353" s="8"/>
      <c r="VTZ353" s="8"/>
      <c r="VUA353" s="8"/>
      <c r="VUB353" s="8"/>
      <c r="VUC353" s="8"/>
      <c r="VUD353" s="8"/>
      <c r="VUE353" s="8"/>
      <c r="VUF353" s="8"/>
      <c r="VUG353" s="8"/>
      <c r="VUH353" s="8"/>
      <c r="VUI353" s="8"/>
      <c r="VUJ353" s="8"/>
      <c r="VUK353" s="8"/>
      <c r="VUL353" s="8"/>
      <c r="VUM353" s="8"/>
      <c r="VUN353" s="8"/>
      <c r="VUO353" s="8"/>
      <c r="VUP353" s="8"/>
      <c r="VUQ353" s="8"/>
      <c r="VUR353" s="8"/>
      <c r="VUS353" s="8"/>
      <c r="VUT353" s="8"/>
      <c r="VUU353" s="8"/>
      <c r="VUV353" s="8"/>
      <c r="VUW353" s="8"/>
      <c r="VUX353" s="8"/>
      <c r="VUY353" s="8"/>
      <c r="VUZ353" s="8"/>
      <c r="VVA353" s="8"/>
      <c r="VVB353" s="8"/>
      <c r="VVC353" s="8"/>
      <c r="VVD353" s="8"/>
      <c r="VVE353" s="8"/>
      <c r="VVF353" s="8"/>
      <c r="VVG353" s="8"/>
      <c r="VVH353" s="8"/>
      <c r="VVI353" s="8"/>
      <c r="VVJ353" s="8"/>
      <c r="VVK353" s="8"/>
      <c r="VVL353" s="8"/>
      <c r="VVM353" s="8"/>
      <c r="VVN353" s="8"/>
      <c r="VVO353" s="8"/>
      <c r="VVP353" s="8"/>
      <c r="VVQ353" s="8"/>
      <c r="VVR353" s="8"/>
      <c r="VVS353" s="8"/>
      <c r="VVT353" s="8"/>
      <c r="VVU353" s="8"/>
      <c r="VVV353" s="8"/>
      <c r="VVW353" s="8"/>
      <c r="VVX353" s="8"/>
      <c r="VVY353" s="8"/>
      <c r="VVZ353" s="8"/>
      <c r="VWA353" s="8"/>
      <c r="VWB353" s="8"/>
      <c r="VWC353" s="8"/>
      <c r="VWD353" s="8"/>
      <c r="VWE353" s="8"/>
      <c r="VWF353" s="8"/>
      <c r="VWG353" s="8"/>
      <c r="VWH353" s="8"/>
      <c r="VWI353" s="8"/>
      <c r="VWJ353" s="8"/>
      <c r="VWK353" s="8"/>
      <c r="VWL353" s="8"/>
      <c r="VWM353" s="8"/>
      <c r="VWN353" s="8"/>
      <c r="VWO353" s="8"/>
      <c r="VWP353" s="8"/>
      <c r="VWQ353" s="8"/>
      <c r="VWR353" s="8"/>
      <c r="VWS353" s="8"/>
      <c r="VWT353" s="8"/>
      <c r="VWU353" s="8"/>
      <c r="VWV353" s="8"/>
      <c r="VWW353" s="8"/>
      <c r="VWX353" s="8"/>
      <c r="VWY353" s="8"/>
      <c r="VWZ353" s="8"/>
      <c r="VXA353" s="8"/>
      <c r="VXB353" s="8"/>
      <c r="VXC353" s="8"/>
      <c r="VXD353" s="8"/>
      <c r="VXE353" s="8"/>
      <c r="VXF353" s="8"/>
      <c r="VXG353" s="8"/>
      <c r="VXH353" s="8"/>
      <c r="VXI353" s="8"/>
      <c r="VXJ353" s="8"/>
      <c r="VXK353" s="8"/>
      <c r="VXL353" s="8"/>
      <c r="VXM353" s="8"/>
      <c r="VXN353" s="8"/>
      <c r="VXO353" s="8"/>
      <c r="VXP353" s="8"/>
      <c r="VXQ353" s="8"/>
      <c r="VXR353" s="8"/>
      <c r="VXS353" s="8"/>
      <c r="VXT353" s="8"/>
      <c r="VXU353" s="8"/>
      <c r="VXV353" s="8"/>
      <c r="VXW353" s="8"/>
      <c r="VXX353" s="8"/>
      <c r="VXY353" s="8"/>
      <c r="VXZ353" s="8"/>
      <c r="VYA353" s="8"/>
      <c r="VYB353" s="8"/>
      <c r="VYC353" s="8"/>
      <c r="VYD353" s="8"/>
      <c r="VYE353" s="8"/>
      <c r="VYF353" s="8"/>
      <c r="VYG353" s="8"/>
      <c r="VYH353" s="8"/>
      <c r="VYI353" s="8"/>
      <c r="VYJ353" s="8"/>
      <c r="VYK353" s="8"/>
      <c r="VYL353" s="8"/>
      <c r="VYM353" s="8"/>
      <c r="VYN353" s="8"/>
      <c r="VYO353" s="8"/>
      <c r="VYP353" s="8"/>
      <c r="VYQ353" s="8"/>
      <c r="VYR353" s="8"/>
      <c r="VYS353" s="8"/>
      <c r="VYT353" s="8"/>
      <c r="VYU353" s="8"/>
      <c r="VYV353" s="8"/>
      <c r="VYW353" s="8"/>
      <c r="VYX353" s="8"/>
      <c r="VYY353" s="8"/>
      <c r="VYZ353" s="8"/>
      <c r="VZA353" s="8"/>
      <c r="VZB353" s="8"/>
      <c r="VZC353" s="8"/>
      <c r="VZD353" s="8"/>
      <c r="VZE353" s="8"/>
      <c r="VZF353" s="8"/>
      <c r="VZG353" s="8"/>
      <c r="VZH353" s="8"/>
      <c r="VZI353" s="8"/>
      <c r="VZJ353" s="8"/>
      <c r="VZK353" s="8"/>
      <c r="VZL353" s="8"/>
      <c r="VZM353" s="8"/>
      <c r="VZN353" s="8"/>
      <c r="VZO353" s="8"/>
      <c r="VZP353" s="8"/>
      <c r="VZQ353" s="8"/>
      <c r="VZR353" s="8"/>
      <c r="VZS353" s="8"/>
      <c r="VZT353" s="8"/>
      <c r="VZU353" s="8"/>
      <c r="VZV353" s="8"/>
      <c r="VZW353" s="8"/>
      <c r="VZX353" s="8"/>
      <c r="VZY353" s="8"/>
      <c r="VZZ353" s="8"/>
      <c r="WAA353" s="8"/>
      <c r="WAB353" s="8"/>
      <c r="WAC353" s="8"/>
      <c r="WAD353" s="8"/>
      <c r="WAE353" s="8"/>
      <c r="WAF353" s="8"/>
      <c r="WAG353" s="8"/>
      <c r="WAH353" s="8"/>
      <c r="WAI353" s="8"/>
      <c r="WAJ353" s="8"/>
      <c r="WAK353" s="8"/>
      <c r="WAL353" s="8"/>
      <c r="WAM353" s="8"/>
      <c r="WAN353" s="8"/>
      <c r="WAO353" s="8"/>
      <c r="WAP353" s="8"/>
      <c r="WAQ353" s="8"/>
      <c r="WAR353" s="8"/>
      <c r="WAS353" s="8"/>
      <c r="WAT353" s="8"/>
      <c r="WAU353" s="8"/>
      <c r="WAV353" s="8"/>
      <c r="WAW353" s="8"/>
      <c r="WAX353" s="8"/>
      <c r="WAY353" s="8"/>
      <c r="WAZ353" s="8"/>
      <c r="WBA353" s="8"/>
      <c r="WBB353" s="8"/>
      <c r="WBC353" s="8"/>
      <c r="WBD353" s="8"/>
      <c r="WBE353" s="8"/>
      <c r="WBF353" s="8"/>
      <c r="WBG353" s="8"/>
      <c r="WBH353" s="8"/>
      <c r="WBI353" s="8"/>
      <c r="WBJ353" s="8"/>
      <c r="WBK353" s="8"/>
      <c r="WBL353" s="8"/>
      <c r="WBM353" s="8"/>
      <c r="WBN353" s="8"/>
      <c r="WBO353" s="8"/>
      <c r="WBP353" s="8"/>
      <c r="WBQ353" s="8"/>
      <c r="WBR353" s="8"/>
      <c r="WBS353" s="8"/>
      <c r="WBT353" s="8"/>
      <c r="WBU353" s="8"/>
      <c r="WBV353" s="8"/>
      <c r="WBW353" s="8"/>
      <c r="WBX353" s="8"/>
      <c r="WBY353" s="8"/>
      <c r="WBZ353" s="8"/>
      <c r="WCA353" s="8"/>
      <c r="WCB353" s="8"/>
      <c r="WCC353" s="8"/>
      <c r="WCD353" s="8"/>
      <c r="WCE353" s="8"/>
      <c r="WCF353" s="8"/>
      <c r="WCG353" s="8"/>
      <c r="WCH353" s="8"/>
      <c r="WCI353" s="8"/>
      <c r="WCJ353" s="8"/>
      <c r="WCK353" s="8"/>
      <c r="WCL353" s="8"/>
      <c r="WCM353" s="8"/>
      <c r="WCN353" s="8"/>
      <c r="WCO353" s="8"/>
      <c r="WCP353" s="8"/>
      <c r="WCQ353" s="8"/>
      <c r="WCR353" s="8"/>
      <c r="WCS353" s="8"/>
      <c r="WCT353" s="8"/>
      <c r="WCU353" s="8"/>
      <c r="WCV353" s="8"/>
      <c r="WCW353" s="8"/>
      <c r="WCX353" s="8"/>
      <c r="WCY353" s="8"/>
      <c r="WCZ353" s="8"/>
      <c r="WDA353" s="8"/>
      <c r="WDB353" s="8"/>
      <c r="WDC353" s="8"/>
      <c r="WDD353" s="8"/>
      <c r="WDE353" s="8"/>
      <c r="WDF353" s="8"/>
      <c r="WDG353" s="8"/>
      <c r="WDH353" s="8"/>
      <c r="WDI353" s="8"/>
      <c r="WDJ353" s="8"/>
      <c r="WDK353" s="8"/>
      <c r="WDL353" s="8"/>
      <c r="WDM353" s="8"/>
      <c r="WDN353" s="8"/>
      <c r="WDO353" s="8"/>
      <c r="WDP353" s="8"/>
      <c r="WDQ353" s="8"/>
      <c r="WDR353" s="8"/>
      <c r="WDS353" s="8"/>
      <c r="WDT353" s="8"/>
      <c r="WDU353" s="8"/>
      <c r="WDV353" s="8"/>
      <c r="WDW353" s="8"/>
      <c r="WDX353" s="8"/>
      <c r="WDY353" s="8"/>
      <c r="WDZ353" s="8"/>
      <c r="WEA353" s="8"/>
      <c r="WEB353" s="8"/>
      <c r="WEC353" s="8"/>
      <c r="WED353" s="8"/>
      <c r="WEE353" s="8"/>
      <c r="WEF353" s="8"/>
      <c r="WEG353" s="8"/>
      <c r="WEH353" s="8"/>
      <c r="WEI353" s="8"/>
      <c r="WEJ353" s="8"/>
      <c r="WEK353" s="8"/>
      <c r="WEL353" s="8"/>
      <c r="WEM353" s="8"/>
      <c r="WEN353" s="8"/>
      <c r="WEO353" s="8"/>
      <c r="WEP353" s="8"/>
      <c r="WEQ353" s="8"/>
      <c r="WER353" s="8"/>
      <c r="WES353" s="8"/>
      <c r="WET353" s="8"/>
      <c r="WEU353" s="8"/>
      <c r="WEV353" s="8"/>
      <c r="WEW353" s="8"/>
      <c r="WEX353" s="8"/>
      <c r="WEY353" s="8"/>
      <c r="WEZ353" s="8"/>
      <c r="WFA353" s="8"/>
      <c r="WFB353" s="8"/>
      <c r="WFC353" s="8"/>
      <c r="WFD353" s="8"/>
      <c r="WFE353" s="8"/>
      <c r="WFF353" s="8"/>
      <c r="WFG353" s="8"/>
      <c r="WFH353" s="8"/>
      <c r="WFI353" s="8"/>
      <c r="WFJ353" s="8"/>
      <c r="WFK353" s="8"/>
      <c r="WFL353" s="8"/>
      <c r="WFM353" s="8"/>
      <c r="WFN353" s="8"/>
      <c r="WFO353" s="8"/>
      <c r="WFP353" s="8"/>
      <c r="WFQ353" s="8"/>
      <c r="WFR353" s="8"/>
      <c r="WFS353" s="8"/>
      <c r="WFT353" s="8"/>
      <c r="WFU353" s="8"/>
      <c r="WFV353" s="8"/>
      <c r="WFW353" s="8"/>
      <c r="WFX353" s="8"/>
      <c r="WFY353" s="8"/>
      <c r="WFZ353" s="8"/>
      <c r="WGA353" s="8"/>
      <c r="WGB353" s="8"/>
      <c r="WGC353" s="8"/>
      <c r="WGD353" s="8"/>
      <c r="WGE353" s="8"/>
      <c r="WGF353" s="8"/>
      <c r="WGG353" s="8"/>
      <c r="WGH353" s="8"/>
      <c r="WGI353" s="8"/>
      <c r="WGJ353" s="8"/>
      <c r="WGK353" s="8"/>
      <c r="WGL353" s="8"/>
      <c r="WGM353" s="8"/>
      <c r="WGN353" s="8"/>
      <c r="WGO353" s="8"/>
      <c r="WGP353" s="8"/>
      <c r="WGQ353" s="8"/>
      <c r="WGR353" s="8"/>
      <c r="WGS353" s="8"/>
      <c r="WGT353" s="8"/>
      <c r="WGU353" s="8"/>
      <c r="WGV353" s="8"/>
      <c r="WGW353" s="8"/>
      <c r="WGX353" s="8"/>
      <c r="WGY353" s="8"/>
      <c r="WGZ353" s="8"/>
      <c r="WHA353" s="8"/>
      <c r="WHB353" s="8"/>
      <c r="WHC353" s="8"/>
      <c r="WHD353" s="8"/>
      <c r="WHE353" s="8"/>
      <c r="WHF353" s="8"/>
      <c r="WHG353" s="8"/>
      <c r="WHH353" s="8"/>
      <c r="WHI353" s="8"/>
      <c r="WHJ353" s="8"/>
      <c r="WHK353" s="8"/>
      <c r="WHL353" s="8"/>
      <c r="WHM353" s="8"/>
      <c r="WHN353" s="8"/>
      <c r="WHO353" s="8"/>
      <c r="WHP353" s="8"/>
      <c r="WHQ353" s="8"/>
      <c r="WHR353" s="8"/>
      <c r="WHS353" s="8"/>
      <c r="WHT353" s="8"/>
      <c r="WHU353" s="8"/>
      <c r="WHV353" s="8"/>
      <c r="WHW353" s="8"/>
      <c r="WHX353" s="8"/>
      <c r="WHY353" s="8"/>
      <c r="WHZ353" s="8"/>
      <c r="WIA353" s="8"/>
      <c r="WIB353" s="8"/>
      <c r="WIC353" s="8"/>
      <c r="WID353" s="8"/>
      <c r="WIE353" s="8"/>
      <c r="WIF353" s="8"/>
      <c r="WIG353" s="8"/>
      <c r="WIH353" s="8"/>
      <c r="WII353" s="8"/>
      <c r="WIJ353" s="8"/>
      <c r="WIK353" s="8"/>
      <c r="WIL353" s="8"/>
      <c r="WIM353" s="8"/>
      <c r="WIN353" s="8"/>
      <c r="WIO353" s="8"/>
      <c r="WIP353" s="8"/>
      <c r="WIQ353" s="8"/>
      <c r="WIR353" s="8"/>
      <c r="WIS353" s="8"/>
      <c r="WIT353" s="8"/>
      <c r="WIU353" s="8"/>
      <c r="WIV353" s="8"/>
      <c r="WIW353" s="8"/>
      <c r="WIX353" s="8"/>
      <c r="WIY353" s="8"/>
      <c r="WIZ353" s="8"/>
      <c r="WJA353" s="8"/>
      <c r="WJB353" s="8"/>
      <c r="WJC353" s="8"/>
      <c r="WJD353" s="8"/>
      <c r="WJE353" s="8"/>
      <c r="WJF353" s="8"/>
      <c r="WJG353" s="8"/>
      <c r="WJH353" s="8"/>
      <c r="WJI353" s="8"/>
      <c r="WJJ353" s="8"/>
      <c r="WJK353" s="8"/>
      <c r="WJL353" s="8"/>
      <c r="WJM353" s="8"/>
      <c r="WJN353" s="8"/>
      <c r="WJO353" s="8"/>
      <c r="WJP353" s="8"/>
      <c r="WJQ353" s="8"/>
      <c r="WJR353" s="8"/>
      <c r="WJS353" s="8"/>
      <c r="WJT353" s="8"/>
      <c r="WJU353" s="8"/>
      <c r="WJV353" s="8"/>
      <c r="WJW353" s="8"/>
      <c r="WJX353" s="8"/>
      <c r="WJY353" s="8"/>
      <c r="WJZ353" s="8"/>
      <c r="WKA353" s="8"/>
      <c r="WKB353" s="8"/>
      <c r="WKC353" s="8"/>
      <c r="WKD353" s="8"/>
      <c r="WKE353" s="8"/>
      <c r="WKF353" s="8"/>
      <c r="WKG353" s="8"/>
      <c r="WKH353" s="8"/>
      <c r="WKI353" s="8"/>
      <c r="WKJ353" s="8"/>
      <c r="WKK353" s="8"/>
      <c r="WKL353" s="8"/>
      <c r="WKM353" s="8"/>
      <c r="WKN353" s="8"/>
      <c r="WKO353" s="8"/>
      <c r="WKP353" s="8"/>
      <c r="WKQ353" s="8"/>
      <c r="WKR353" s="8"/>
      <c r="WKS353" s="8"/>
      <c r="WKT353" s="8"/>
      <c r="WKU353" s="8"/>
      <c r="WKV353" s="8"/>
      <c r="WKW353" s="8"/>
      <c r="WKX353" s="8"/>
      <c r="WKY353" s="8"/>
      <c r="WKZ353" s="8"/>
      <c r="WLA353" s="8"/>
      <c r="WLB353" s="8"/>
      <c r="WLC353" s="8"/>
      <c r="WLD353" s="8"/>
      <c r="WLE353" s="8"/>
      <c r="WLF353" s="8"/>
      <c r="WLG353" s="8"/>
      <c r="WLH353" s="8"/>
      <c r="WLI353" s="8"/>
      <c r="WLJ353" s="8"/>
      <c r="WLK353" s="8"/>
      <c r="WLL353" s="8"/>
      <c r="WLM353" s="8"/>
      <c r="WLN353" s="8"/>
      <c r="WLO353" s="8"/>
      <c r="WLP353" s="8"/>
      <c r="WLQ353" s="8"/>
      <c r="WLR353" s="8"/>
      <c r="WLS353" s="8"/>
      <c r="WLT353" s="8"/>
      <c r="WLU353" s="8"/>
      <c r="WLV353" s="8"/>
      <c r="WLW353" s="8"/>
      <c r="WLX353" s="8"/>
      <c r="WLY353" s="8"/>
      <c r="WLZ353" s="8"/>
      <c r="WMA353" s="8"/>
      <c r="WMB353" s="8"/>
      <c r="WMC353" s="8"/>
      <c r="WMD353" s="8"/>
      <c r="WME353" s="8"/>
      <c r="WMF353" s="8"/>
      <c r="WMG353" s="8"/>
      <c r="WMH353" s="8"/>
      <c r="WMI353" s="8"/>
      <c r="WMJ353" s="8"/>
      <c r="WMK353" s="8"/>
      <c r="WML353" s="8"/>
      <c r="WMM353" s="8"/>
      <c r="WMN353" s="8"/>
      <c r="WMO353" s="8"/>
      <c r="WMP353" s="8"/>
      <c r="WMQ353" s="8"/>
      <c r="WMR353" s="8"/>
      <c r="WMS353" s="8"/>
      <c r="WMT353" s="8"/>
      <c r="WMU353" s="8"/>
      <c r="WMV353" s="8"/>
      <c r="WMW353" s="8"/>
      <c r="WMX353" s="8"/>
      <c r="WMY353" s="8"/>
      <c r="WMZ353" s="8"/>
      <c r="WNA353" s="8"/>
      <c r="WNB353" s="8"/>
      <c r="WNC353" s="8"/>
      <c r="WND353" s="8"/>
      <c r="WNE353" s="8"/>
      <c r="WNF353" s="8"/>
      <c r="WNG353" s="8"/>
      <c r="WNH353" s="8"/>
      <c r="WNI353" s="8"/>
      <c r="WNJ353" s="8"/>
      <c r="WNK353" s="8"/>
      <c r="WNL353" s="8"/>
      <c r="WNM353" s="8"/>
      <c r="WNN353" s="8"/>
      <c r="WNO353" s="8"/>
      <c r="WNP353" s="8"/>
      <c r="WNQ353" s="8"/>
      <c r="WNR353" s="8"/>
      <c r="WNS353" s="8"/>
      <c r="WNT353" s="8"/>
      <c r="WNU353" s="8"/>
      <c r="WNV353" s="8"/>
      <c r="WNW353" s="8"/>
      <c r="WNX353" s="8"/>
      <c r="WNY353" s="8"/>
      <c r="WNZ353" s="8"/>
      <c r="WOA353" s="8"/>
      <c r="WOB353" s="8"/>
      <c r="WOC353" s="8"/>
      <c r="WOD353" s="8"/>
      <c r="WOE353" s="8"/>
      <c r="WOF353" s="8"/>
      <c r="WOG353" s="8"/>
      <c r="WOH353" s="8"/>
      <c r="WOI353" s="8"/>
      <c r="WOJ353" s="8"/>
      <c r="WOK353" s="8"/>
      <c r="WOL353" s="8"/>
      <c r="WOM353" s="8"/>
      <c r="WON353" s="8"/>
      <c r="WOO353" s="8"/>
      <c r="WOP353" s="8"/>
      <c r="WOQ353" s="8"/>
      <c r="WOR353" s="8"/>
      <c r="WOS353" s="8"/>
      <c r="WOT353" s="8"/>
      <c r="WOU353" s="8"/>
      <c r="WOV353" s="8"/>
      <c r="WOW353" s="8"/>
      <c r="WOX353" s="8"/>
      <c r="WOY353" s="8"/>
      <c r="WOZ353" s="8"/>
      <c r="WPA353" s="8"/>
      <c r="WPB353" s="8"/>
      <c r="WPC353" s="8"/>
      <c r="WPD353" s="8"/>
      <c r="WPE353" s="8"/>
      <c r="WPF353" s="8"/>
      <c r="WPG353" s="8"/>
      <c r="WPH353" s="8"/>
      <c r="WPI353" s="8"/>
      <c r="WPJ353" s="8"/>
      <c r="WPK353" s="8"/>
      <c r="WPL353" s="8"/>
      <c r="WPM353" s="8"/>
      <c r="WPN353" s="8"/>
      <c r="WPO353" s="8"/>
      <c r="WPP353" s="8"/>
      <c r="WPQ353" s="8"/>
      <c r="WPR353" s="8"/>
      <c r="WPS353" s="8"/>
      <c r="WPT353" s="8"/>
      <c r="WPU353" s="8"/>
      <c r="WPV353" s="8"/>
      <c r="WPW353" s="8"/>
      <c r="WPX353" s="8"/>
      <c r="WPY353" s="8"/>
      <c r="WPZ353" s="8"/>
      <c r="WQA353" s="8"/>
      <c r="WQB353" s="8"/>
      <c r="WQC353" s="8"/>
      <c r="WQD353" s="8"/>
      <c r="WQE353" s="8"/>
      <c r="WQF353" s="8"/>
      <c r="WQG353" s="8"/>
      <c r="WQH353" s="8"/>
      <c r="WQI353" s="8"/>
      <c r="WQJ353" s="8"/>
      <c r="WQK353" s="8"/>
      <c r="WQL353" s="8"/>
      <c r="WQM353" s="8"/>
      <c r="WQN353" s="8"/>
      <c r="WQO353" s="8"/>
      <c r="WQP353" s="8"/>
      <c r="WQQ353" s="8"/>
      <c r="WQR353" s="8"/>
      <c r="WQS353" s="8"/>
      <c r="WQT353" s="8"/>
      <c r="WQU353" s="8"/>
      <c r="WQV353" s="8"/>
      <c r="WQW353" s="8"/>
      <c r="WQX353" s="8"/>
      <c r="WQY353" s="8"/>
      <c r="WQZ353" s="8"/>
      <c r="WRA353" s="8"/>
      <c r="WRB353" s="8"/>
      <c r="WRC353" s="8"/>
      <c r="WRD353" s="8"/>
      <c r="WRE353" s="8"/>
      <c r="WRF353" s="8"/>
      <c r="WRG353" s="8"/>
      <c r="WRH353" s="8"/>
      <c r="WRI353" s="8"/>
      <c r="WRJ353" s="8"/>
      <c r="WRK353" s="8"/>
      <c r="WRL353" s="8"/>
      <c r="WRM353" s="8"/>
      <c r="WRN353" s="8"/>
      <c r="WRO353" s="8"/>
      <c r="WRP353" s="8"/>
      <c r="WRQ353" s="8"/>
      <c r="WRR353" s="8"/>
      <c r="WRS353" s="8"/>
      <c r="WRT353" s="8"/>
      <c r="WRU353" s="8"/>
      <c r="WRV353" s="8"/>
      <c r="WRW353" s="8"/>
      <c r="WRX353" s="8"/>
      <c r="WRY353" s="8"/>
      <c r="WRZ353" s="8"/>
      <c r="WSA353" s="8"/>
      <c r="WSB353" s="8"/>
      <c r="WSC353" s="8"/>
      <c r="WSD353" s="8"/>
      <c r="WSE353" s="8"/>
      <c r="WSF353" s="8"/>
      <c r="WSG353" s="8"/>
      <c r="WSH353" s="8"/>
      <c r="WSI353" s="8"/>
      <c r="WSJ353" s="8"/>
      <c r="WSK353" s="8"/>
      <c r="WSL353" s="8"/>
      <c r="WSM353" s="8"/>
      <c r="WSN353" s="8"/>
      <c r="WSO353" s="8"/>
      <c r="WSP353" s="8"/>
      <c r="WSQ353" s="8"/>
      <c r="WSR353" s="8"/>
      <c r="WSS353" s="8"/>
      <c r="WST353" s="8"/>
      <c r="WSU353" s="8"/>
      <c r="WSV353" s="8"/>
      <c r="WSW353" s="8"/>
      <c r="WSX353" s="8"/>
      <c r="WSY353" s="8"/>
      <c r="WSZ353" s="8"/>
      <c r="WTA353" s="8"/>
      <c r="WTB353" s="8"/>
      <c r="WTC353" s="8"/>
      <c r="WTD353" s="8"/>
      <c r="WTE353" s="8"/>
      <c r="WTF353" s="8"/>
      <c r="WTG353" s="8"/>
      <c r="WTH353" s="8"/>
      <c r="WTI353" s="8"/>
      <c r="WTJ353" s="8"/>
      <c r="WTK353" s="8"/>
      <c r="WTL353" s="8"/>
      <c r="WTM353" s="8"/>
      <c r="WTN353" s="8"/>
      <c r="WTO353" s="8"/>
      <c r="WTP353" s="8"/>
      <c r="WTQ353" s="8"/>
      <c r="WTR353" s="8"/>
      <c r="WTS353" s="8"/>
      <c r="WTT353" s="8"/>
      <c r="WTU353" s="8"/>
      <c r="WTV353" s="8"/>
      <c r="WTW353" s="8"/>
      <c r="WTX353" s="8"/>
      <c r="WTY353" s="8"/>
      <c r="WTZ353" s="8"/>
      <c r="WUA353" s="8"/>
      <c r="WUB353" s="8"/>
      <c r="WUC353" s="8"/>
      <c r="WUD353" s="8"/>
      <c r="WUE353" s="8"/>
      <c r="WUF353" s="8"/>
      <c r="WUG353" s="8"/>
      <c r="WUH353" s="8"/>
      <c r="WUI353" s="8"/>
      <c r="WUJ353" s="8"/>
      <c r="WUK353" s="8"/>
      <c r="WUL353" s="8"/>
      <c r="WUM353" s="8"/>
      <c r="WUN353" s="8"/>
      <c r="WUO353" s="8"/>
      <c r="WUP353" s="8"/>
      <c r="WUQ353" s="8"/>
      <c r="WUR353" s="8"/>
      <c r="WUS353" s="8"/>
      <c r="WUT353" s="8"/>
      <c r="WUU353" s="8"/>
      <c r="WUV353" s="8"/>
      <c r="WUW353" s="8"/>
      <c r="WUX353" s="8"/>
      <c r="WUY353" s="8"/>
      <c r="WUZ353" s="8"/>
      <c r="WVA353" s="8"/>
      <c r="WVB353" s="8"/>
      <c r="WVC353" s="8"/>
      <c r="WVD353" s="8"/>
      <c r="WVE353" s="8"/>
      <c r="WVF353" s="8"/>
      <c r="WVG353" s="8"/>
      <c r="WVH353" s="8"/>
      <c r="WVI353" s="8"/>
      <c r="WVJ353" s="8"/>
      <c r="WVK353" s="8"/>
      <c r="WVL353" s="8"/>
      <c r="WVM353" s="8"/>
      <c r="WVN353" s="8"/>
      <c r="WVO353" s="8"/>
      <c r="WVP353" s="8"/>
      <c r="WVQ353" s="8"/>
      <c r="WVR353" s="8"/>
      <c r="WVS353" s="8"/>
      <c r="WVT353" s="8"/>
      <c r="WVU353" s="8"/>
      <c r="WVV353" s="8"/>
      <c r="WVW353" s="8"/>
      <c r="WVX353" s="8"/>
      <c r="WVY353" s="8"/>
      <c r="WVZ353" s="8"/>
      <c r="WWA353" s="8"/>
      <c r="WWB353" s="8"/>
      <c r="WWC353" s="8"/>
      <c r="WWD353" s="8"/>
      <c r="WWE353" s="8"/>
      <c r="WWF353" s="8"/>
      <c r="WWG353" s="8"/>
      <c r="WWH353" s="8"/>
      <c r="WWI353" s="8"/>
      <c r="WWJ353" s="8"/>
      <c r="WWK353" s="8"/>
      <c r="WWL353" s="8"/>
      <c r="WWM353" s="8"/>
      <c r="WWN353" s="8"/>
      <c r="WWO353" s="8"/>
      <c r="WWP353" s="8"/>
      <c r="WWQ353" s="8"/>
      <c r="WWR353" s="8"/>
      <c r="WWS353" s="8"/>
      <c r="WWT353" s="8"/>
      <c r="WWU353" s="8"/>
      <c r="WWV353" s="8"/>
      <c r="WWW353" s="8"/>
      <c r="WWX353" s="8"/>
      <c r="WWY353" s="8"/>
      <c r="WWZ353" s="8"/>
      <c r="WXA353" s="8"/>
      <c r="WXB353" s="8"/>
      <c r="WXC353" s="8"/>
      <c r="WXD353" s="8"/>
      <c r="WXE353" s="8"/>
      <c r="WXF353" s="8"/>
      <c r="WXG353" s="8"/>
      <c r="WXH353" s="8"/>
      <c r="WXI353" s="8"/>
      <c r="WXJ353" s="8"/>
      <c r="WXK353" s="8"/>
      <c r="WXL353" s="8"/>
      <c r="WXM353" s="8"/>
      <c r="WXN353" s="8"/>
      <c r="WXO353" s="8"/>
      <c r="WXP353" s="8"/>
      <c r="WXQ353" s="8"/>
      <c r="WXR353" s="8"/>
      <c r="WXS353" s="8"/>
      <c r="WXT353" s="8"/>
      <c r="WXU353" s="8"/>
      <c r="WXV353" s="8"/>
      <c r="WXW353" s="8"/>
      <c r="WXX353" s="8"/>
      <c r="WXY353" s="8"/>
      <c r="WXZ353" s="8"/>
      <c r="WYA353" s="8"/>
      <c r="WYB353" s="8"/>
      <c r="WYC353" s="8"/>
      <c r="WYD353" s="8"/>
      <c r="WYE353" s="8"/>
      <c r="WYF353" s="8"/>
      <c r="WYG353" s="8"/>
      <c r="WYH353" s="8"/>
      <c r="WYI353" s="8"/>
      <c r="WYJ353" s="8"/>
      <c r="WYK353" s="8"/>
      <c r="WYL353" s="8"/>
      <c r="WYM353" s="8"/>
      <c r="WYN353" s="8"/>
      <c r="WYO353" s="8"/>
      <c r="WYP353" s="8"/>
      <c r="WYQ353" s="8"/>
      <c r="WYR353" s="8"/>
      <c r="WYS353" s="8"/>
      <c r="WYT353" s="8"/>
      <c r="WYU353" s="8"/>
      <c r="WYV353" s="8"/>
      <c r="WYW353" s="8"/>
      <c r="WYX353" s="8"/>
      <c r="WYY353" s="8"/>
      <c r="WYZ353" s="8"/>
      <c r="WZA353" s="8"/>
      <c r="WZB353" s="8"/>
      <c r="WZC353" s="8"/>
      <c r="WZD353" s="8"/>
      <c r="WZE353" s="8"/>
      <c r="WZF353" s="8"/>
      <c r="WZG353" s="8"/>
      <c r="WZH353" s="8"/>
      <c r="WZI353" s="8"/>
      <c r="WZJ353" s="8"/>
      <c r="WZK353" s="8"/>
      <c r="WZL353" s="8"/>
      <c r="WZM353" s="8"/>
      <c r="WZN353" s="8"/>
      <c r="WZO353" s="8"/>
      <c r="WZP353" s="8"/>
      <c r="WZQ353" s="8"/>
      <c r="WZR353" s="8"/>
      <c r="WZS353" s="8"/>
      <c r="WZT353" s="8"/>
      <c r="WZU353" s="8"/>
      <c r="WZV353" s="8"/>
      <c r="WZW353" s="8"/>
      <c r="WZX353" s="8"/>
      <c r="WZY353" s="8"/>
      <c r="WZZ353" s="8"/>
      <c r="XAA353" s="8"/>
      <c r="XAB353" s="8"/>
      <c r="XAC353" s="8"/>
      <c r="XAD353" s="8"/>
      <c r="XAE353" s="8"/>
      <c r="XAF353" s="8"/>
      <c r="XAG353" s="8"/>
      <c r="XAH353" s="8"/>
      <c r="XAI353" s="8"/>
      <c r="XAJ353" s="8"/>
      <c r="XAK353" s="8"/>
      <c r="XAL353" s="8"/>
      <c r="XAM353" s="8"/>
      <c r="XAN353" s="8"/>
      <c r="XAO353" s="8"/>
      <c r="XAP353" s="8"/>
      <c r="XAQ353" s="8"/>
      <c r="XAR353" s="8"/>
      <c r="XAS353" s="8"/>
      <c r="XAT353" s="8"/>
      <c r="XAU353" s="8"/>
      <c r="XAV353" s="8"/>
      <c r="XAW353" s="8"/>
      <c r="XAX353" s="8"/>
      <c r="XAY353" s="8"/>
      <c r="XAZ353" s="8"/>
      <c r="XBA353" s="8"/>
      <c r="XBB353" s="8"/>
      <c r="XBC353" s="8"/>
      <c r="XBD353" s="8"/>
      <c r="XBE353" s="8"/>
      <c r="XBF353" s="8"/>
      <c r="XBG353" s="8"/>
      <c r="XBH353" s="8"/>
      <c r="XBI353" s="8"/>
      <c r="XBJ353" s="8"/>
      <c r="XBK353" s="8"/>
      <c r="XBL353" s="8"/>
      <c r="XBM353" s="8"/>
      <c r="XBN353" s="8"/>
      <c r="XBO353" s="8"/>
      <c r="XBP353" s="8"/>
      <c r="XBQ353" s="8"/>
      <c r="XBR353" s="8"/>
      <c r="XBS353" s="8"/>
      <c r="XBT353" s="8"/>
      <c r="XBU353" s="8"/>
      <c r="XBV353" s="8"/>
      <c r="XBW353" s="8"/>
      <c r="XBX353" s="8"/>
      <c r="XBY353" s="8"/>
      <c r="XBZ353" s="8"/>
      <c r="XCA353" s="8"/>
      <c r="XCB353" s="8"/>
      <c r="XCC353" s="8"/>
      <c r="XCD353" s="8"/>
      <c r="XCE353" s="8"/>
      <c r="XCF353" s="8"/>
      <c r="XCG353" s="8"/>
      <c r="XCH353" s="8"/>
      <c r="XCI353" s="8"/>
      <c r="XCJ353" s="8"/>
      <c r="XCK353" s="8"/>
      <c r="XCL353" s="8"/>
      <c r="XCM353" s="8"/>
      <c r="XCN353" s="8"/>
      <c r="XCO353" s="8"/>
      <c r="XCP353" s="8"/>
      <c r="XCQ353" s="8"/>
      <c r="XCR353" s="8"/>
      <c r="XCS353" s="8"/>
      <c r="XCT353" s="8"/>
      <c r="XCU353" s="8"/>
      <c r="XCV353" s="8"/>
      <c r="XCW353" s="8"/>
      <c r="XCX353" s="8"/>
      <c r="XCY353" s="8"/>
      <c r="XCZ353" s="8"/>
      <c r="XDA353" s="8"/>
      <c r="XDB353" s="8"/>
      <c r="XDC353" s="8"/>
      <c r="XDD353" s="8"/>
      <c r="XDE353" s="8"/>
      <c r="XDF353" s="8"/>
      <c r="XDG353" s="8"/>
      <c r="XDH353" s="8"/>
      <c r="XDI353" s="8"/>
      <c r="XDJ353" s="8"/>
      <c r="XDK353" s="8"/>
      <c r="XDL353" s="8"/>
      <c r="XDM353" s="8"/>
      <c r="XDN353" s="8"/>
      <c r="XDO353" s="8"/>
      <c r="XDP353" s="8"/>
      <c r="XDQ353" s="8"/>
      <c r="XDR353" s="8"/>
      <c r="XDS353" s="8"/>
      <c r="XDT353" s="8"/>
      <c r="XDU353" s="8"/>
      <c r="XDV353" s="8"/>
      <c r="XDW353" s="8"/>
      <c r="XDX353" s="8"/>
      <c r="XDY353" s="8"/>
      <c r="XDZ353" s="8"/>
      <c r="XEA353" s="8"/>
      <c r="XEB353" s="8"/>
      <c r="XEC353" s="8"/>
      <c r="XED353" s="8"/>
      <c r="XEE353" s="8"/>
      <c r="XEF353" s="8"/>
      <c r="XEG353" s="8"/>
      <c r="XEH353" s="8"/>
      <c r="XEI353" s="8"/>
      <c r="XEJ353" s="8"/>
      <c r="XEK353" s="8"/>
      <c r="XEL353" s="8"/>
      <c r="XEM353" s="8"/>
      <c r="XEN353" s="8"/>
      <c r="XEO353" s="8"/>
      <c r="XEP353" s="8"/>
      <c r="XEQ353" s="8"/>
      <c r="XER353" s="8"/>
      <c r="XES353" s="8"/>
      <c r="XET353" s="8"/>
      <c r="XEU353" s="8"/>
      <c r="XEV353" s="8"/>
      <c r="XEW353" s="8"/>
      <c r="XEX353" s="8"/>
      <c r="XEY353" s="8"/>
      <c r="XEZ353" s="8"/>
      <c r="XFA353" s="8"/>
    </row>
    <row r="354" spans="1:16381" ht="36" customHeight="1">
      <c r="B354" s="28" t="s">
        <v>3</v>
      </c>
      <c r="C354" s="145" t="s">
        <v>549</v>
      </c>
      <c r="D354" s="145" t="s">
        <v>128</v>
      </c>
      <c r="E354" s="155" t="s">
        <v>11</v>
      </c>
      <c r="F354" s="155" t="s">
        <v>12</v>
      </c>
      <c r="G354" s="145" t="s">
        <v>875</v>
      </c>
      <c r="H354" s="47">
        <v>1200000</v>
      </c>
      <c r="I354" s="145" t="s">
        <v>429</v>
      </c>
      <c r="J354" s="29" t="s">
        <v>76</v>
      </c>
      <c r="K354" s="71" t="s">
        <v>144</v>
      </c>
      <c r="L354" s="146" t="s">
        <v>702</v>
      </c>
      <c r="M354" s="145" t="str">
        <f>G354</f>
        <v>Amparar el pago de la inscripción al Festival Cultural en la modalidad competitiva  -  ASCUN.</v>
      </c>
      <c r="N354" s="31">
        <v>1</v>
      </c>
      <c r="O354" s="31">
        <v>1</v>
      </c>
      <c r="P354" s="73">
        <v>11</v>
      </c>
      <c r="Q354" s="74" t="s">
        <v>79</v>
      </c>
      <c r="R354" s="74" t="s">
        <v>80</v>
      </c>
      <c r="S354" s="81" t="s">
        <v>1</v>
      </c>
      <c r="T354" s="154">
        <v>1200000</v>
      </c>
      <c r="U354" s="154">
        <v>1200000</v>
      </c>
      <c r="V354" s="31" t="s">
        <v>76</v>
      </c>
      <c r="W354" s="31" t="s">
        <v>81</v>
      </c>
      <c r="X354" s="77" t="s">
        <v>82</v>
      </c>
      <c r="Y354" s="32" t="s">
        <v>83</v>
      </c>
      <c r="Z354" s="33" t="s">
        <v>3</v>
      </c>
      <c r="AA354" s="30" t="s">
        <v>84</v>
      </c>
      <c r="AB354" s="78" t="s">
        <v>85</v>
      </c>
      <c r="AC354" s="31" t="s">
        <v>76</v>
      </c>
      <c r="AD354" s="31" t="s">
        <v>86</v>
      </c>
      <c r="AE354" s="79" t="s">
        <v>87</v>
      </c>
      <c r="AF354" s="79" t="s">
        <v>88</v>
      </c>
      <c r="AG354" s="79" t="s">
        <v>89</v>
      </c>
      <c r="AH354" s="79" t="s">
        <v>90</v>
      </c>
      <c r="AI354" s="79" t="s">
        <v>90</v>
      </c>
      <c r="AJ354" s="79" t="s">
        <v>90</v>
      </c>
      <c r="AK354" s="8"/>
      <c r="AL354" s="8"/>
      <c r="AM354" s="8"/>
      <c r="AN354" s="8"/>
      <c r="AO354" s="8"/>
      <c r="AP354" s="8"/>
      <c r="AQ354" s="8"/>
      <c r="AR354" s="8"/>
      <c r="AS354" s="8"/>
      <c r="AT354" s="8"/>
      <c r="AU354" s="8"/>
      <c r="AV354" s="8"/>
      <c r="AW354" s="8"/>
      <c r="AX354" s="8"/>
      <c r="AY354" s="8"/>
      <c r="AZ354" s="8"/>
      <c r="BA354" s="8"/>
      <c r="BB354" s="8"/>
      <c r="BC354" s="8"/>
      <c r="BD354" s="8"/>
      <c r="BE354" s="8"/>
      <c r="BF354" s="8"/>
      <c r="BG354" s="8"/>
      <c r="BH354" s="8"/>
      <c r="BI354" s="8"/>
      <c r="BJ354" s="8"/>
      <c r="BK354" s="8"/>
      <c r="BL354" s="8"/>
      <c r="BM354" s="8"/>
      <c r="BN354" s="8"/>
      <c r="BO354" s="8"/>
      <c r="BP354" s="8"/>
      <c r="BQ354" s="8"/>
      <c r="BR354" s="8"/>
      <c r="BS354" s="8"/>
      <c r="BT354" s="8"/>
      <c r="BU354" s="8"/>
      <c r="BV354" s="8"/>
      <c r="BW354" s="8"/>
      <c r="BX354" s="8"/>
      <c r="BY354" s="8"/>
      <c r="BZ354" s="8"/>
      <c r="CA354" s="8"/>
      <c r="CB354" s="8"/>
      <c r="CC354" s="8"/>
      <c r="CD354" s="8"/>
      <c r="CE354" s="8"/>
      <c r="CF354" s="8"/>
      <c r="CG354" s="8"/>
      <c r="CH354" s="8"/>
      <c r="CI354" s="8"/>
      <c r="CJ354" s="8"/>
      <c r="CK354" s="8"/>
      <c r="CL354" s="8"/>
      <c r="CM354" s="8"/>
      <c r="CN354" s="8"/>
      <c r="CO354" s="8"/>
      <c r="CP354" s="8"/>
      <c r="CQ354" s="8"/>
      <c r="CR354" s="8"/>
      <c r="CS354" s="8"/>
      <c r="CT354" s="8"/>
      <c r="CU354" s="8"/>
      <c r="CV354" s="8"/>
      <c r="CW354" s="8"/>
      <c r="CX354" s="8"/>
      <c r="CY354" s="8"/>
      <c r="CZ354" s="8"/>
      <c r="DA354" s="8"/>
      <c r="DB354" s="8"/>
      <c r="DC354" s="8"/>
      <c r="DD354" s="8"/>
      <c r="DE354" s="8"/>
      <c r="DF354" s="8"/>
      <c r="DG354" s="8"/>
      <c r="DH354" s="8"/>
      <c r="DI354" s="8"/>
      <c r="DJ354" s="8"/>
      <c r="DK354" s="8"/>
      <c r="DL354" s="8"/>
      <c r="DM354" s="8"/>
      <c r="DN354" s="8"/>
      <c r="DO354" s="8"/>
      <c r="DP354" s="8"/>
      <c r="DQ354" s="8"/>
      <c r="DR354" s="8"/>
      <c r="DS354" s="8"/>
      <c r="DT354" s="8"/>
      <c r="DU354" s="8"/>
      <c r="DV354" s="8"/>
      <c r="DW354" s="8"/>
      <c r="DX354" s="8"/>
      <c r="DY354" s="8"/>
      <c r="DZ354" s="8"/>
      <c r="EA354" s="8"/>
      <c r="EB354" s="8"/>
      <c r="EC354" s="8"/>
      <c r="ED354" s="8"/>
      <c r="EE354" s="8"/>
      <c r="EF354" s="8"/>
      <c r="EG354" s="8"/>
      <c r="EH354" s="8"/>
      <c r="EI354" s="8"/>
      <c r="EJ354" s="8"/>
      <c r="EK354" s="8"/>
      <c r="EL354" s="8"/>
      <c r="EM354" s="8"/>
      <c r="EN354" s="8"/>
      <c r="EO354" s="8"/>
      <c r="EP354" s="8"/>
      <c r="EQ354" s="8"/>
      <c r="ER354" s="8"/>
      <c r="ES354" s="8"/>
      <c r="ET354" s="8"/>
      <c r="EU354" s="8"/>
      <c r="EV354" s="8"/>
      <c r="EW354" s="8"/>
      <c r="EX354" s="8"/>
      <c r="EY354" s="8"/>
      <c r="EZ354" s="8"/>
      <c r="FA354" s="8"/>
      <c r="FB354" s="8"/>
      <c r="FC354" s="8"/>
      <c r="FD354" s="8"/>
      <c r="FE354" s="8"/>
      <c r="FF354" s="8"/>
      <c r="FG354" s="8"/>
      <c r="FH354" s="8"/>
      <c r="FI354" s="8"/>
      <c r="FJ354" s="8"/>
      <c r="FK354" s="8"/>
      <c r="FL354" s="8"/>
      <c r="FM354" s="8"/>
      <c r="FN354" s="8"/>
      <c r="FO354" s="8"/>
      <c r="FP354" s="8"/>
      <c r="FQ354" s="8"/>
      <c r="FR354" s="8"/>
      <c r="FS354" s="8"/>
      <c r="FT354" s="8"/>
      <c r="FU354" s="8"/>
      <c r="FV354" s="8"/>
      <c r="FW354" s="8"/>
      <c r="FX354" s="8"/>
      <c r="FY354" s="8"/>
      <c r="FZ354" s="8"/>
      <c r="GA354" s="8"/>
      <c r="GB354" s="8"/>
      <c r="GC354" s="8"/>
      <c r="GD354" s="8"/>
      <c r="GE354" s="8"/>
      <c r="GF354" s="8"/>
      <c r="GG354" s="8"/>
      <c r="GH354" s="8"/>
      <c r="GI354" s="8"/>
      <c r="GJ354" s="8"/>
      <c r="GK354" s="8"/>
      <c r="GL354" s="8"/>
      <c r="GM354" s="8"/>
      <c r="GN354" s="8"/>
      <c r="GO354" s="8"/>
      <c r="GP354" s="8"/>
      <c r="GQ354" s="8"/>
      <c r="GR354" s="8"/>
      <c r="GS354" s="8"/>
      <c r="GT354" s="8"/>
      <c r="GU354" s="8"/>
      <c r="GV354" s="8"/>
      <c r="GW354" s="8"/>
      <c r="GX354" s="8"/>
      <c r="GY354" s="8"/>
      <c r="GZ354" s="8"/>
      <c r="HA354" s="8"/>
      <c r="HB354" s="8"/>
      <c r="HC354" s="8"/>
      <c r="HD354" s="8"/>
      <c r="HE354" s="8"/>
      <c r="HF354" s="8"/>
      <c r="HG354" s="8"/>
      <c r="HH354" s="8"/>
      <c r="HI354" s="8"/>
      <c r="HJ354" s="8"/>
      <c r="HK354" s="8"/>
      <c r="HL354" s="8"/>
      <c r="HM354" s="8"/>
      <c r="HN354" s="8"/>
      <c r="HO354" s="8"/>
      <c r="HP354" s="8"/>
      <c r="HQ354" s="8"/>
      <c r="HR354" s="8"/>
      <c r="HS354" s="8"/>
      <c r="HT354" s="8"/>
      <c r="HU354" s="8"/>
      <c r="HV354" s="8"/>
      <c r="HW354" s="8"/>
      <c r="HX354" s="8"/>
      <c r="HY354" s="8"/>
      <c r="HZ354" s="8"/>
      <c r="IA354" s="8"/>
      <c r="IB354" s="8"/>
      <c r="IC354" s="8"/>
      <c r="ID354" s="8"/>
      <c r="IE354" s="8"/>
      <c r="IF354" s="8"/>
      <c r="IG354" s="8"/>
      <c r="IH354" s="8"/>
      <c r="II354" s="8"/>
      <c r="IJ354" s="8"/>
      <c r="IK354" s="8"/>
      <c r="IL354" s="8"/>
      <c r="IM354" s="8"/>
      <c r="IN354" s="8"/>
      <c r="IO354" s="8"/>
      <c r="IP354" s="8"/>
      <c r="IQ354" s="8"/>
      <c r="IR354" s="8"/>
      <c r="IS354" s="8"/>
      <c r="IT354" s="8"/>
      <c r="IU354" s="8"/>
      <c r="IV354" s="8"/>
      <c r="IW354" s="8"/>
      <c r="IX354" s="8"/>
      <c r="IY354" s="8"/>
      <c r="IZ354" s="8"/>
      <c r="JA354" s="8"/>
      <c r="JB354" s="8"/>
      <c r="JC354" s="8"/>
      <c r="JD354" s="8"/>
      <c r="JE354" s="8"/>
      <c r="JF354" s="8"/>
      <c r="JG354" s="8"/>
      <c r="JH354" s="8"/>
      <c r="JI354" s="8"/>
      <c r="JJ354" s="8"/>
      <c r="JK354" s="8"/>
      <c r="JL354" s="8"/>
      <c r="JM354" s="8"/>
      <c r="JN354" s="8"/>
      <c r="JO354" s="8"/>
      <c r="JP354" s="8"/>
      <c r="JQ354" s="8"/>
      <c r="JR354" s="8"/>
      <c r="JS354" s="8"/>
      <c r="JT354" s="8"/>
      <c r="JU354" s="8"/>
      <c r="JV354" s="8"/>
      <c r="JW354" s="8"/>
      <c r="JX354" s="8"/>
      <c r="JY354" s="8"/>
      <c r="JZ354" s="8"/>
      <c r="KA354" s="8"/>
      <c r="KB354" s="8"/>
      <c r="KC354" s="8"/>
      <c r="KD354" s="8"/>
      <c r="KE354" s="8"/>
      <c r="KF354" s="8"/>
      <c r="KG354" s="8"/>
      <c r="KH354" s="8"/>
      <c r="KI354" s="8"/>
      <c r="KJ354" s="8"/>
      <c r="KK354" s="8"/>
      <c r="KL354" s="8"/>
      <c r="KM354" s="8"/>
      <c r="KN354" s="8"/>
      <c r="KO354" s="8"/>
      <c r="KP354" s="8"/>
      <c r="KQ354" s="8"/>
      <c r="KR354" s="8"/>
      <c r="KS354" s="8"/>
      <c r="KT354" s="8"/>
      <c r="KU354" s="8"/>
      <c r="KV354" s="8"/>
      <c r="KW354" s="8"/>
      <c r="KX354" s="8"/>
      <c r="KY354" s="8"/>
      <c r="KZ354" s="8"/>
      <c r="LA354" s="8"/>
      <c r="LB354" s="8"/>
      <c r="LC354" s="8"/>
      <c r="LD354" s="8"/>
      <c r="LE354" s="8"/>
      <c r="LF354" s="8"/>
      <c r="LG354" s="8"/>
      <c r="LH354" s="8"/>
      <c r="LI354" s="8"/>
      <c r="LJ354" s="8"/>
      <c r="LK354" s="8"/>
      <c r="LL354" s="8"/>
      <c r="LM354" s="8"/>
      <c r="LN354" s="8"/>
      <c r="LO354" s="8"/>
      <c r="LP354" s="8"/>
      <c r="LQ354" s="8"/>
      <c r="LR354" s="8"/>
      <c r="LS354" s="8"/>
      <c r="LT354" s="8"/>
      <c r="LU354" s="8"/>
      <c r="LV354" s="8"/>
      <c r="LW354" s="8"/>
      <c r="LX354" s="8"/>
      <c r="LY354" s="8"/>
      <c r="LZ354" s="8"/>
      <c r="MA354" s="8"/>
      <c r="MB354" s="8"/>
      <c r="MC354" s="8"/>
      <c r="MD354" s="8"/>
      <c r="ME354" s="8"/>
      <c r="MF354" s="8"/>
      <c r="MG354" s="8"/>
      <c r="MH354" s="8"/>
      <c r="MI354" s="8"/>
      <c r="MJ354" s="8"/>
      <c r="MK354" s="8"/>
      <c r="ML354" s="8"/>
      <c r="MM354" s="8"/>
      <c r="MN354" s="8"/>
      <c r="MO354" s="8"/>
      <c r="MP354" s="8"/>
      <c r="MQ354" s="8"/>
      <c r="MR354" s="8"/>
      <c r="MS354" s="8"/>
      <c r="MT354" s="8"/>
      <c r="MU354" s="8"/>
      <c r="MV354" s="8"/>
      <c r="MW354" s="8"/>
      <c r="MX354" s="8"/>
      <c r="MY354" s="8"/>
      <c r="MZ354" s="8"/>
      <c r="NA354" s="8"/>
      <c r="NB354" s="8"/>
      <c r="NC354" s="8"/>
      <c r="ND354" s="8"/>
      <c r="NE354" s="8"/>
      <c r="NF354" s="8"/>
      <c r="NG354" s="8"/>
      <c r="NH354" s="8"/>
      <c r="NI354" s="8"/>
      <c r="NJ354" s="8"/>
      <c r="NK354" s="8"/>
      <c r="NL354" s="8"/>
      <c r="NM354" s="8"/>
      <c r="NN354" s="8"/>
      <c r="NO354" s="8"/>
      <c r="NP354" s="8"/>
      <c r="NQ354" s="8"/>
      <c r="NR354" s="8"/>
      <c r="NS354" s="8"/>
      <c r="NT354" s="8"/>
      <c r="NU354" s="8"/>
      <c r="NV354" s="8"/>
      <c r="NW354" s="8"/>
      <c r="NX354" s="8"/>
      <c r="NY354" s="8"/>
      <c r="NZ354" s="8"/>
      <c r="OA354" s="8"/>
      <c r="OB354" s="8"/>
      <c r="OC354" s="8"/>
      <c r="OD354" s="8"/>
      <c r="OE354" s="8"/>
      <c r="OF354" s="8"/>
      <c r="OG354" s="8"/>
      <c r="OH354" s="8"/>
      <c r="OI354" s="8"/>
      <c r="OJ354" s="8"/>
      <c r="OK354" s="8"/>
      <c r="OL354" s="8"/>
      <c r="OM354" s="8"/>
      <c r="ON354" s="8"/>
      <c r="OO354" s="8"/>
      <c r="OP354" s="8"/>
      <c r="OQ354" s="8"/>
      <c r="OR354" s="8"/>
      <c r="OS354" s="8"/>
      <c r="OT354" s="8"/>
      <c r="OU354" s="8"/>
      <c r="OV354" s="8"/>
      <c r="OW354" s="8"/>
      <c r="OX354" s="8"/>
      <c r="OY354" s="8"/>
      <c r="OZ354" s="8"/>
      <c r="PA354" s="8"/>
      <c r="PB354" s="8"/>
      <c r="PC354" s="8"/>
      <c r="PD354" s="8"/>
      <c r="PE354" s="8"/>
      <c r="PF354" s="8"/>
      <c r="PG354" s="8"/>
      <c r="PH354" s="8"/>
      <c r="PI354" s="8"/>
      <c r="PJ354" s="8"/>
      <c r="PK354" s="8"/>
      <c r="PL354" s="8"/>
      <c r="PM354" s="8"/>
      <c r="PN354" s="8"/>
      <c r="PO354" s="8"/>
      <c r="PP354" s="8"/>
      <c r="PQ354" s="8"/>
      <c r="PR354" s="8"/>
      <c r="PS354" s="8"/>
      <c r="PT354" s="8"/>
      <c r="PU354" s="8"/>
      <c r="PV354" s="8"/>
      <c r="PW354" s="8"/>
      <c r="PX354" s="8"/>
      <c r="PY354" s="8"/>
      <c r="PZ354" s="8"/>
      <c r="QA354" s="8"/>
      <c r="QB354" s="8"/>
      <c r="QC354" s="8"/>
      <c r="QD354" s="8"/>
      <c r="QE354" s="8"/>
      <c r="QF354" s="8"/>
      <c r="QG354" s="8"/>
      <c r="QH354" s="8"/>
      <c r="QI354" s="8"/>
      <c r="QJ354" s="8"/>
      <c r="QK354" s="8"/>
      <c r="QL354" s="8"/>
      <c r="QM354" s="8"/>
      <c r="QN354" s="8"/>
      <c r="QO354" s="8"/>
      <c r="QP354" s="8"/>
      <c r="QQ354" s="8"/>
      <c r="QR354" s="8"/>
      <c r="QS354" s="8"/>
      <c r="QT354" s="8"/>
      <c r="QU354" s="8"/>
      <c r="QV354" s="8"/>
      <c r="QW354" s="8"/>
      <c r="QX354" s="8"/>
      <c r="QY354" s="8"/>
      <c r="QZ354" s="8"/>
      <c r="RA354" s="8"/>
      <c r="RB354" s="8"/>
      <c r="RC354" s="8"/>
      <c r="RD354" s="8"/>
      <c r="RE354" s="8"/>
      <c r="RF354" s="8"/>
      <c r="RG354" s="8"/>
      <c r="RH354" s="8"/>
      <c r="RI354" s="8"/>
      <c r="RJ354" s="8"/>
      <c r="RK354" s="8"/>
      <c r="RL354" s="8"/>
      <c r="RM354" s="8"/>
      <c r="RN354" s="8"/>
      <c r="RO354" s="8"/>
      <c r="RP354" s="8"/>
      <c r="RQ354" s="8"/>
      <c r="RR354" s="8"/>
      <c r="RS354" s="8"/>
      <c r="RT354" s="8"/>
      <c r="RU354" s="8"/>
      <c r="RV354" s="8"/>
      <c r="RW354" s="8"/>
      <c r="RX354" s="8"/>
      <c r="RY354" s="8"/>
      <c r="RZ354" s="8"/>
      <c r="SA354" s="8"/>
      <c r="SB354" s="8"/>
      <c r="SC354" s="8"/>
      <c r="SD354" s="8"/>
      <c r="SE354" s="8"/>
      <c r="SF354" s="8"/>
      <c r="SG354" s="8"/>
      <c r="SH354" s="8"/>
      <c r="SI354" s="8"/>
      <c r="SJ354" s="8"/>
      <c r="SK354" s="8"/>
      <c r="SL354" s="8"/>
      <c r="SM354" s="8"/>
      <c r="SN354" s="8"/>
      <c r="SO354" s="8"/>
      <c r="SP354" s="8"/>
      <c r="SQ354" s="8"/>
      <c r="SR354" s="8"/>
      <c r="SS354" s="8"/>
      <c r="ST354" s="8"/>
      <c r="SU354" s="8"/>
      <c r="SV354" s="8"/>
      <c r="SW354" s="8"/>
      <c r="SX354" s="8"/>
      <c r="SY354" s="8"/>
      <c r="SZ354" s="8"/>
      <c r="TA354" s="8"/>
      <c r="TB354" s="8"/>
      <c r="TC354" s="8"/>
      <c r="TD354" s="8"/>
      <c r="TE354" s="8"/>
      <c r="TF354" s="8"/>
      <c r="TG354" s="8"/>
      <c r="TH354" s="8"/>
      <c r="TI354" s="8"/>
      <c r="TJ354" s="8"/>
      <c r="TK354" s="8"/>
      <c r="TL354" s="8"/>
      <c r="TM354" s="8"/>
      <c r="TN354" s="8"/>
      <c r="TO354" s="8"/>
      <c r="TP354" s="8"/>
      <c r="TQ354" s="8"/>
      <c r="TR354" s="8"/>
      <c r="TS354" s="8"/>
      <c r="TT354" s="8"/>
      <c r="TU354" s="8"/>
      <c r="TV354" s="8"/>
      <c r="TW354" s="8"/>
      <c r="TX354" s="8"/>
      <c r="TY354" s="8"/>
      <c r="TZ354" s="8"/>
      <c r="UA354" s="8"/>
      <c r="UB354" s="8"/>
      <c r="UC354" s="8"/>
      <c r="UD354" s="8"/>
      <c r="UE354" s="8"/>
      <c r="UF354" s="8"/>
      <c r="UG354" s="8"/>
      <c r="UH354" s="8"/>
      <c r="UI354" s="8"/>
      <c r="UJ354" s="8"/>
      <c r="UK354" s="8"/>
      <c r="UL354" s="8"/>
      <c r="UM354" s="8"/>
      <c r="UN354" s="8"/>
      <c r="UO354" s="8"/>
      <c r="UP354" s="8"/>
      <c r="UQ354" s="8"/>
      <c r="UR354" s="8"/>
      <c r="US354" s="8"/>
      <c r="UT354" s="8"/>
      <c r="UU354" s="8"/>
      <c r="UV354" s="8"/>
      <c r="UW354" s="8"/>
      <c r="UX354" s="8"/>
      <c r="UY354" s="8"/>
      <c r="UZ354" s="8"/>
      <c r="VA354" s="8"/>
      <c r="VB354" s="8"/>
      <c r="VC354" s="8"/>
      <c r="VD354" s="8"/>
      <c r="VE354" s="8"/>
      <c r="VF354" s="8"/>
      <c r="VG354" s="8"/>
      <c r="VH354" s="8"/>
      <c r="VI354" s="8"/>
      <c r="VJ354" s="8"/>
      <c r="VK354" s="8"/>
      <c r="VL354" s="8"/>
      <c r="VM354" s="8"/>
      <c r="VN354" s="8"/>
      <c r="VO354" s="8"/>
      <c r="VP354" s="8"/>
      <c r="VQ354" s="8"/>
      <c r="VR354" s="8"/>
      <c r="VS354" s="8"/>
      <c r="VT354" s="8"/>
      <c r="VU354" s="8"/>
      <c r="VV354" s="8"/>
      <c r="VW354" s="8"/>
      <c r="VX354" s="8"/>
      <c r="VY354" s="8"/>
      <c r="VZ354" s="8"/>
      <c r="WA354" s="8"/>
      <c r="WB354" s="8"/>
      <c r="WC354" s="8"/>
      <c r="WD354" s="8"/>
      <c r="WE354" s="8"/>
      <c r="WF354" s="8"/>
      <c r="WG354" s="8"/>
      <c r="WH354" s="8"/>
      <c r="WI354" s="8"/>
      <c r="WJ354" s="8"/>
      <c r="WK354" s="8"/>
      <c r="WL354" s="8"/>
      <c r="WM354" s="8"/>
      <c r="WN354" s="8"/>
      <c r="WO354" s="8"/>
      <c r="WP354" s="8"/>
      <c r="WQ354" s="8"/>
      <c r="WR354" s="8"/>
      <c r="WS354" s="8"/>
      <c r="WT354" s="8"/>
      <c r="WU354" s="8"/>
      <c r="WV354" s="8"/>
      <c r="WW354" s="8"/>
      <c r="WX354" s="8"/>
      <c r="WY354" s="8"/>
      <c r="WZ354" s="8"/>
      <c r="XA354" s="8"/>
      <c r="XB354" s="8"/>
      <c r="XC354" s="8"/>
      <c r="XD354" s="8"/>
      <c r="XE354" s="8"/>
      <c r="XF354" s="8"/>
      <c r="XG354" s="8"/>
      <c r="XH354" s="8"/>
      <c r="XI354" s="8"/>
      <c r="XJ354" s="8"/>
      <c r="XK354" s="8"/>
      <c r="XL354" s="8"/>
      <c r="XM354" s="8"/>
      <c r="XN354" s="8"/>
      <c r="XO354" s="8"/>
      <c r="XP354" s="8"/>
      <c r="XQ354" s="8"/>
      <c r="XR354" s="8"/>
      <c r="XS354" s="8"/>
      <c r="XT354" s="8"/>
      <c r="XU354" s="8"/>
      <c r="XV354" s="8"/>
      <c r="XW354" s="8"/>
      <c r="XX354" s="8"/>
      <c r="XY354" s="8"/>
      <c r="XZ354" s="8"/>
      <c r="YA354" s="8"/>
      <c r="YB354" s="8"/>
      <c r="YC354" s="8"/>
      <c r="YD354" s="8"/>
      <c r="YE354" s="8"/>
      <c r="YF354" s="8"/>
      <c r="YG354" s="8"/>
      <c r="YH354" s="8"/>
      <c r="YI354" s="8"/>
      <c r="YJ354" s="8"/>
      <c r="YK354" s="8"/>
      <c r="YL354" s="8"/>
      <c r="YM354" s="8"/>
      <c r="YN354" s="8"/>
      <c r="YO354" s="8"/>
      <c r="YP354" s="8"/>
      <c r="YQ354" s="8"/>
      <c r="YR354" s="8"/>
      <c r="YS354" s="8"/>
      <c r="YT354" s="8"/>
      <c r="YU354" s="8"/>
      <c r="YV354" s="8"/>
      <c r="YW354" s="8"/>
      <c r="YX354" s="8"/>
      <c r="YY354" s="8"/>
      <c r="YZ354" s="8"/>
      <c r="ZA354" s="8"/>
      <c r="ZB354" s="8"/>
      <c r="ZC354" s="8"/>
      <c r="ZD354" s="8"/>
      <c r="ZE354" s="8"/>
      <c r="ZF354" s="8"/>
      <c r="ZG354" s="8"/>
      <c r="ZH354" s="8"/>
      <c r="ZI354" s="8"/>
      <c r="ZJ354" s="8"/>
      <c r="ZK354" s="8"/>
      <c r="ZL354" s="8"/>
      <c r="ZM354" s="8"/>
      <c r="ZN354" s="8"/>
      <c r="ZO354" s="8"/>
      <c r="ZP354" s="8"/>
      <c r="ZQ354" s="8"/>
      <c r="ZR354" s="8"/>
      <c r="ZS354" s="8"/>
      <c r="ZT354" s="8"/>
      <c r="ZU354" s="8"/>
      <c r="ZV354" s="8"/>
      <c r="ZW354" s="8"/>
      <c r="ZX354" s="8"/>
      <c r="ZY354" s="8"/>
      <c r="ZZ354" s="8"/>
      <c r="AAA354" s="8"/>
      <c r="AAB354" s="8"/>
      <c r="AAC354" s="8"/>
      <c r="AAD354" s="8"/>
      <c r="AAE354" s="8"/>
      <c r="AAF354" s="8"/>
      <c r="AAG354" s="8"/>
      <c r="AAH354" s="8"/>
      <c r="AAI354" s="8"/>
      <c r="AAJ354" s="8"/>
      <c r="AAK354" s="8"/>
      <c r="AAL354" s="8"/>
      <c r="AAM354" s="8"/>
      <c r="AAN354" s="8"/>
      <c r="AAO354" s="8"/>
      <c r="AAP354" s="8"/>
      <c r="AAQ354" s="8"/>
      <c r="AAR354" s="8"/>
      <c r="AAS354" s="8"/>
      <c r="AAT354" s="8"/>
      <c r="AAU354" s="8"/>
      <c r="AAV354" s="8"/>
      <c r="AAW354" s="8"/>
      <c r="AAX354" s="8"/>
      <c r="AAY354" s="8"/>
      <c r="AAZ354" s="8"/>
      <c r="ABA354" s="8"/>
      <c r="ABB354" s="8"/>
      <c r="ABC354" s="8"/>
      <c r="ABD354" s="8"/>
      <c r="ABE354" s="8"/>
      <c r="ABF354" s="8"/>
      <c r="ABG354" s="8"/>
      <c r="ABH354" s="8"/>
      <c r="ABI354" s="8"/>
      <c r="ABJ354" s="8"/>
      <c r="ABK354" s="8"/>
      <c r="ABL354" s="8"/>
      <c r="ABM354" s="8"/>
      <c r="ABN354" s="8"/>
      <c r="ABO354" s="8"/>
      <c r="ABP354" s="8"/>
      <c r="ABQ354" s="8"/>
      <c r="ABR354" s="8"/>
      <c r="ABS354" s="8"/>
      <c r="ABT354" s="8"/>
      <c r="ABU354" s="8"/>
      <c r="ABV354" s="8"/>
      <c r="ABW354" s="8"/>
      <c r="ABX354" s="8"/>
      <c r="ABY354" s="8"/>
      <c r="ABZ354" s="8"/>
      <c r="ACA354" s="8"/>
      <c r="ACB354" s="8"/>
      <c r="ACC354" s="8"/>
      <c r="ACD354" s="8"/>
      <c r="ACE354" s="8"/>
      <c r="ACF354" s="8"/>
      <c r="ACG354" s="8"/>
      <c r="ACH354" s="8"/>
      <c r="ACI354" s="8"/>
      <c r="ACJ354" s="8"/>
      <c r="ACK354" s="8"/>
      <c r="ACL354" s="8"/>
      <c r="ACM354" s="8"/>
      <c r="ACN354" s="8"/>
      <c r="ACO354" s="8"/>
      <c r="ACP354" s="8"/>
      <c r="ACQ354" s="8"/>
      <c r="ACR354" s="8"/>
      <c r="ACS354" s="8"/>
      <c r="ACT354" s="8"/>
      <c r="ACU354" s="8"/>
      <c r="ACV354" s="8"/>
      <c r="ACW354" s="8"/>
      <c r="ACX354" s="8"/>
      <c r="ACY354" s="8"/>
      <c r="ACZ354" s="8"/>
      <c r="ADA354" s="8"/>
      <c r="ADB354" s="8"/>
      <c r="ADC354" s="8"/>
      <c r="ADD354" s="8"/>
      <c r="ADE354" s="8"/>
      <c r="ADF354" s="8"/>
      <c r="ADG354" s="8"/>
      <c r="ADH354" s="8"/>
      <c r="ADI354" s="8"/>
      <c r="ADJ354" s="8"/>
      <c r="ADK354" s="8"/>
      <c r="ADL354" s="8"/>
      <c r="ADM354" s="8"/>
      <c r="ADN354" s="8"/>
      <c r="ADO354" s="8"/>
      <c r="ADP354" s="8"/>
      <c r="ADQ354" s="8"/>
      <c r="ADR354" s="8"/>
      <c r="ADS354" s="8"/>
      <c r="ADT354" s="8"/>
      <c r="ADU354" s="8"/>
      <c r="ADV354" s="8"/>
      <c r="ADW354" s="8"/>
      <c r="ADX354" s="8"/>
      <c r="ADY354" s="8"/>
      <c r="ADZ354" s="8"/>
      <c r="AEA354" s="8"/>
      <c r="AEB354" s="8"/>
      <c r="AEC354" s="8"/>
      <c r="AED354" s="8"/>
      <c r="AEE354" s="8"/>
      <c r="AEF354" s="8"/>
      <c r="AEG354" s="8"/>
      <c r="AEH354" s="8"/>
      <c r="AEI354" s="8"/>
      <c r="AEJ354" s="8"/>
      <c r="AEK354" s="8"/>
      <c r="AEL354" s="8"/>
      <c r="AEM354" s="8"/>
      <c r="AEN354" s="8"/>
      <c r="AEO354" s="8"/>
      <c r="AEP354" s="8"/>
      <c r="AEQ354" s="8"/>
      <c r="AER354" s="8"/>
      <c r="AES354" s="8"/>
      <c r="AET354" s="8"/>
      <c r="AEU354" s="8"/>
      <c r="AEV354" s="8"/>
      <c r="AEW354" s="8"/>
      <c r="AEX354" s="8"/>
      <c r="AEY354" s="8"/>
      <c r="AEZ354" s="8"/>
      <c r="AFA354" s="8"/>
      <c r="AFB354" s="8"/>
      <c r="AFC354" s="8"/>
      <c r="AFD354" s="8"/>
      <c r="AFE354" s="8"/>
      <c r="AFF354" s="8"/>
      <c r="AFG354" s="8"/>
      <c r="AFH354" s="8"/>
      <c r="AFI354" s="8"/>
      <c r="AFJ354" s="8"/>
      <c r="AFK354" s="8"/>
      <c r="AFL354" s="8"/>
      <c r="AFM354" s="8"/>
      <c r="AFN354" s="8"/>
      <c r="AFO354" s="8"/>
      <c r="AFP354" s="8"/>
      <c r="AFQ354" s="8"/>
      <c r="AFR354" s="8"/>
      <c r="AFS354" s="8"/>
      <c r="AFT354" s="8"/>
      <c r="AFU354" s="8"/>
      <c r="AFV354" s="8"/>
      <c r="AFW354" s="8"/>
      <c r="AFX354" s="8"/>
      <c r="AFY354" s="8"/>
      <c r="AFZ354" s="8"/>
      <c r="AGA354" s="8"/>
      <c r="AGB354" s="8"/>
      <c r="AGC354" s="8"/>
      <c r="AGD354" s="8"/>
      <c r="AGE354" s="8"/>
      <c r="AGF354" s="8"/>
      <c r="AGG354" s="8"/>
      <c r="AGH354" s="8"/>
      <c r="AGI354" s="8"/>
      <c r="AGJ354" s="8"/>
      <c r="AGK354" s="8"/>
      <c r="AGL354" s="8"/>
      <c r="AGM354" s="8"/>
      <c r="AGN354" s="8"/>
      <c r="AGO354" s="8"/>
      <c r="AGP354" s="8"/>
      <c r="AGQ354" s="8"/>
      <c r="AGR354" s="8"/>
      <c r="AGS354" s="8"/>
      <c r="AGT354" s="8"/>
      <c r="AGU354" s="8"/>
      <c r="AGV354" s="8"/>
      <c r="AGW354" s="8"/>
      <c r="AGX354" s="8"/>
      <c r="AGY354" s="8"/>
      <c r="AGZ354" s="8"/>
      <c r="AHA354" s="8"/>
      <c r="AHB354" s="8"/>
      <c r="AHC354" s="8"/>
      <c r="AHD354" s="8"/>
      <c r="AHE354" s="8"/>
      <c r="AHF354" s="8"/>
      <c r="AHG354" s="8"/>
      <c r="AHH354" s="8"/>
      <c r="AHI354" s="8"/>
      <c r="AHJ354" s="8"/>
      <c r="AHK354" s="8"/>
      <c r="AHL354" s="8"/>
      <c r="AHM354" s="8"/>
      <c r="AHN354" s="8"/>
      <c r="AHO354" s="8"/>
      <c r="AHP354" s="8"/>
      <c r="AHQ354" s="8"/>
      <c r="AHR354" s="8"/>
      <c r="AHS354" s="8"/>
      <c r="AHT354" s="8"/>
      <c r="AHU354" s="8"/>
      <c r="AHV354" s="8"/>
      <c r="AHW354" s="8"/>
      <c r="AHX354" s="8"/>
      <c r="AHY354" s="8"/>
      <c r="AHZ354" s="8"/>
      <c r="AIA354" s="8"/>
      <c r="AIB354" s="8"/>
      <c r="AIC354" s="8"/>
      <c r="AID354" s="8"/>
      <c r="AIE354" s="8"/>
      <c r="AIF354" s="8"/>
      <c r="AIG354" s="8"/>
      <c r="AIH354" s="8"/>
      <c r="AII354" s="8"/>
      <c r="AIJ354" s="8"/>
      <c r="AIK354" s="8"/>
      <c r="AIL354" s="8"/>
      <c r="AIM354" s="8"/>
      <c r="AIN354" s="8"/>
      <c r="AIO354" s="8"/>
      <c r="AIP354" s="8"/>
      <c r="AIQ354" s="8"/>
      <c r="AIR354" s="8"/>
      <c r="AIS354" s="8"/>
      <c r="AIT354" s="8"/>
      <c r="AIU354" s="8"/>
      <c r="AIV354" s="8"/>
      <c r="AIW354" s="8"/>
      <c r="AIX354" s="8"/>
      <c r="AIY354" s="8"/>
      <c r="AIZ354" s="8"/>
      <c r="AJA354" s="8"/>
      <c r="AJB354" s="8"/>
      <c r="AJC354" s="8"/>
      <c r="AJD354" s="8"/>
      <c r="AJE354" s="8"/>
      <c r="AJF354" s="8"/>
      <c r="AJG354" s="8"/>
      <c r="AJH354" s="8"/>
      <c r="AJI354" s="8"/>
      <c r="AJJ354" s="8"/>
      <c r="AJK354" s="8"/>
      <c r="AJL354" s="8"/>
      <c r="AJM354" s="8"/>
      <c r="AJN354" s="8"/>
      <c r="AJO354" s="8"/>
      <c r="AJP354" s="8"/>
      <c r="AJQ354" s="8"/>
      <c r="AJR354" s="8"/>
      <c r="AJS354" s="8"/>
      <c r="AJT354" s="8"/>
      <c r="AJU354" s="8"/>
      <c r="AJV354" s="8"/>
      <c r="AJW354" s="8"/>
      <c r="AJX354" s="8"/>
      <c r="AJY354" s="8"/>
      <c r="AJZ354" s="8"/>
      <c r="AKA354" s="8"/>
      <c r="AKB354" s="8"/>
      <c r="AKC354" s="8"/>
      <c r="AKD354" s="8"/>
      <c r="AKE354" s="8"/>
      <c r="AKF354" s="8"/>
      <c r="AKG354" s="8"/>
      <c r="AKH354" s="8"/>
      <c r="AKI354" s="8"/>
      <c r="AKJ354" s="8"/>
      <c r="AKK354" s="8"/>
      <c r="AKL354" s="8"/>
      <c r="AKM354" s="8"/>
      <c r="AKN354" s="8"/>
      <c r="AKO354" s="8"/>
      <c r="AKP354" s="8"/>
      <c r="AKQ354" s="8"/>
      <c r="AKR354" s="8"/>
      <c r="AKS354" s="8"/>
      <c r="AKT354" s="8"/>
      <c r="AKU354" s="8"/>
      <c r="AKV354" s="8"/>
      <c r="AKW354" s="8"/>
      <c r="AKX354" s="8"/>
      <c r="AKY354" s="8"/>
      <c r="AKZ354" s="8"/>
      <c r="ALA354" s="8"/>
      <c r="ALB354" s="8"/>
      <c r="ALC354" s="8"/>
      <c r="ALD354" s="8"/>
      <c r="ALE354" s="8"/>
      <c r="ALF354" s="8"/>
      <c r="ALG354" s="8"/>
      <c r="ALH354" s="8"/>
      <c r="ALI354" s="8"/>
      <c r="ALJ354" s="8"/>
      <c r="ALK354" s="8"/>
      <c r="ALL354" s="8"/>
      <c r="ALM354" s="8"/>
      <c r="ALN354" s="8"/>
      <c r="ALO354" s="8"/>
      <c r="ALP354" s="8"/>
      <c r="ALQ354" s="8"/>
      <c r="ALR354" s="8"/>
      <c r="ALS354" s="8"/>
      <c r="ALT354" s="8"/>
      <c r="ALU354" s="8"/>
      <c r="ALV354" s="8"/>
      <c r="ALW354" s="8"/>
      <c r="ALX354" s="8"/>
      <c r="ALY354" s="8"/>
      <c r="ALZ354" s="8"/>
      <c r="AMA354" s="8"/>
      <c r="AMB354" s="8"/>
      <c r="AMC354" s="8"/>
      <c r="AMD354" s="8"/>
      <c r="AME354" s="8"/>
      <c r="AMF354" s="8"/>
      <c r="AMG354" s="8"/>
      <c r="AMH354" s="8"/>
      <c r="AMI354" s="8"/>
      <c r="AMJ354" s="8"/>
      <c r="AMK354" s="8"/>
      <c r="AML354" s="8"/>
      <c r="AMM354" s="8"/>
      <c r="AMN354" s="8"/>
      <c r="AMO354" s="8"/>
      <c r="AMP354" s="8"/>
      <c r="AMQ354" s="8"/>
      <c r="AMR354" s="8"/>
      <c r="AMS354" s="8"/>
      <c r="AMT354" s="8"/>
      <c r="AMU354" s="8"/>
      <c r="AMV354" s="8"/>
      <c r="AMW354" s="8"/>
      <c r="AMX354" s="8"/>
      <c r="AMY354" s="8"/>
      <c r="AMZ354" s="8"/>
      <c r="ANA354" s="8"/>
      <c r="ANB354" s="8"/>
      <c r="ANC354" s="8"/>
      <c r="AND354" s="8"/>
      <c r="ANE354" s="8"/>
      <c r="ANF354" s="8"/>
      <c r="ANG354" s="8"/>
      <c r="ANH354" s="8"/>
      <c r="ANI354" s="8"/>
      <c r="ANJ354" s="8"/>
      <c r="ANK354" s="8"/>
      <c r="ANL354" s="8"/>
      <c r="ANM354" s="8"/>
      <c r="ANN354" s="8"/>
      <c r="ANO354" s="8"/>
      <c r="ANP354" s="8"/>
      <c r="ANQ354" s="8"/>
      <c r="ANR354" s="8"/>
      <c r="ANS354" s="8"/>
      <c r="ANT354" s="8"/>
      <c r="ANU354" s="8"/>
      <c r="ANV354" s="8"/>
      <c r="ANW354" s="8"/>
      <c r="ANX354" s="8"/>
      <c r="ANY354" s="8"/>
      <c r="ANZ354" s="8"/>
      <c r="AOA354" s="8"/>
      <c r="AOB354" s="8"/>
      <c r="AOC354" s="8"/>
      <c r="AOD354" s="8"/>
      <c r="AOE354" s="8"/>
      <c r="AOF354" s="8"/>
      <c r="AOG354" s="8"/>
      <c r="AOH354" s="8"/>
      <c r="AOI354" s="8"/>
      <c r="AOJ354" s="8"/>
      <c r="AOK354" s="8"/>
      <c r="AOL354" s="8"/>
      <c r="AOM354" s="8"/>
      <c r="AON354" s="8"/>
      <c r="AOO354" s="8"/>
      <c r="AOP354" s="8"/>
      <c r="AOQ354" s="8"/>
      <c r="AOR354" s="8"/>
      <c r="AOS354" s="8"/>
      <c r="AOT354" s="8"/>
      <c r="AOU354" s="8"/>
      <c r="AOV354" s="8"/>
      <c r="AOW354" s="8"/>
      <c r="AOX354" s="8"/>
      <c r="AOY354" s="8"/>
      <c r="AOZ354" s="8"/>
      <c r="APA354" s="8"/>
      <c r="APB354" s="8"/>
      <c r="APC354" s="8"/>
      <c r="APD354" s="8"/>
      <c r="APE354" s="8"/>
      <c r="APF354" s="8"/>
      <c r="APG354" s="8"/>
      <c r="APH354" s="8"/>
      <c r="API354" s="8"/>
      <c r="APJ354" s="8"/>
      <c r="APK354" s="8"/>
      <c r="APL354" s="8"/>
      <c r="APM354" s="8"/>
      <c r="APN354" s="8"/>
      <c r="APO354" s="8"/>
      <c r="APP354" s="8"/>
      <c r="APQ354" s="8"/>
      <c r="APR354" s="8"/>
      <c r="APS354" s="8"/>
      <c r="APT354" s="8"/>
      <c r="APU354" s="8"/>
      <c r="APV354" s="8"/>
      <c r="APW354" s="8"/>
      <c r="APX354" s="8"/>
      <c r="APY354" s="8"/>
      <c r="APZ354" s="8"/>
      <c r="AQA354" s="8"/>
      <c r="AQB354" s="8"/>
      <c r="AQC354" s="8"/>
      <c r="AQD354" s="8"/>
      <c r="AQE354" s="8"/>
      <c r="AQF354" s="8"/>
      <c r="AQG354" s="8"/>
      <c r="AQH354" s="8"/>
      <c r="AQI354" s="8"/>
      <c r="AQJ354" s="8"/>
      <c r="AQK354" s="8"/>
      <c r="AQL354" s="8"/>
      <c r="AQM354" s="8"/>
      <c r="AQN354" s="8"/>
      <c r="AQO354" s="8"/>
      <c r="AQP354" s="8"/>
      <c r="AQQ354" s="8"/>
      <c r="AQR354" s="8"/>
      <c r="AQS354" s="8"/>
      <c r="AQT354" s="8"/>
      <c r="AQU354" s="8"/>
      <c r="AQV354" s="8"/>
      <c r="AQW354" s="8"/>
      <c r="AQX354" s="8"/>
      <c r="AQY354" s="8"/>
      <c r="AQZ354" s="8"/>
      <c r="ARA354" s="8"/>
      <c r="ARB354" s="8"/>
      <c r="ARC354" s="8"/>
      <c r="ARD354" s="8"/>
      <c r="ARE354" s="8"/>
      <c r="ARF354" s="8"/>
      <c r="ARG354" s="8"/>
      <c r="ARH354" s="8"/>
      <c r="ARI354" s="8"/>
      <c r="ARJ354" s="8"/>
      <c r="ARK354" s="8"/>
      <c r="ARL354" s="8"/>
      <c r="ARM354" s="8"/>
      <c r="ARN354" s="8"/>
      <c r="ARO354" s="8"/>
      <c r="ARP354" s="8"/>
      <c r="ARQ354" s="8"/>
      <c r="ARR354" s="8"/>
      <c r="ARS354" s="8"/>
      <c r="ART354" s="8"/>
      <c r="ARU354" s="8"/>
      <c r="ARV354" s="8"/>
      <c r="ARW354" s="8"/>
      <c r="ARX354" s="8"/>
      <c r="ARY354" s="8"/>
      <c r="ARZ354" s="8"/>
      <c r="ASA354" s="8"/>
      <c r="ASB354" s="8"/>
      <c r="ASC354" s="8"/>
      <c r="ASD354" s="8"/>
      <c r="ASE354" s="8"/>
      <c r="ASF354" s="8"/>
      <c r="ASG354" s="8"/>
      <c r="ASH354" s="8"/>
      <c r="ASI354" s="8"/>
      <c r="ASJ354" s="8"/>
      <c r="ASK354" s="8"/>
      <c r="ASL354" s="8"/>
      <c r="ASM354" s="8"/>
      <c r="ASN354" s="8"/>
      <c r="ASO354" s="8"/>
      <c r="ASP354" s="8"/>
      <c r="ASQ354" s="8"/>
      <c r="ASR354" s="8"/>
      <c r="ASS354" s="8"/>
      <c r="AST354" s="8"/>
      <c r="ASU354" s="8"/>
      <c r="ASV354" s="8"/>
      <c r="ASW354" s="8"/>
      <c r="ASX354" s="8"/>
      <c r="ASY354" s="8"/>
      <c r="ASZ354" s="8"/>
      <c r="ATA354" s="8"/>
      <c r="ATB354" s="8"/>
      <c r="ATC354" s="8"/>
      <c r="ATD354" s="8"/>
      <c r="ATE354" s="8"/>
      <c r="ATF354" s="8"/>
      <c r="ATG354" s="8"/>
      <c r="ATH354" s="8"/>
      <c r="ATI354" s="8"/>
      <c r="ATJ354" s="8"/>
      <c r="ATK354" s="8"/>
      <c r="ATL354" s="8"/>
      <c r="ATM354" s="8"/>
      <c r="ATN354" s="8"/>
      <c r="ATO354" s="8"/>
      <c r="ATP354" s="8"/>
      <c r="ATQ354" s="8"/>
      <c r="ATR354" s="8"/>
      <c r="ATS354" s="8"/>
      <c r="ATT354" s="8"/>
      <c r="ATU354" s="8"/>
      <c r="ATV354" s="8"/>
      <c r="ATW354" s="8"/>
      <c r="ATX354" s="8"/>
      <c r="ATY354" s="8"/>
      <c r="ATZ354" s="8"/>
      <c r="AUA354" s="8"/>
      <c r="AUB354" s="8"/>
      <c r="AUC354" s="8"/>
      <c r="AUD354" s="8"/>
      <c r="AUE354" s="8"/>
      <c r="AUF354" s="8"/>
      <c r="AUG354" s="8"/>
      <c r="AUH354" s="8"/>
      <c r="AUI354" s="8"/>
      <c r="AUJ354" s="8"/>
      <c r="AUK354" s="8"/>
      <c r="AUL354" s="8"/>
      <c r="AUM354" s="8"/>
      <c r="AUN354" s="8"/>
      <c r="AUO354" s="8"/>
      <c r="AUP354" s="8"/>
      <c r="AUQ354" s="8"/>
      <c r="AUR354" s="8"/>
      <c r="AUS354" s="8"/>
      <c r="AUT354" s="8"/>
      <c r="AUU354" s="8"/>
      <c r="AUV354" s="8"/>
      <c r="AUW354" s="8"/>
      <c r="AUX354" s="8"/>
      <c r="AUY354" s="8"/>
      <c r="AUZ354" s="8"/>
      <c r="AVA354" s="8"/>
      <c r="AVB354" s="8"/>
      <c r="AVC354" s="8"/>
      <c r="AVD354" s="8"/>
      <c r="AVE354" s="8"/>
      <c r="AVF354" s="8"/>
      <c r="AVG354" s="8"/>
      <c r="AVH354" s="8"/>
      <c r="AVI354" s="8"/>
      <c r="AVJ354" s="8"/>
      <c r="AVK354" s="8"/>
      <c r="AVL354" s="8"/>
      <c r="AVM354" s="8"/>
      <c r="AVN354" s="8"/>
      <c r="AVO354" s="8"/>
      <c r="AVP354" s="8"/>
      <c r="AVQ354" s="8"/>
      <c r="AVR354" s="8"/>
      <c r="AVS354" s="8"/>
      <c r="AVT354" s="8"/>
      <c r="AVU354" s="8"/>
      <c r="AVV354" s="8"/>
      <c r="AVW354" s="8"/>
      <c r="AVX354" s="8"/>
      <c r="AVY354" s="8"/>
      <c r="AVZ354" s="8"/>
      <c r="AWA354" s="8"/>
      <c r="AWB354" s="8"/>
      <c r="AWC354" s="8"/>
      <c r="AWD354" s="8"/>
      <c r="AWE354" s="8"/>
      <c r="AWF354" s="8"/>
      <c r="AWG354" s="8"/>
      <c r="AWH354" s="8"/>
      <c r="AWI354" s="8"/>
      <c r="AWJ354" s="8"/>
      <c r="AWK354" s="8"/>
      <c r="AWL354" s="8"/>
      <c r="AWM354" s="8"/>
      <c r="AWN354" s="8"/>
      <c r="AWO354" s="8"/>
      <c r="AWP354" s="8"/>
      <c r="AWQ354" s="8"/>
      <c r="AWR354" s="8"/>
      <c r="AWS354" s="8"/>
      <c r="AWT354" s="8"/>
      <c r="AWU354" s="8"/>
      <c r="AWV354" s="8"/>
      <c r="AWW354" s="8"/>
      <c r="AWX354" s="8"/>
      <c r="AWY354" s="8"/>
      <c r="AWZ354" s="8"/>
      <c r="AXA354" s="8"/>
      <c r="AXB354" s="8"/>
      <c r="AXC354" s="8"/>
      <c r="AXD354" s="8"/>
      <c r="AXE354" s="8"/>
      <c r="AXF354" s="8"/>
      <c r="AXG354" s="8"/>
      <c r="AXH354" s="8"/>
      <c r="AXI354" s="8"/>
      <c r="AXJ354" s="8"/>
      <c r="AXK354" s="8"/>
      <c r="AXL354" s="8"/>
      <c r="AXM354" s="8"/>
      <c r="AXN354" s="8"/>
      <c r="AXO354" s="8"/>
      <c r="AXP354" s="8"/>
      <c r="AXQ354" s="8"/>
      <c r="AXR354" s="8"/>
      <c r="AXS354" s="8"/>
      <c r="AXT354" s="8"/>
      <c r="AXU354" s="8"/>
      <c r="AXV354" s="8"/>
      <c r="AXW354" s="8"/>
      <c r="AXX354" s="8"/>
      <c r="AXY354" s="8"/>
      <c r="AXZ354" s="8"/>
      <c r="AYA354" s="8"/>
      <c r="AYB354" s="8"/>
      <c r="AYC354" s="8"/>
      <c r="AYD354" s="8"/>
      <c r="AYE354" s="8"/>
      <c r="AYF354" s="8"/>
      <c r="AYG354" s="8"/>
      <c r="AYH354" s="8"/>
      <c r="AYI354" s="8"/>
      <c r="AYJ354" s="8"/>
      <c r="AYK354" s="8"/>
      <c r="AYL354" s="8"/>
      <c r="AYM354" s="8"/>
      <c r="AYN354" s="8"/>
      <c r="AYO354" s="8"/>
      <c r="AYP354" s="8"/>
      <c r="AYQ354" s="8"/>
      <c r="AYR354" s="8"/>
      <c r="AYS354" s="8"/>
      <c r="AYT354" s="8"/>
      <c r="AYU354" s="8"/>
      <c r="AYV354" s="8"/>
      <c r="AYW354" s="8"/>
      <c r="AYX354" s="8"/>
      <c r="AYY354" s="8"/>
      <c r="AYZ354" s="8"/>
      <c r="AZA354" s="8"/>
      <c r="AZB354" s="8"/>
      <c r="AZC354" s="8"/>
      <c r="AZD354" s="8"/>
      <c r="AZE354" s="8"/>
      <c r="AZF354" s="8"/>
      <c r="AZG354" s="8"/>
      <c r="AZH354" s="8"/>
      <c r="AZI354" s="8"/>
      <c r="AZJ354" s="8"/>
      <c r="AZK354" s="8"/>
      <c r="AZL354" s="8"/>
      <c r="AZM354" s="8"/>
      <c r="AZN354" s="8"/>
      <c r="AZO354" s="8"/>
      <c r="AZP354" s="8"/>
      <c r="AZQ354" s="8"/>
      <c r="AZR354" s="8"/>
      <c r="AZS354" s="8"/>
      <c r="AZT354" s="8"/>
      <c r="AZU354" s="8"/>
      <c r="AZV354" s="8"/>
      <c r="AZW354" s="8"/>
      <c r="AZX354" s="8"/>
      <c r="AZY354" s="8"/>
      <c r="AZZ354" s="8"/>
      <c r="BAA354" s="8"/>
      <c r="BAB354" s="8"/>
      <c r="BAC354" s="8"/>
      <c r="BAD354" s="8"/>
      <c r="BAE354" s="8"/>
      <c r="BAF354" s="8"/>
      <c r="BAG354" s="8"/>
      <c r="BAH354" s="8"/>
      <c r="BAI354" s="8"/>
      <c r="BAJ354" s="8"/>
      <c r="BAK354" s="8"/>
      <c r="BAL354" s="8"/>
      <c r="BAM354" s="8"/>
      <c r="BAN354" s="8"/>
      <c r="BAO354" s="8"/>
      <c r="BAP354" s="8"/>
      <c r="BAQ354" s="8"/>
      <c r="BAR354" s="8"/>
      <c r="BAS354" s="8"/>
      <c r="BAT354" s="8"/>
      <c r="BAU354" s="8"/>
      <c r="BAV354" s="8"/>
      <c r="BAW354" s="8"/>
      <c r="BAX354" s="8"/>
      <c r="BAY354" s="8"/>
      <c r="BAZ354" s="8"/>
      <c r="BBA354" s="8"/>
      <c r="BBB354" s="8"/>
      <c r="BBC354" s="8"/>
      <c r="BBD354" s="8"/>
      <c r="BBE354" s="8"/>
      <c r="BBF354" s="8"/>
      <c r="BBG354" s="8"/>
      <c r="BBH354" s="8"/>
      <c r="BBI354" s="8"/>
      <c r="BBJ354" s="8"/>
      <c r="BBK354" s="8"/>
      <c r="BBL354" s="8"/>
      <c r="BBM354" s="8"/>
      <c r="BBN354" s="8"/>
      <c r="BBO354" s="8"/>
      <c r="BBP354" s="8"/>
      <c r="BBQ354" s="8"/>
      <c r="BBR354" s="8"/>
      <c r="BBS354" s="8"/>
      <c r="BBT354" s="8"/>
      <c r="BBU354" s="8"/>
      <c r="BBV354" s="8"/>
      <c r="BBW354" s="8"/>
      <c r="BBX354" s="8"/>
      <c r="BBY354" s="8"/>
      <c r="BBZ354" s="8"/>
      <c r="BCA354" s="8"/>
      <c r="BCB354" s="8"/>
      <c r="BCC354" s="8"/>
      <c r="BCD354" s="8"/>
      <c r="BCE354" s="8"/>
      <c r="BCF354" s="8"/>
      <c r="BCG354" s="8"/>
      <c r="BCH354" s="8"/>
      <c r="BCI354" s="8"/>
      <c r="BCJ354" s="8"/>
      <c r="BCK354" s="8"/>
      <c r="BCL354" s="8"/>
      <c r="BCM354" s="8"/>
      <c r="BCN354" s="8"/>
      <c r="BCO354" s="8"/>
      <c r="BCP354" s="8"/>
      <c r="BCQ354" s="8"/>
      <c r="BCR354" s="8"/>
      <c r="BCS354" s="8"/>
      <c r="BCT354" s="8"/>
      <c r="BCU354" s="8"/>
      <c r="BCV354" s="8"/>
      <c r="BCW354" s="8"/>
      <c r="BCX354" s="8"/>
      <c r="BCY354" s="8"/>
      <c r="BCZ354" s="8"/>
      <c r="BDA354" s="8"/>
      <c r="BDB354" s="8"/>
      <c r="BDC354" s="8"/>
      <c r="BDD354" s="8"/>
      <c r="BDE354" s="8"/>
      <c r="BDF354" s="8"/>
      <c r="BDG354" s="8"/>
      <c r="BDH354" s="8"/>
      <c r="BDI354" s="8"/>
      <c r="BDJ354" s="8"/>
      <c r="BDK354" s="8"/>
      <c r="BDL354" s="8"/>
      <c r="BDM354" s="8"/>
      <c r="BDN354" s="8"/>
      <c r="BDO354" s="8"/>
      <c r="BDP354" s="8"/>
      <c r="BDQ354" s="8"/>
      <c r="BDR354" s="8"/>
      <c r="BDS354" s="8"/>
      <c r="BDT354" s="8"/>
      <c r="BDU354" s="8"/>
      <c r="BDV354" s="8"/>
      <c r="BDW354" s="8"/>
      <c r="BDX354" s="8"/>
      <c r="BDY354" s="8"/>
      <c r="BDZ354" s="8"/>
      <c r="BEA354" s="8"/>
      <c r="BEB354" s="8"/>
      <c r="BEC354" s="8"/>
      <c r="BED354" s="8"/>
      <c r="BEE354" s="8"/>
      <c r="BEF354" s="8"/>
      <c r="BEG354" s="8"/>
      <c r="BEH354" s="8"/>
      <c r="BEI354" s="8"/>
      <c r="BEJ354" s="8"/>
      <c r="BEK354" s="8"/>
      <c r="BEL354" s="8"/>
      <c r="BEM354" s="8"/>
      <c r="BEN354" s="8"/>
      <c r="BEO354" s="8"/>
      <c r="BEP354" s="8"/>
      <c r="BEQ354" s="8"/>
      <c r="BER354" s="8"/>
      <c r="BES354" s="8"/>
      <c r="BET354" s="8"/>
      <c r="BEU354" s="8"/>
      <c r="BEV354" s="8"/>
      <c r="BEW354" s="8"/>
      <c r="BEX354" s="8"/>
      <c r="BEY354" s="8"/>
      <c r="BEZ354" s="8"/>
      <c r="BFA354" s="8"/>
      <c r="BFB354" s="8"/>
      <c r="BFC354" s="8"/>
      <c r="BFD354" s="8"/>
      <c r="BFE354" s="8"/>
      <c r="BFF354" s="8"/>
      <c r="BFG354" s="8"/>
      <c r="BFH354" s="8"/>
      <c r="BFI354" s="8"/>
      <c r="BFJ354" s="8"/>
      <c r="BFK354" s="8"/>
      <c r="BFL354" s="8"/>
      <c r="BFM354" s="8"/>
      <c r="BFN354" s="8"/>
      <c r="BFO354" s="8"/>
      <c r="BFP354" s="8"/>
      <c r="BFQ354" s="8"/>
      <c r="BFR354" s="8"/>
      <c r="BFS354" s="8"/>
      <c r="BFT354" s="8"/>
      <c r="BFU354" s="8"/>
      <c r="BFV354" s="8"/>
      <c r="BFW354" s="8"/>
      <c r="BFX354" s="8"/>
      <c r="BFY354" s="8"/>
      <c r="BFZ354" s="8"/>
      <c r="BGA354" s="8"/>
      <c r="BGB354" s="8"/>
      <c r="BGC354" s="8"/>
      <c r="BGD354" s="8"/>
      <c r="BGE354" s="8"/>
      <c r="BGF354" s="8"/>
      <c r="BGG354" s="8"/>
      <c r="BGH354" s="8"/>
      <c r="BGI354" s="8"/>
      <c r="BGJ354" s="8"/>
      <c r="BGK354" s="8"/>
      <c r="BGL354" s="8"/>
      <c r="BGM354" s="8"/>
      <c r="BGN354" s="8"/>
      <c r="BGO354" s="8"/>
      <c r="BGP354" s="8"/>
      <c r="BGQ354" s="8"/>
      <c r="BGR354" s="8"/>
      <c r="BGS354" s="8"/>
      <c r="BGT354" s="8"/>
      <c r="BGU354" s="8"/>
      <c r="BGV354" s="8"/>
      <c r="BGW354" s="8"/>
      <c r="BGX354" s="8"/>
      <c r="BGY354" s="8"/>
      <c r="BGZ354" s="8"/>
      <c r="BHA354" s="8"/>
      <c r="BHB354" s="8"/>
      <c r="BHC354" s="8"/>
      <c r="BHD354" s="8"/>
      <c r="BHE354" s="8"/>
      <c r="BHF354" s="8"/>
      <c r="BHG354" s="8"/>
      <c r="BHH354" s="8"/>
      <c r="BHI354" s="8"/>
      <c r="BHJ354" s="8"/>
      <c r="BHK354" s="8"/>
      <c r="BHL354" s="8"/>
      <c r="BHM354" s="8"/>
      <c r="BHN354" s="8"/>
      <c r="BHO354" s="8"/>
      <c r="BHP354" s="8"/>
      <c r="BHQ354" s="8"/>
      <c r="BHR354" s="8"/>
      <c r="BHS354" s="8"/>
      <c r="BHT354" s="8"/>
      <c r="BHU354" s="8"/>
      <c r="BHV354" s="8"/>
      <c r="BHW354" s="8"/>
      <c r="BHX354" s="8"/>
      <c r="BHY354" s="8"/>
      <c r="BHZ354" s="8"/>
      <c r="BIA354" s="8"/>
      <c r="BIB354" s="8"/>
      <c r="BIC354" s="8"/>
      <c r="BID354" s="8"/>
      <c r="BIE354" s="8"/>
      <c r="BIF354" s="8"/>
      <c r="BIG354" s="8"/>
      <c r="BIH354" s="8"/>
      <c r="BII354" s="8"/>
      <c r="BIJ354" s="8"/>
      <c r="BIK354" s="8"/>
      <c r="BIL354" s="8"/>
      <c r="BIM354" s="8"/>
      <c r="BIN354" s="8"/>
      <c r="BIO354" s="8"/>
      <c r="BIP354" s="8"/>
      <c r="BIQ354" s="8"/>
      <c r="BIR354" s="8"/>
      <c r="BIS354" s="8"/>
      <c r="BIT354" s="8"/>
      <c r="BIU354" s="8"/>
      <c r="BIV354" s="8"/>
      <c r="BIW354" s="8"/>
      <c r="BIX354" s="8"/>
      <c r="BIY354" s="8"/>
      <c r="BIZ354" s="8"/>
      <c r="BJA354" s="8"/>
      <c r="BJB354" s="8"/>
      <c r="BJC354" s="8"/>
      <c r="BJD354" s="8"/>
      <c r="BJE354" s="8"/>
      <c r="BJF354" s="8"/>
      <c r="BJG354" s="8"/>
      <c r="BJH354" s="8"/>
      <c r="BJI354" s="8"/>
      <c r="BJJ354" s="8"/>
      <c r="BJK354" s="8"/>
      <c r="BJL354" s="8"/>
      <c r="BJM354" s="8"/>
      <c r="BJN354" s="8"/>
      <c r="BJO354" s="8"/>
      <c r="BJP354" s="8"/>
      <c r="BJQ354" s="8"/>
      <c r="BJR354" s="8"/>
      <c r="BJS354" s="8"/>
      <c r="BJT354" s="8"/>
      <c r="BJU354" s="8"/>
      <c r="BJV354" s="8"/>
      <c r="BJW354" s="8"/>
      <c r="BJX354" s="8"/>
      <c r="BJY354" s="8"/>
      <c r="BJZ354" s="8"/>
      <c r="BKA354" s="8"/>
      <c r="BKB354" s="8"/>
      <c r="BKC354" s="8"/>
      <c r="BKD354" s="8"/>
      <c r="BKE354" s="8"/>
      <c r="BKF354" s="8"/>
      <c r="BKG354" s="8"/>
      <c r="BKH354" s="8"/>
      <c r="BKI354" s="8"/>
      <c r="BKJ354" s="8"/>
      <c r="BKK354" s="8"/>
      <c r="BKL354" s="8"/>
      <c r="BKM354" s="8"/>
      <c r="BKN354" s="8"/>
      <c r="BKO354" s="8"/>
      <c r="BKP354" s="8"/>
      <c r="BKQ354" s="8"/>
      <c r="BKR354" s="8"/>
      <c r="BKS354" s="8"/>
      <c r="BKT354" s="8"/>
      <c r="BKU354" s="8"/>
      <c r="BKV354" s="8"/>
      <c r="BKW354" s="8"/>
      <c r="BKX354" s="8"/>
      <c r="BKY354" s="8"/>
      <c r="BKZ354" s="8"/>
      <c r="BLA354" s="8"/>
      <c r="BLB354" s="8"/>
      <c r="BLC354" s="8"/>
      <c r="BLD354" s="8"/>
      <c r="BLE354" s="8"/>
      <c r="BLF354" s="8"/>
      <c r="BLG354" s="8"/>
      <c r="BLH354" s="8"/>
      <c r="BLI354" s="8"/>
      <c r="BLJ354" s="8"/>
      <c r="BLK354" s="8"/>
      <c r="BLL354" s="8"/>
      <c r="BLM354" s="8"/>
      <c r="BLN354" s="8"/>
      <c r="BLO354" s="8"/>
      <c r="BLP354" s="8"/>
      <c r="BLQ354" s="8"/>
      <c r="BLR354" s="8"/>
      <c r="BLS354" s="8"/>
      <c r="BLT354" s="8"/>
      <c r="BLU354" s="8"/>
      <c r="BLV354" s="8"/>
      <c r="BLW354" s="8"/>
      <c r="BLX354" s="8"/>
      <c r="BLY354" s="8"/>
      <c r="BLZ354" s="8"/>
      <c r="BMA354" s="8"/>
      <c r="BMB354" s="8"/>
      <c r="BMC354" s="8"/>
      <c r="BMD354" s="8"/>
      <c r="BME354" s="8"/>
      <c r="BMF354" s="8"/>
      <c r="BMG354" s="8"/>
      <c r="BMH354" s="8"/>
      <c r="BMI354" s="8"/>
      <c r="BMJ354" s="8"/>
      <c r="BMK354" s="8"/>
      <c r="BML354" s="8"/>
      <c r="BMM354" s="8"/>
      <c r="BMN354" s="8"/>
      <c r="BMO354" s="8"/>
      <c r="BMP354" s="8"/>
      <c r="BMQ354" s="8"/>
      <c r="BMR354" s="8"/>
      <c r="BMS354" s="8"/>
      <c r="BMT354" s="8"/>
      <c r="BMU354" s="8"/>
      <c r="BMV354" s="8"/>
      <c r="BMW354" s="8"/>
      <c r="BMX354" s="8"/>
      <c r="BMY354" s="8"/>
      <c r="BMZ354" s="8"/>
      <c r="BNA354" s="8"/>
      <c r="BNB354" s="8"/>
      <c r="BNC354" s="8"/>
      <c r="BND354" s="8"/>
      <c r="BNE354" s="8"/>
      <c r="BNF354" s="8"/>
      <c r="BNG354" s="8"/>
      <c r="BNH354" s="8"/>
      <c r="BNI354" s="8"/>
      <c r="BNJ354" s="8"/>
      <c r="BNK354" s="8"/>
      <c r="BNL354" s="8"/>
      <c r="BNM354" s="8"/>
      <c r="BNN354" s="8"/>
      <c r="BNO354" s="8"/>
      <c r="BNP354" s="8"/>
      <c r="BNQ354" s="8"/>
      <c r="BNR354" s="8"/>
      <c r="BNS354" s="8"/>
      <c r="BNT354" s="8"/>
      <c r="BNU354" s="8"/>
      <c r="BNV354" s="8"/>
      <c r="BNW354" s="8"/>
      <c r="BNX354" s="8"/>
      <c r="BNY354" s="8"/>
      <c r="BNZ354" s="8"/>
      <c r="BOA354" s="8"/>
      <c r="BOB354" s="8"/>
      <c r="BOC354" s="8"/>
      <c r="BOD354" s="8"/>
      <c r="BOE354" s="8"/>
      <c r="BOF354" s="8"/>
      <c r="BOG354" s="8"/>
      <c r="BOH354" s="8"/>
      <c r="BOI354" s="8"/>
      <c r="BOJ354" s="8"/>
      <c r="BOK354" s="8"/>
      <c r="BOL354" s="8"/>
      <c r="BOM354" s="8"/>
      <c r="BON354" s="8"/>
      <c r="BOO354" s="8"/>
      <c r="BOP354" s="8"/>
      <c r="BOQ354" s="8"/>
      <c r="BOR354" s="8"/>
      <c r="BOS354" s="8"/>
      <c r="BOT354" s="8"/>
      <c r="BOU354" s="8"/>
      <c r="BOV354" s="8"/>
      <c r="BOW354" s="8"/>
      <c r="BOX354" s="8"/>
      <c r="BOY354" s="8"/>
      <c r="BOZ354" s="8"/>
      <c r="BPA354" s="8"/>
      <c r="BPB354" s="8"/>
      <c r="BPC354" s="8"/>
      <c r="BPD354" s="8"/>
      <c r="BPE354" s="8"/>
      <c r="BPF354" s="8"/>
      <c r="BPG354" s="8"/>
      <c r="BPH354" s="8"/>
      <c r="BPI354" s="8"/>
      <c r="BPJ354" s="8"/>
      <c r="BPK354" s="8"/>
      <c r="BPL354" s="8"/>
      <c r="BPM354" s="8"/>
      <c r="BPN354" s="8"/>
      <c r="BPO354" s="8"/>
      <c r="BPP354" s="8"/>
      <c r="BPQ354" s="8"/>
      <c r="BPR354" s="8"/>
      <c r="BPS354" s="8"/>
      <c r="BPT354" s="8"/>
      <c r="BPU354" s="8"/>
      <c r="BPV354" s="8"/>
      <c r="BPW354" s="8"/>
      <c r="BPX354" s="8"/>
      <c r="BPY354" s="8"/>
      <c r="BPZ354" s="8"/>
      <c r="BQA354" s="8"/>
      <c r="BQB354" s="8"/>
      <c r="BQC354" s="8"/>
      <c r="BQD354" s="8"/>
      <c r="BQE354" s="8"/>
      <c r="BQF354" s="8"/>
      <c r="BQG354" s="8"/>
      <c r="BQH354" s="8"/>
      <c r="BQI354" s="8"/>
      <c r="BQJ354" s="8"/>
      <c r="BQK354" s="8"/>
      <c r="BQL354" s="8"/>
      <c r="BQM354" s="8"/>
      <c r="BQN354" s="8"/>
      <c r="BQO354" s="8"/>
      <c r="BQP354" s="8"/>
      <c r="BQQ354" s="8"/>
      <c r="BQR354" s="8"/>
      <c r="BQS354" s="8"/>
      <c r="BQT354" s="8"/>
      <c r="BQU354" s="8"/>
      <c r="BQV354" s="8"/>
      <c r="BQW354" s="8"/>
      <c r="BQX354" s="8"/>
      <c r="BQY354" s="8"/>
      <c r="BQZ354" s="8"/>
      <c r="BRA354" s="8"/>
      <c r="BRB354" s="8"/>
      <c r="BRC354" s="8"/>
      <c r="BRD354" s="8"/>
      <c r="BRE354" s="8"/>
      <c r="BRF354" s="8"/>
      <c r="BRG354" s="8"/>
      <c r="BRH354" s="8"/>
      <c r="BRI354" s="8"/>
      <c r="BRJ354" s="8"/>
      <c r="BRK354" s="8"/>
      <c r="BRL354" s="8"/>
      <c r="BRM354" s="8"/>
      <c r="BRN354" s="8"/>
      <c r="BRO354" s="8"/>
      <c r="BRP354" s="8"/>
      <c r="BRQ354" s="8"/>
      <c r="BRR354" s="8"/>
      <c r="BRS354" s="8"/>
      <c r="BRT354" s="8"/>
      <c r="BRU354" s="8"/>
      <c r="BRV354" s="8"/>
      <c r="BRW354" s="8"/>
      <c r="BRX354" s="8"/>
      <c r="BRY354" s="8"/>
      <c r="BRZ354" s="8"/>
      <c r="BSA354" s="8"/>
      <c r="BSB354" s="8"/>
      <c r="BSC354" s="8"/>
      <c r="BSD354" s="8"/>
      <c r="BSE354" s="8"/>
      <c r="BSF354" s="8"/>
      <c r="BSG354" s="8"/>
      <c r="BSH354" s="8"/>
      <c r="BSI354" s="8"/>
      <c r="BSJ354" s="8"/>
      <c r="BSK354" s="8"/>
      <c r="BSL354" s="8"/>
      <c r="BSM354" s="8"/>
      <c r="BSN354" s="8"/>
      <c r="BSO354" s="8"/>
      <c r="BSP354" s="8"/>
      <c r="BSQ354" s="8"/>
      <c r="BSR354" s="8"/>
      <c r="BSS354" s="8"/>
      <c r="BST354" s="8"/>
      <c r="BSU354" s="8"/>
      <c r="BSV354" s="8"/>
      <c r="BSW354" s="8"/>
      <c r="BSX354" s="8"/>
      <c r="BSY354" s="8"/>
      <c r="BSZ354" s="8"/>
      <c r="BTA354" s="8"/>
      <c r="BTB354" s="8"/>
      <c r="BTC354" s="8"/>
      <c r="BTD354" s="8"/>
      <c r="BTE354" s="8"/>
      <c r="BTF354" s="8"/>
      <c r="BTG354" s="8"/>
      <c r="BTH354" s="8"/>
      <c r="BTI354" s="8"/>
      <c r="BTJ354" s="8"/>
      <c r="BTK354" s="8"/>
      <c r="BTL354" s="8"/>
      <c r="BTM354" s="8"/>
      <c r="BTN354" s="8"/>
      <c r="BTO354" s="8"/>
      <c r="BTP354" s="8"/>
      <c r="BTQ354" s="8"/>
      <c r="BTR354" s="8"/>
      <c r="BTS354" s="8"/>
      <c r="BTT354" s="8"/>
      <c r="BTU354" s="8"/>
      <c r="BTV354" s="8"/>
      <c r="BTW354" s="8"/>
      <c r="BTX354" s="8"/>
      <c r="BTY354" s="8"/>
      <c r="BTZ354" s="8"/>
      <c r="BUA354" s="8"/>
      <c r="BUB354" s="8"/>
      <c r="BUC354" s="8"/>
      <c r="BUD354" s="8"/>
      <c r="BUE354" s="8"/>
      <c r="BUF354" s="8"/>
      <c r="BUG354" s="8"/>
      <c r="BUH354" s="8"/>
      <c r="BUI354" s="8"/>
      <c r="BUJ354" s="8"/>
      <c r="BUK354" s="8"/>
      <c r="BUL354" s="8"/>
      <c r="BUM354" s="8"/>
      <c r="BUN354" s="8"/>
      <c r="BUO354" s="8"/>
      <c r="BUP354" s="8"/>
      <c r="BUQ354" s="8"/>
      <c r="BUR354" s="8"/>
      <c r="BUS354" s="8"/>
      <c r="BUT354" s="8"/>
      <c r="BUU354" s="8"/>
      <c r="BUV354" s="8"/>
      <c r="BUW354" s="8"/>
      <c r="BUX354" s="8"/>
      <c r="BUY354" s="8"/>
      <c r="BUZ354" s="8"/>
      <c r="BVA354" s="8"/>
      <c r="BVB354" s="8"/>
      <c r="BVC354" s="8"/>
      <c r="BVD354" s="8"/>
      <c r="BVE354" s="8"/>
      <c r="BVF354" s="8"/>
      <c r="BVG354" s="8"/>
      <c r="BVH354" s="8"/>
      <c r="BVI354" s="8"/>
      <c r="BVJ354" s="8"/>
      <c r="BVK354" s="8"/>
      <c r="BVL354" s="8"/>
      <c r="BVM354" s="8"/>
      <c r="BVN354" s="8"/>
      <c r="BVO354" s="8"/>
      <c r="BVP354" s="8"/>
      <c r="BVQ354" s="8"/>
      <c r="BVR354" s="8"/>
      <c r="BVS354" s="8"/>
      <c r="BVT354" s="8"/>
      <c r="BVU354" s="8"/>
      <c r="BVV354" s="8"/>
      <c r="BVW354" s="8"/>
      <c r="BVX354" s="8"/>
      <c r="BVY354" s="8"/>
      <c r="BVZ354" s="8"/>
      <c r="BWA354" s="8"/>
      <c r="BWB354" s="8"/>
      <c r="BWC354" s="8"/>
      <c r="BWD354" s="8"/>
      <c r="BWE354" s="8"/>
      <c r="BWF354" s="8"/>
      <c r="BWG354" s="8"/>
      <c r="BWH354" s="8"/>
      <c r="BWI354" s="8"/>
      <c r="BWJ354" s="8"/>
      <c r="BWK354" s="8"/>
      <c r="BWL354" s="8"/>
      <c r="BWM354" s="8"/>
      <c r="BWN354" s="8"/>
      <c r="BWO354" s="8"/>
      <c r="BWP354" s="8"/>
      <c r="BWQ354" s="8"/>
      <c r="BWR354" s="8"/>
      <c r="BWS354" s="8"/>
      <c r="BWT354" s="8"/>
      <c r="BWU354" s="8"/>
      <c r="BWV354" s="8"/>
      <c r="BWW354" s="8"/>
      <c r="BWX354" s="8"/>
      <c r="BWY354" s="8"/>
      <c r="BWZ354" s="8"/>
      <c r="BXA354" s="8"/>
      <c r="BXB354" s="8"/>
      <c r="BXC354" s="8"/>
      <c r="BXD354" s="8"/>
      <c r="BXE354" s="8"/>
      <c r="BXF354" s="8"/>
      <c r="BXG354" s="8"/>
      <c r="BXH354" s="8"/>
      <c r="BXI354" s="8"/>
      <c r="BXJ354" s="8"/>
      <c r="BXK354" s="8"/>
      <c r="BXL354" s="8"/>
      <c r="BXM354" s="8"/>
      <c r="BXN354" s="8"/>
      <c r="BXO354" s="8"/>
      <c r="BXP354" s="8"/>
      <c r="BXQ354" s="8"/>
      <c r="BXR354" s="8"/>
      <c r="BXS354" s="8"/>
      <c r="BXT354" s="8"/>
      <c r="BXU354" s="8"/>
      <c r="BXV354" s="8"/>
      <c r="BXW354" s="8"/>
      <c r="BXX354" s="8"/>
      <c r="BXY354" s="8"/>
      <c r="BXZ354" s="8"/>
      <c r="BYA354" s="8"/>
      <c r="BYB354" s="8"/>
      <c r="BYC354" s="8"/>
      <c r="BYD354" s="8"/>
      <c r="BYE354" s="8"/>
      <c r="BYF354" s="8"/>
      <c r="BYG354" s="8"/>
      <c r="BYH354" s="8"/>
      <c r="BYI354" s="8"/>
      <c r="BYJ354" s="8"/>
      <c r="BYK354" s="8"/>
      <c r="BYL354" s="8"/>
      <c r="BYM354" s="8"/>
      <c r="BYN354" s="8"/>
      <c r="BYO354" s="8"/>
      <c r="BYP354" s="8"/>
      <c r="BYQ354" s="8"/>
      <c r="BYR354" s="8"/>
      <c r="BYS354" s="8"/>
      <c r="BYT354" s="8"/>
      <c r="BYU354" s="8"/>
      <c r="BYV354" s="8"/>
      <c r="BYW354" s="8"/>
      <c r="BYX354" s="8"/>
      <c r="BYY354" s="8"/>
      <c r="BYZ354" s="8"/>
      <c r="BZA354" s="8"/>
      <c r="BZB354" s="8"/>
      <c r="BZC354" s="8"/>
      <c r="BZD354" s="8"/>
      <c r="BZE354" s="8"/>
      <c r="BZF354" s="8"/>
      <c r="BZG354" s="8"/>
      <c r="BZH354" s="8"/>
      <c r="BZI354" s="8"/>
      <c r="BZJ354" s="8"/>
      <c r="BZK354" s="8"/>
      <c r="BZL354" s="8"/>
      <c r="BZM354" s="8"/>
      <c r="BZN354" s="8"/>
      <c r="BZO354" s="8"/>
      <c r="BZP354" s="8"/>
      <c r="BZQ354" s="8"/>
      <c r="BZR354" s="8"/>
      <c r="BZS354" s="8"/>
      <c r="BZT354" s="8"/>
      <c r="BZU354" s="8"/>
      <c r="BZV354" s="8"/>
      <c r="BZW354" s="8"/>
      <c r="BZX354" s="8"/>
      <c r="BZY354" s="8"/>
      <c r="BZZ354" s="8"/>
      <c r="CAA354" s="8"/>
      <c r="CAB354" s="8"/>
      <c r="CAC354" s="8"/>
      <c r="CAD354" s="8"/>
      <c r="CAE354" s="8"/>
      <c r="CAF354" s="8"/>
      <c r="CAG354" s="8"/>
      <c r="CAH354" s="8"/>
      <c r="CAI354" s="8"/>
      <c r="CAJ354" s="8"/>
      <c r="CAK354" s="8"/>
      <c r="CAL354" s="8"/>
      <c r="CAM354" s="8"/>
      <c r="CAN354" s="8"/>
      <c r="CAO354" s="8"/>
      <c r="CAP354" s="8"/>
      <c r="CAQ354" s="8"/>
      <c r="CAR354" s="8"/>
      <c r="CAS354" s="8"/>
      <c r="CAT354" s="8"/>
      <c r="CAU354" s="8"/>
      <c r="CAV354" s="8"/>
      <c r="CAW354" s="8"/>
      <c r="CAX354" s="8"/>
      <c r="CAY354" s="8"/>
      <c r="CAZ354" s="8"/>
      <c r="CBA354" s="8"/>
      <c r="CBB354" s="8"/>
      <c r="CBC354" s="8"/>
      <c r="CBD354" s="8"/>
      <c r="CBE354" s="8"/>
      <c r="CBF354" s="8"/>
      <c r="CBG354" s="8"/>
      <c r="CBH354" s="8"/>
      <c r="CBI354" s="8"/>
      <c r="CBJ354" s="8"/>
      <c r="CBK354" s="8"/>
      <c r="CBL354" s="8"/>
      <c r="CBM354" s="8"/>
      <c r="CBN354" s="8"/>
      <c r="CBO354" s="8"/>
      <c r="CBP354" s="8"/>
      <c r="CBQ354" s="8"/>
      <c r="CBR354" s="8"/>
      <c r="CBS354" s="8"/>
      <c r="CBT354" s="8"/>
      <c r="CBU354" s="8"/>
      <c r="CBV354" s="8"/>
      <c r="CBW354" s="8"/>
      <c r="CBX354" s="8"/>
      <c r="CBY354" s="8"/>
      <c r="CBZ354" s="8"/>
      <c r="CCA354" s="8"/>
      <c r="CCB354" s="8"/>
      <c r="CCC354" s="8"/>
      <c r="CCD354" s="8"/>
      <c r="CCE354" s="8"/>
      <c r="CCF354" s="8"/>
      <c r="CCG354" s="8"/>
      <c r="CCH354" s="8"/>
      <c r="CCI354" s="8"/>
      <c r="CCJ354" s="8"/>
      <c r="CCK354" s="8"/>
      <c r="CCL354" s="8"/>
      <c r="CCM354" s="8"/>
      <c r="CCN354" s="8"/>
      <c r="CCO354" s="8"/>
      <c r="CCP354" s="8"/>
      <c r="CCQ354" s="8"/>
      <c r="CCR354" s="8"/>
      <c r="CCS354" s="8"/>
      <c r="CCT354" s="8"/>
      <c r="CCU354" s="8"/>
      <c r="CCV354" s="8"/>
      <c r="CCW354" s="8"/>
      <c r="CCX354" s="8"/>
      <c r="CCY354" s="8"/>
      <c r="CCZ354" s="8"/>
      <c r="CDA354" s="8"/>
      <c r="CDB354" s="8"/>
      <c r="CDC354" s="8"/>
      <c r="CDD354" s="8"/>
      <c r="CDE354" s="8"/>
      <c r="CDF354" s="8"/>
      <c r="CDG354" s="8"/>
      <c r="CDH354" s="8"/>
      <c r="CDI354" s="8"/>
      <c r="CDJ354" s="8"/>
      <c r="CDK354" s="8"/>
      <c r="CDL354" s="8"/>
      <c r="CDM354" s="8"/>
      <c r="CDN354" s="8"/>
      <c r="CDO354" s="8"/>
      <c r="CDP354" s="8"/>
      <c r="CDQ354" s="8"/>
      <c r="CDR354" s="8"/>
      <c r="CDS354" s="8"/>
      <c r="CDT354" s="8"/>
      <c r="CDU354" s="8"/>
      <c r="CDV354" s="8"/>
      <c r="CDW354" s="8"/>
      <c r="CDX354" s="8"/>
      <c r="CDY354" s="8"/>
      <c r="CDZ354" s="8"/>
      <c r="CEA354" s="8"/>
      <c r="CEB354" s="8"/>
      <c r="CEC354" s="8"/>
      <c r="CED354" s="8"/>
      <c r="CEE354" s="8"/>
      <c r="CEF354" s="8"/>
      <c r="CEG354" s="8"/>
      <c r="CEH354" s="8"/>
      <c r="CEI354" s="8"/>
      <c r="CEJ354" s="8"/>
      <c r="CEK354" s="8"/>
      <c r="CEL354" s="8"/>
      <c r="CEM354" s="8"/>
      <c r="CEN354" s="8"/>
      <c r="CEO354" s="8"/>
      <c r="CEP354" s="8"/>
      <c r="CEQ354" s="8"/>
      <c r="CER354" s="8"/>
      <c r="CES354" s="8"/>
      <c r="CET354" s="8"/>
      <c r="CEU354" s="8"/>
      <c r="CEV354" s="8"/>
      <c r="CEW354" s="8"/>
      <c r="CEX354" s="8"/>
      <c r="CEY354" s="8"/>
      <c r="CEZ354" s="8"/>
      <c r="CFA354" s="8"/>
      <c r="CFB354" s="8"/>
      <c r="CFC354" s="8"/>
      <c r="CFD354" s="8"/>
      <c r="CFE354" s="8"/>
      <c r="CFF354" s="8"/>
      <c r="CFG354" s="8"/>
      <c r="CFH354" s="8"/>
      <c r="CFI354" s="8"/>
      <c r="CFJ354" s="8"/>
      <c r="CFK354" s="8"/>
      <c r="CFL354" s="8"/>
      <c r="CFM354" s="8"/>
      <c r="CFN354" s="8"/>
      <c r="CFO354" s="8"/>
      <c r="CFP354" s="8"/>
      <c r="CFQ354" s="8"/>
      <c r="CFR354" s="8"/>
      <c r="CFS354" s="8"/>
      <c r="CFT354" s="8"/>
      <c r="CFU354" s="8"/>
      <c r="CFV354" s="8"/>
      <c r="CFW354" s="8"/>
      <c r="CFX354" s="8"/>
      <c r="CFY354" s="8"/>
      <c r="CFZ354" s="8"/>
      <c r="CGA354" s="8"/>
      <c r="CGB354" s="8"/>
      <c r="CGC354" s="8"/>
      <c r="CGD354" s="8"/>
      <c r="CGE354" s="8"/>
      <c r="CGF354" s="8"/>
      <c r="CGG354" s="8"/>
      <c r="CGH354" s="8"/>
      <c r="CGI354" s="8"/>
      <c r="CGJ354" s="8"/>
      <c r="CGK354" s="8"/>
      <c r="CGL354" s="8"/>
      <c r="CGM354" s="8"/>
      <c r="CGN354" s="8"/>
      <c r="CGO354" s="8"/>
      <c r="CGP354" s="8"/>
      <c r="CGQ354" s="8"/>
      <c r="CGR354" s="8"/>
      <c r="CGS354" s="8"/>
      <c r="CGT354" s="8"/>
      <c r="CGU354" s="8"/>
      <c r="CGV354" s="8"/>
      <c r="CGW354" s="8"/>
      <c r="CGX354" s="8"/>
      <c r="CGY354" s="8"/>
      <c r="CGZ354" s="8"/>
      <c r="CHA354" s="8"/>
      <c r="CHB354" s="8"/>
      <c r="CHC354" s="8"/>
      <c r="CHD354" s="8"/>
      <c r="CHE354" s="8"/>
      <c r="CHF354" s="8"/>
      <c r="CHG354" s="8"/>
      <c r="CHH354" s="8"/>
      <c r="CHI354" s="8"/>
      <c r="CHJ354" s="8"/>
      <c r="CHK354" s="8"/>
      <c r="CHL354" s="8"/>
      <c r="CHM354" s="8"/>
      <c r="CHN354" s="8"/>
      <c r="CHO354" s="8"/>
      <c r="CHP354" s="8"/>
      <c r="CHQ354" s="8"/>
      <c r="CHR354" s="8"/>
      <c r="CHS354" s="8"/>
      <c r="CHT354" s="8"/>
      <c r="CHU354" s="8"/>
      <c r="CHV354" s="8"/>
      <c r="CHW354" s="8"/>
      <c r="CHX354" s="8"/>
      <c r="CHY354" s="8"/>
      <c r="CHZ354" s="8"/>
      <c r="CIA354" s="8"/>
      <c r="CIB354" s="8"/>
      <c r="CIC354" s="8"/>
      <c r="CID354" s="8"/>
      <c r="CIE354" s="8"/>
      <c r="CIF354" s="8"/>
      <c r="CIG354" s="8"/>
      <c r="CIH354" s="8"/>
      <c r="CII354" s="8"/>
      <c r="CIJ354" s="8"/>
      <c r="CIK354" s="8"/>
      <c r="CIL354" s="8"/>
      <c r="CIM354" s="8"/>
      <c r="CIN354" s="8"/>
      <c r="CIO354" s="8"/>
      <c r="CIP354" s="8"/>
      <c r="CIQ354" s="8"/>
      <c r="CIR354" s="8"/>
      <c r="CIS354" s="8"/>
      <c r="CIT354" s="8"/>
      <c r="CIU354" s="8"/>
      <c r="CIV354" s="8"/>
      <c r="CIW354" s="8"/>
      <c r="CIX354" s="8"/>
      <c r="CIY354" s="8"/>
      <c r="CIZ354" s="8"/>
      <c r="CJA354" s="8"/>
      <c r="CJB354" s="8"/>
      <c r="CJC354" s="8"/>
      <c r="CJD354" s="8"/>
      <c r="CJE354" s="8"/>
      <c r="CJF354" s="8"/>
      <c r="CJG354" s="8"/>
      <c r="CJH354" s="8"/>
      <c r="CJI354" s="8"/>
      <c r="CJJ354" s="8"/>
      <c r="CJK354" s="8"/>
      <c r="CJL354" s="8"/>
      <c r="CJM354" s="8"/>
      <c r="CJN354" s="8"/>
      <c r="CJO354" s="8"/>
      <c r="CJP354" s="8"/>
      <c r="CJQ354" s="8"/>
      <c r="CJR354" s="8"/>
      <c r="CJS354" s="8"/>
      <c r="CJT354" s="8"/>
      <c r="CJU354" s="8"/>
      <c r="CJV354" s="8"/>
      <c r="CJW354" s="8"/>
      <c r="CJX354" s="8"/>
      <c r="CJY354" s="8"/>
      <c r="CJZ354" s="8"/>
      <c r="CKA354" s="8"/>
      <c r="CKB354" s="8"/>
      <c r="CKC354" s="8"/>
      <c r="CKD354" s="8"/>
      <c r="CKE354" s="8"/>
      <c r="CKF354" s="8"/>
      <c r="CKG354" s="8"/>
      <c r="CKH354" s="8"/>
      <c r="CKI354" s="8"/>
      <c r="CKJ354" s="8"/>
      <c r="CKK354" s="8"/>
      <c r="CKL354" s="8"/>
      <c r="CKM354" s="8"/>
      <c r="CKN354" s="8"/>
      <c r="CKO354" s="8"/>
      <c r="CKP354" s="8"/>
      <c r="CKQ354" s="8"/>
      <c r="CKR354" s="8"/>
      <c r="CKS354" s="8"/>
      <c r="CKT354" s="8"/>
      <c r="CKU354" s="8"/>
      <c r="CKV354" s="8"/>
      <c r="CKW354" s="8"/>
      <c r="CKX354" s="8"/>
      <c r="CKY354" s="8"/>
      <c r="CKZ354" s="8"/>
      <c r="CLA354" s="8"/>
      <c r="CLB354" s="8"/>
      <c r="CLC354" s="8"/>
      <c r="CLD354" s="8"/>
      <c r="CLE354" s="8"/>
      <c r="CLF354" s="8"/>
      <c r="CLG354" s="8"/>
      <c r="CLH354" s="8"/>
      <c r="CLI354" s="8"/>
      <c r="CLJ354" s="8"/>
      <c r="CLK354" s="8"/>
      <c r="CLL354" s="8"/>
      <c r="CLM354" s="8"/>
      <c r="CLN354" s="8"/>
      <c r="CLO354" s="8"/>
      <c r="CLP354" s="8"/>
      <c r="CLQ354" s="8"/>
      <c r="CLR354" s="8"/>
      <c r="CLS354" s="8"/>
      <c r="CLT354" s="8"/>
      <c r="CLU354" s="8"/>
      <c r="CLV354" s="8"/>
      <c r="CLW354" s="8"/>
      <c r="CLX354" s="8"/>
      <c r="CLY354" s="8"/>
      <c r="CLZ354" s="8"/>
      <c r="CMA354" s="8"/>
      <c r="CMB354" s="8"/>
      <c r="CMC354" s="8"/>
      <c r="CMD354" s="8"/>
      <c r="CME354" s="8"/>
      <c r="CMF354" s="8"/>
      <c r="CMG354" s="8"/>
      <c r="CMH354" s="8"/>
      <c r="CMI354" s="8"/>
      <c r="CMJ354" s="8"/>
      <c r="CMK354" s="8"/>
      <c r="CML354" s="8"/>
      <c r="CMM354" s="8"/>
      <c r="CMN354" s="8"/>
      <c r="CMO354" s="8"/>
      <c r="CMP354" s="8"/>
      <c r="CMQ354" s="8"/>
      <c r="CMR354" s="8"/>
      <c r="CMS354" s="8"/>
      <c r="CMT354" s="8"/>
      <c r="CMU354" s="8"/>
      <c r="CMV354" s="8"/>
      <c r="CMW354" s="8"/>
      <c r="CMX354" s="8"/>
      <c r="CMY354" s="8"/>
      <c r="CMZ354" s="8"/>
      <c r="CNA354" s="8"/>
      <c r="CNB354" s="8"/>
      <c r="CNC354" s="8"/>
      <c r="CND354" s="8"/>
      <c r="CNE354" s="8"/>
      <c r="CNF354" s="8"/>
      <c r="CNG354" s="8"/>
      <c r="CNH354" s="8"/>
      <c r="CNI354" s="8"/>
      <c r="CNJ354" s="8"/>
      <c r="CNK354" s="8"/>
      <c r="CNL354" s="8"/>
      <c r="CNM354" s="8"/>
      <c r="CNN354" s="8"/>
      <c r="CNO354" s="8"/>
      <c r="CNP354" s="8"/>
      <c r="CNQ354" s="8"/>
      <c r="CNR354" s="8"/>
      <c r="CNS354" s="8"/>
      <c r="CNT354" s="8"/>
      <c r="CNU354" s="8"/>
      <c r="CNV354" s="8"/>
      <c r="CNW354" s="8"/>
      <c r="CNX354" s="8"/>
      <c r="CNY354" s="8"/>
      <c r="CNZ354" s="8"/>
      <c r="COA354" s="8"/>
      <c r="COB354" s="8"/>
      <c r="COC354" s="8"/>
      <c r="COD354" s="8"/>
      <c r="COE354" s="8"/>
      <c r="COF354" s="8"/>
      <c r="COG354" s="8"/>
      <c r="COH354" s="8"/>
      <c r="COI354" s="8"/>
      <c r="COJ354" s="8"/>
      <c r="COK354" s="8"/>
      <c r="COL354" s="8"/>
      <c r="COM354" s="8"/>
      <c r="CON354" s="8"/>
      <c r="COO354" s="8"/>
      <c r="COP354" s="8"/>
      <c r="COQ354" s="8"/>
      <c r="COR354" s="8"/>
      <c r="COS354" s="8"/>
      <c r="COT354" s="8"/>
      <c r="COU354" s="8"/>
      <c r="COV354" s="8"/>
      <c r="COW354" s="8"/>
      <c r="COX354" s="8"/>
      <c r="COY354" s="8"/>
      <c r="COZ354" s="8"/>
      <c r="CPA354" s="8"/>
      <c r="CPB354" s="8"/>
      <c r="CPC354" s="8"/>
      <c r="CPD354" s="8"/>
      <c r="CPE354" s="8"/>
      <c r="CPF354" s="8"/>
      <c r="CPG354" s="8"/>
      <c r="CPH354" s="8"/>
      <c r="CPI354" s="8"/>
      <c r="CPJ354" s="8"/>
      <c r="CPK354" s="8"/>
      <c r="CPL354" s="8"/>
      <c r="CPM354" s="8"/>
      <c r="CPN354" s="8"/>
      <c r="CPO354" s="8"/>
      <c r="CPP354" s="8"/>
      <c r="CPQ354" s="8"/>
      <c r="CPR354" s="8"/>
      <c r="CPS354" s="8"/>
      <c r="CPT354" s="8"/>
      <c r="CPU354" s="8"/>
      <c r="CPV354" s="8"/>
      <c r="CPW354" s="8"/>
      <c r="CPX354" s="8"/>
      <c r="CPY354" s="8"/>
      <c r="CPZ354" s="8"/>
      <c r="CQA354" s="8"/>
      <c r="CQB354" s="8"/>
      <c r="CQC354" s="8"/>
      <c r="CQD354" s="8"/>
      <c r="CQE354" s="8"/>
      <c r="CQF354" s="8"/>
      <c r="CQG354" s="8"/>
      <c r="CQH354" s="8"/>
      <c r="CQI354" s="8"/>
      <c r="CQJ354" s="8"/>
      <c r="CQK354" s="8"/>
      <c r="CQL354" s="8"/>
      <c r="CQM354" s="8"/>
      <c r="CQN354" s="8"/>
      <c r="CQO354" s="8"/>
      <c r="CQP354" s="8"/>
      <c r="CQQ354" s="8"/>
      <c r="CQR354" s="8"/>
      <c r="CQS354" s="8"/>
      <c r="CQT354" s="8"/>
      <c r="CQU354" s="8"/>
      <c r="CQV354" s="8"/>
      <c r="CQW354" s="8"/>
      <c r="CQX354" s="8"/>
      <c r="CQY354" s="8"/>
      <c r="CQZ354" s="8"/>
      <c r="CRA354" s="8"/>
      <c r="CRB354" s="8"/>
      <c r="CRC354" s="8"/>
      <c r="CRD354" s="8"/>
      <c r="CRE354" s="8"/>
      <c r="CRF354" s="8"/>
      <c r="CRG354" s="8"/>
      <c r="CRH354" s="8"/>
      <c r="CRI354" s="8"/>
      <c r="CRJ354" s="8"/>
      <c r="CRK354" s="8"/>
      <c r="CRL354" s="8"/>
      <c r="CRM354" s="8"/>
      <c r="CRN354" s="8"/>
      <c r="CRO354" s="8"/>
      <c r="CRP354" s="8"/>
      <c r="CRQ354" s="8"/>
      <c r="CRR354" s="8"/>
      <c r="CRS354" s="8"/>
      <c r="CRT354" s="8"/>
      <c r="CRU354" s="8"/>
      <c r="CRV354" s="8"/>
      <c r="CRW354" s="8"/>
      <c r="CRX354" s="8"/>
      <c r="CRY354" s="8"/>
      <c r="CRZ354" s="8"/>
      <c r="CSA354" s="8"/>
      <c r="CSB354" s="8"/>
      <c r="CSC354" s="8"/>
      <c r="CSD354" s="8"/>
      <c r="CSE354" s="8"/>
      <c r="CSF354" s="8"/>
      <c r="CSG354" s="8"/>
      <c r="CSH354" s="8"/>
      <c r="CSI354" s="8"/>
      <c r="CSJ354" s="8"/>
      <c r="CSK354" s="8"/>
      <c r="CSL354" s="8"/>
      <c r="CSM354" s="8"/>
      <c r="CSN354" s="8"/>
      <c r="CSO354" s="8"/>
      <c r="CSP354" s="8"/>
      <c r="CSQ354" s="8"/>
      <c r="CSR354" s="8"/>
      <c r="CSS354" s="8"/>
      <c r="CST354" s="8"/>
      <c r="CSU354" s="8"/>
      <c r="CSV354" s="8"/>
      <c r="CSW354" s="8"/>
      <c r="CSX354" s="8"/>
      <c r="CSY354" s="8"/>
      <c r="CSZ354" s="8"/>
      <c r="CTA354" s="8"/>
      <c r="CTB354" s="8"/>
      <c r="CTC354" s="8"/>
      <c r="CTD354" s="8"/>
      <c r="CTE354" s="8"/>
      <c r="CTF354" s="8"/>
      <c r="CTG354" s="8"/>
      <c r="CTH354" s="8"/>
      <c r="CTI354" s="8"/>
      <c r="CTJ354" s="8"/>
      <c r="CTK354" s="8"/>
      <c r="CTL354" s="8"/>
      <c r="CTM354" s="8"/>
      <c r="CTN354" s="8"/>
      <c r="CTO354" s="8"/>
      <c r="CTP354" s="8"/>
      <c r="CTQ354" s="8"/>
      <c r="CTR354" s="8"/>
      <c r="CTS354" s="8"/>
      <c r="CTT354" s="8"/>
      <c r="CTU354" s="8"/>
      <c r="CTV354" s="8"/>
      <c r="CTW354" s="8"/>
      <c r="CTX354" s="8"/>
      <c r="CTY354" s="8"/>
      <c r="CTZ354" s="8"/>
      <c r="CUA354" s="8"/>
      <c r="CUB354" s="8"/>
      <c r="CUC354" s="8"/>
      <c r="CUD354" s="8"/>
      <c r="CUE354" s="8"/>
      <c r="CUF354" s="8"/>
      <c r="CUG354" s="8"/>
      <c r="CUH354" s="8"/>
      <c r="CUI354" s="8"/>
      <c r="CUJ354" s="8"/>
      <c r="CUK354" s="8"/>
      <c r="CUL354" s="8"/>
      <c r="CUM354" s="8"/>
      <c r="CUN354" s="8"/>
      <c r="CUO354" s="8"/>
      <c r="CUP354" s="8"/>
      <c r="CUQ354" s="8"/>
      <c r="CUR354" s="8"/>
      <c r="CUS354" s="8"/>
      <c r="CUT354" s="8"/>
      <c r="CUU354" s="8"/>
      <c r="CUV354" s="8"/>
      <c r="CUW354" s="8"/>
      <c r="CUX354" s="8"/>
      <c r="CUY354" s="8"/>
      <c r="CUZ354" s="8"/>
      <c r="CVA354" s="8"/>
      <c r="CVB354" s="8"/>
      <c r="CVC354" s="8"/>
      <c r="CVD354" s="8"/>
      <c r="CVE354" s="8"/>
      <c r="CVF354" s="8"/>
      <c r="CVG354" s="8"/>
      <c r="CVH354" s="8"/>
      <c r="CVI354" s="8"/>
      <c r="CVJ354" s="8"/>
      <c r="CVK354" s="8"/>
      <c r="CVL354" s="8"/>
      <c r="CVM354" s="8"/>
      <c r="CVN354" s="8"/>
      <c r="CVO354" s="8"/>
      <c r="CVP354" s="8"/>
      <c r="CVQ354" s="8"/>
      <c r="CVR354" s="8"/>
      <c r="CVS354" s="8"/>
      <c r="CVT354" s="8"/>
      <c r="CVU354" s="8"/>
      <c r="CVV354" s="8"/>
      <c r="CVW354" s="8"/>
      <c r="CVX354" s="8"/>
      <c r="CVY354" s="8"/>
      <c r="CVZ354" s="8"/>
      <c r="CWA354" s="8"/>
      <c r="CWB354" s="8"/>
      <c r="CWC354" s="8"/>
      <c r="CWD354" s="8"/>
      <c r="CWE354" s="8"/>
      <c r="CWF354" s="8"/>
      <c r="CWG354" s="8"/>
      <c r="CWH354" s="8"/>
      <c r="CWI354" s="8"/>
      <c r="CWJ354" s="8"/>
      <c r="CWK354" s="8"/>
      <c r="CWL354" s="8"/>
      <c r="CWM354" s="8"/>
      <c r="CWN354" s="8"/>
      <c r="CWO354" s="8"/>
      <c r="CWP354" s="8"/>
      <c r="CWQ354" s="8"/>
      <c r="CWR354" s="8"/>
      <c r="CWS354" s="8"/>
      <c r="CWT354" s="8"/>
      <c r="CWU354" s="8"/>
      <c r="CWV354" s="8"/>
      <c r="CWW354" s="8"/>
      <c r="CWX354" s="8"/>
      <c r="CWY354" s="8"/>
      <c r="CWZ354" s="8"/>
      <c r="CXA354" s="8"/>
      <c r="CXB354" s="8"/>
      <c r="CXC354" s="8"/>
      <c r="CXD354" s="8"/>
      <c r="CXE354" s="8"/>
      <c r="CXF354" s="8"/>
      <c r="CXG354" s="8"/>
      <c r="CXH354" s="8"/>
      <c r="CXI354" s="8"/>
      <c r="CXJ354" s="8"/>
      <c r="CXK354" s="8"/>
      <c r="CXL354" s="8"/>
      <c r="CXM354" s="8"/>
      <c r="CXN354" s="8"/>
      <c r="CXO354" s="8"/>
      <c r="CXP354" s="8"/>
      <c r="CXQ354" s="8"/>
      <c r="CXR354" s="8"/>
      <c r="CXS354" s="8"/>
      <c r="CXT354" s="8"/>
      <c r="CXU354" s="8"/>
      <c r="CXV354" s="8"/>
      <c r="CXW354" s="8"/>
      <c r="CXX354" s="8"/>
      <c r="CXY354" s="8"/>
      <c r="CXZ354" s="8"/>
      <c r="CYA354" s="8"/>
      <c r="CYB354" s="8"/>
      <c r="CYC354" s="8"/>
      <c r="CYD354" s="8"/>
      <c r="CYE354" s="8"/>
      <c r="CYF354" s="8"/>
      <c r="CYG354" s="8"/>
      <c r="CYH354" s="8"/>
      <c r="CYI354" s="8"/>
      <c r="CYJ354" s="8"/>
      <c r="CYK354" s="8"/>
      <c r="CYL354" s="8"/>
      <c r="CYM354" s="8"/>
      <c r="CYN354" s="8"/>
      <c r="CYO354" s="8"/>
      <c r="CYP354" s="8"/>
      <c r="CYQ354" s="8"/>
      <c r="CYR354" s="8"/>
      <c r="CYS354" s="8"/>
      <c r="CYT354" s="8"/>
      <c r="CYU354" s="8"/>
      <c r="CYV354" s="8"/>
      <c r="CYW354" s="8"/>
      <c r="CYX354" s="8"/>
      <c r="CYY354" s="8"/>
      <c r="CYZ354" s="8"/>
      <c r="CZA354" s="8"/>
      <c r="CZB354" s="8"/>
      <c r="CZC354" s="8"/>
      <c r="CZD354" s="8"/>
      <c r="CZE354" s="8"/>
      <c r="CZF354" s="8"/>
      <c r="CZG354" s="8"/>
      <c r="CZH354" s="8"/>
      <c r="CZI354" s="8"/>
      <c r="CZJ354" s="8"/>
      <c r="CZK354" s="8"/>
      <c r="CZL354" s="8"/>
      <c r="CZM354" s="8"/>
      <c r="CZN354" s="8"/>
      <c r="CZO354" s="8"/>
      <c r="CZP354" s="8"/>
      <c r="CZQ354" s="8"/>
      <c r="CZR354" s="8"/>
      <c r="CZS354" s="8"/>
      <c r="CZT354" s="8"/>
      <c r="CZU354" s="8"/>
      <c r="CZV354" s="8"/>
      <c r="CZW354" s="8"/>
      <c r="CZX354" s="8"/>
      <c r="CZY354" s="8"/>
      <c r="CZZ354" s="8"/>
      <c r="DAA354" s="8"/>
      <c r="DAB354" s="8"/>
      <c r="DAC354" s="8"/>
      <c r="DAD354" s="8"/>
      <c r="DAE354" s="8"/>
      <c r="DAF354" s="8"/>
      <c r="DAG354" s="8"/>
      <c r="DAH354" s="8"/>
      <c r="DAI354" s="8"/>
      <c r="DAJ354" s="8"/>
      <c r="DAK354" s="8"/>
      <c r="DAL354" s="8"/>
      <c r="DAM354" s="8"/>
      <c r="DAN354" s="8"/>
      <c r="DAO354" s="8"/>
      <c r="DAP354" s="8"/>
      <c r="DAQ354" s="8"/>
      <c r="DAR354" s="8"/>
      <c r="DAS354" s="8"/>
      <c r="DAT354" s="8"/>
      <c r="DAU354" s="8"/>
      <c r="DAV354" s="8"/>
      <c r="DAW354" s="8"/>
      <c r="DAX354" s="8"/>
      <c r="DAY354" s="8"/>
      <c r="DAZ354" s="8"/>
      <c r="DBA354" s="8"/>
      <c r="DBB354" s="8"/>
      <c r="DBC354" s="8"/>
      <c r="DBD354" s="8"/>
      <c r="DBE354" s="8"/>
      <c r="DBF354" s="8"/>
      <c r="DBG354" s="8"/>
      <c r="DBH354" s="8"/>
      <c r="DBI354" s="8"/>
      <c r="DBJ354" s="8"/>
      <c r="DBK354" s="8"/>
      <c r="DBL354" s="8"/>
      <c r="DBM354" s="8"/>
      <c r="DBN354" s="8"/>
      <c r="DBO354" s="8"/>
      <c r="DBP354" s="8"/>
      <c r="DBQ354" s="8"/>
      <c r="DBR354" s="8"/>
      <c r="DBS354" s="8"/>
      <c r="DBT354" s="8"/>
      <c r="DBU354" s="8"/>
      <c r="DBV354" s="8"/>
      <c r="DBW354" s="8"/>
      <c r="DBX354" s="8"/>
      <c r="DBY354" s="8"/>
      <c r="DBZ354" s="8"/>
      <c r="DCA354" s="8"/>
      <c r="DCB354" s="8"/>
      <c r="DCC354" s="8"/>
      <c r="DCD354" s="8"/>
      <c r="DCE354" s="8"/>
      <c r="DCF354" s="8"/>
      <c r="DCG354" s="8"/>
      <c r="DCH354" s="8"/>
      <c r="DCI354" s="8"/>
      <c r="DCJ354" s="8"/>
      <c r="DCK354" s="8"/>
      <c r="DCL354" s="8"/>
      <c r="DCM354" s="8"/>
      <c r="DCN354" s="8"/>
      <c r="DCO354" s="8"/>
      <c r="DCP354" s="8"/>
      <c r="DCQ354" s="8"/>
      <c r="DCR354" s="8"/>
      <c r="DCS354" s="8"/>
      <c r="DCT354" s="8"/>
      <c r="DCU354" s="8"/>
      <c r="DCV354" s="8"/>
      <c r="DCW354" s="8"/>
      <c r="DCX354" s="8"/>
      <c r="DCY354" s="8"/>
      <c r="DCZ354" s="8"/>
      <c r="DDA354" s="8"/>
      <c r="DDB354" s="8"/>
      <c r="DDC354" s="8"/>
      <c r="DDD354" s="8"/>
      <c r="DDE354" s="8"/>
      <c r="DDF354" s="8"/>
      <c r="DDG354" s="8"/>
      <c r="DDH354" s="8"/>
      <c r="DDI354" s="8"/>
      <c r="DDJ354" s="8"/>
      <c r="DDK354" s="8"/>
      <c r="DDL354" s="8"/>
      <c r="DDM354" s="8"/>
      <c r="DDN354" s="8"/>
      <c r="DDO354" s="8"/>
      <c r="DDP354" s="8"/>
      <c r="DDQ354" s="8"/>
      <c r="DDR354" s="8"/>
      <c r="DDS354" s="8"/>
      <c r="DDT354" s="8"/>
      <c r="DDU354" s="8"/>
      <c r="DDV354" s="8"/>
      <c r="DDW354" s="8"/>
      <c r="DDX354" s="8"/>
      <c r="DDY354" s="8"/>
      <c r="DDZ354" s="8"/>
      <c r="DEA354" s="8"/>
      <c r="DEB354" s="8"/>
      <c r="DEC354" s="8"/>
      <c r="DED354" s="8"/>
      <c r="DEE354" s="8"/>
      <c r="DEF354" s="8"/>
      <c r="DEG354" s="8"/>
      <c r="DEH354" s="8"/>
      <c r="DEI354" s="8"/>
      <c r="DEJ354" s="8"/>
      <c r="DEK354" s="8"/>
      <c r="DEL354" s="8"/>
      <c r="DEM354" s="8"/>
      <c r="DEN354" s="8"/>
      <c r="DEO354" s="8"/>
      <c r="DEP354" s="8"/>
      <c r="DEQ354" s="8"/>
      <c r="DER354" s="8"/>
      <c r="DES354" s="8"/>
      <c r="DET354" s="8"/>
      <c r="DEU354" s="8"/>
      <c r="DEV354" s="8"/>
      <c r="DEW354" s="8"/>
      <c r="DEX354" s="8"/>
      <c r="DEY354" s="8"/>
      <c r="DEZ354" s="8"/>
      <c r="DFA354" s="8"/>
      <c r="DFB354" s="8"/>
      <c r="DFC354" s="8"/>
      <c r="DFD354" s="8"/>
      <c r="DFE354" s="8"/>
      <c r="DFF354" s="8"/>
      <c r="DFG354" s="8"/>
      <c r="DFH354" s="8"/>
      <c r="DFI354" s="8"/>
      <c r="DFJ354" s="8"/>
      <c r="DFK354" s="8"/>
      <c r="DFL354" s="8"/>
      <c r="DFM354" s="8"/>
      <c r="DFN354" s="8"/>
      <c r="DFO354" s="8"/>
      <c r="DFP354" s="8"/>
      <c r="DFQ354" s="8"/>
      <c r="DFR354" s="8"/>
      <c r="DFS354" s="8"/>
      <c r="DFT354" s="8"/>
      <c r="DFU354" s="8"/>
      <c r="DFV354" s="8"/>
      <c r="DFW354" s="8"/>
      <c r="DFX354" s="8"/>
      <c r="DFY354" s="8"/>
      <c r="DFZ354" s="8"/>
      <c r="DGA354" s="8"/>
      <c r="DGB354" s="8"/>
      <c r="DGC354" s="8"/>
      <c r="DGD354" s="8"/>
      <c r="DGE354" s="8"/>
      <c r="DGF354" s="8"/>
      <c r="DGG354" s="8"/>
      <c r="DGH354" s="8"/>
      <c r="DGI354" s="8"/>
      <c r="DGJ354" s="8"/>
      <c r="DGK354" s="8"/>
      <c r="DGL354" s="8"/>
      <c r="DGM354" s="8"/>
      <c r="DGN354" s="8"/>
      <c r="DGO354" s="8"/>
      <c r="DGP354" s="8"/>
      <c r="DGQ354" s="8"/>
      <c r="DGR354" s="8"/>
      <c r="DGS354" s="8"/>
      <c r="DGT354" s="8"/>
      <c r="DGU354" s="8"/>
      <c r="DGV354" s="8"/>
      <c r="DGW354" s="8"/>
      <c r="DGX354" s="8"/>
      <c r="DGY354" s="8"/>
      <c r="DGZ354" s="8"/>
      <c r="DHA354" s="8"/>
      <c r="DHB354" s="8"/>
      <c r="DHC354" s="8"/>
      <c r="DHD354" s="8"/>
      <c r="DHE354" s="8"/>
      <c r="DHF354" s="8"/>
      <c r="DHG354" s="8"/>
      <c r="DHH354" s="8"/>
      <c r="DHI354" s="8"/>
      <c r="DHJ354" s="8"/>
      <c r="DHK354" s="8"/>
      <c r="DHL354" s="8"/>
      <c r="DHM354" s="8"/>
      <c r="DHN354" s="8"/>
      <c r="DHO354" s="8"/>
      <c r="DHP354" s="8"/>
      <c r="DHQ354" s="8"/>
      <c r="DHR354" s="8"/>
      <c r="DHS354" s="8"/>
      <c r="DHT354" s="8"/>
      <c r="DHU354" s="8"/>
      <c r="DHV354" s="8"/>
      <c r="DHW354" s="8"/>
      <c r="DHX354" s="8"/>
      <c r="DHY354" s="8"/>
      <c r="DHZ354" s="8"/>
      <c r="DIA354" s="8"/>
      <c r="DIB354" s="8"/>
      <c r="DIC354" s="8"/>
      <c r="DID354" s="8"/>
      <c r="DIE354" s="8"/>
      <c r="DIF354" s="8"/>
      <c r="DIG354" s="8"/>
      <c r="DIH354" s="8"/>
      <c r="DII354" s="8"/>
      <c r="DIJ354" s="8"/>
      <c r="DIK354" s="8"/>
      <c r="DIL354" s="8"/>
      <c r="DIM354" s="8"/>
      <c r="DIN354" s="8"/>
      <c r="DIO354" s="8"/>
      <c r="DIP354" s="8"/>
      <c r="DIQ354" s="8"/>
      <c r="DIR354" s="8"/>
      <c r="DIS354" s="8"/>
      <c r="DIT354" s="8"/>
      <c r="DIU354" s="8"/>
      <c r="DIV354" s="8"/>
      <c r="DIW354" s="8"/>
      <c r="DIX354" s="8"/>
      <c r="DIY354" s="8"/>
      <c r="DIZ354" s="8"/>
      <c r="DJA354" s="8"/>
      <c r="DJB354" s="8"/>
      <c r="DJC354" s="8"/>
      <c r="DJD354" s="8"/>
      <c r="DJE354" s="8"/>
      <c r="DJF354" s="8"/>
      <c r="DJG354" s="8"/>
      <c r="DJH354" s="8"/>
      <c r="DJI354" s="8"/>
      <c r="DJJ354" s="8"/>
      <c r="DJK354" s="8"/>
      <c r="DJL354" s="8"/>
      <c r="DJM354" s="8"/>
      <c r="DJN354" s="8"/>
      <c r="DJO354" s="8"/>
      <c r="DJP354" s="8"/>
      <c r="DJQ354" s="8"/>
      <c r="DJR354" s="8"/>
      <c r="DJS354" s="8"/>
      <c r="DJT354" s="8"/>
      <c r="DJU354" s="8"/>
      <c r="DJV354" s="8"/>
      <c r="DJW354" s="8"/>
      <c r="DJX354" s="8"/>
      <c r="DJY354" s="8"/>
      <c r="DJZ354" s="8"/>
      <c r="DKA354" s="8"/>
      <c r="DKB354" s="8"/>
      <c r="DKC354" s="8"/>
      <c r="DKD354" s="8"/>
      <c r="DKE354" s="8"/>
      <c r="DKF354" s="8"/>
      <c r="DKG354" s="8"/>
      <c r="DKH354" s="8"/>
      <c r="DKI354" s="8"/>
      <c r="DKJ354" s="8"/>
      <c r="DKK354" s="8"/>
      <c r="DKL354" s="8"/>
      <c r="DKM354" s="8"/>
      <c r="DKN354" s="8"/>
      <c r="DKO354" s="8"/>
      <c r="DKP354" s="8"/>
      <c r="DKQ354" s="8"/>
      <c r="DKR354" s="8"/>
      <c r="DKS354" s="8"/>
      <c r="DKT354" s="8"/>
      <c r="DKU354" s="8"/>
      <c r="DKV354" s="8"/>
      <c r="DKW354" s="8"/>
      <c r="DKX354" s="8"/>
      <c r="DKY354" s="8"/>
      <c r="DKZ354" s="8"/>
      <c r="DLA354" s="8"/>
      <c r="DLB354" s="8"/>
      <c r="DLC354" s="8"/>
      <c r="DLD354" s="8"/>
      <c r="DLE354" s="8"/>
      <c r="DLF354" s="8"/>
      <c r="DLG354" s="8"/>
      <c r="DLH354" s="8"/>
      <c r="DLI354" s="8"/>
      <c r="DLJ354" s="8"/>
      <c r="DLK354" s="8"/>
      <c r="DLL354" s="8"/>
      <c r="DLM354" s="8"/>
      <c r="DLN354" s="8"/>
      <c r="DLO354" s="8"/>
      <c r="DLP354" s="8"/>
      <c r="DLQ354" s="8"/>
      <c r="DLR354" s="8"/>
      <c r="DLS354" s="8"/>
      <c r="DLT354" s="8"/>
      <c r="DLU354" s="8"/>
      <c r="DLV354" s="8"/>
      <c r="DLW354" s="8"/>
      <c r="DLX354" s="8"/>
      <c r="DLY354" s="8"/>
      <c r="DLZ354" s="8"/>
      <c r="DMA354" s="8"/>
      <c r="DMB354" s="8"/>
      <c r="DMC354" s="8"/>
      <c r="DMD354" s="8"/>
      <c r="DME354" s="8"/>
      <c r="DMF354" s="8"/>
      <c r="DMG354" s="8"/>
      <c r="DMH354" s="8"/>
      <c r="DMI354" s="8"/>
      <c r="DMJ354" s="8"/>
      <c r="DMK354" s="8"/>
      <c r="DML354" s="8"/>
      <c r="DMM354" s="8"/>
      <c r="DMN354" s="8"/>
      <c r="DMO354" s="8"/>
      <c r="DMP354" s="8"/>
      <c r="DMQ354" s="8"/>
      <c r="DMR354" s="8"/>
      <c r="DMS354" s="8"/>
      <c r="DMT354" s="8"/>
      <c r="DMU354" s="8"/>
      <c r="DMV354" s="8"/>
      <c r="DMW354" s="8"/>
      <c r="DMX354" s="8"/>
      <c r="DMY354" s="8"/>
      <c r="DMZ354" s="8"/>
      <c r="DNA354" s="8"/>
      <c r="DNB354" s="8"/>
      <c r="DNC354" s="8"/>
      <c r="DND354" s="8"/>
      <c r="DNE354" s="8"/>
      <c r="DNF354" s="8"/>
      <c r="DNG354" s="8"/>
      <c r="DNH354" s="8"/>
      <c r="DNI354" s="8"/>
      <c r="DNJ354" s="8"/>
      <c r="DNK354" s="8"/>
      <c r="DNL354" s="8"/>
      <c r="DNM354" s="8"/>
      <c r="DNN354" s="8"/>
      <c r="DNO354" s="8"/>
      <c r="DNP354" s="8"/>
      <c r="DNQ354" s="8"/>
      <c r="DNR354" s="8"/>
      <c r="DNS354" s="8"/>
      <c r="DNT354" s="8"/>
      <c r="DNU354" s="8"/>
      <c r="DNV354" s="8"/>
      <c r="DNW354" s="8"/>
      <c r="DNX354" s="8"/>
      <c r="DNY354" s="8"/>
      <c r="DNZ354" s="8"/>
      <c r="DOA354" s="8"/>
      <c r="DOB354" s="8"/>
      <c r="DOC354" s="8"/>
      <c r="DOD354" s="8"/>
      <c r="DOE354" s="8"/>
      <c r="DOF354" s="8"/>
      <c r="DOG354" s="8"/>
      <c r="DOH354" s="8"/>
      <c r="DOI354" s="8"/>
      <c r="DOJ354" s="8"/>
      <c r="DOK354" s="8"/>
      <c r="DOL354" s="8"/>
      <c r="DOM354" s="8"/>
      <c r="DON354" s="8"/>
      <c r="DOO354" s="8"/>
      <c r="DOP354" s="8"/>
      <c r="DOQ354" s="8"/>
      <c r="DOR354" s="8"/>
      <c r="DOS354" s="8"/>
      <c r="DOT354" s="8"/>
      <c r="DOU354" s="8"/>
      <c r="DOV354" s="8"/>
      <c r="DOW354" s="8"/>
      <c r="DOX354" s="8"/>
      <c r="DOY354" s="8"/>
      <c r="DOZ354" s="8"/>
      <c r="DPA354" s="8"/>
      <c r="DPB354" s="8"/>
      <c r="DPC354" s="8"/>
      <c r="DPD354" s="8"/>
      <c r="DPE354" s="8"/>
      <c r="DPF354" s="8"/>
      <c r="DPG354" s="8"/>
      <c r="DPH354" s="8"/>
      <c r="DPI354" s="8"/>
      <c r="DPJ354" s="8"/>
      <c r="DPK354" s="8"/>
      <c r="DPL354" s="8"/>
      <c r="DPM354" s="8"/>
      <c r="DPN354" s="8"/>
      <c r="DPO354" s="8"/>
      <c r="DPP354" s="8"/>
      <c r="DPQ354" s="8"/>
      <c r="DPR354" s="8"/>
      <c r="DPS354" s="8"/>
      <c r="DPT354" s="8"/>
      <c r="DPU354" s="8"/>
      <c r="DPV354" s="8"/>
      <c r="DPW354" s="8"/>
      <c r="DPX354" s="8"/>
      <c r="DPY354" s="8"/>
      <c r="DPZ354" s="8"/>
      <c r="DQA354" s="8"/>
      <c r="DQB354" s="8"/>
      <c r="DQC354" s="8"/>
      <c r="DQD354" s="8"/>
      <c r="DQE354" s="8"/>
      <c r="DQF354" s="8"/>
      <c r="DQG354" s="8"/>
      <c r="DQH354" s="8"/>
      <c r="DQI354" s="8"/>
      <c r="DQJ354" s="8"/>
      <c r="DQK354" s="8"/>
      <c r="DQL354" s="8"/>
      <c r="DQM354" s="8"/>
      <c r="DQN354" s="8"/>
      <c r="DQO354" s="8"/>
      <c r="DQP354" s="8"/>
      <c r="DQQ354" s="8"/>
      <c r="DQR354" s="8"/>
      <c r="DQS354" s="8"/>
      <c r="DQT354" s="8"/>
      <c r="DQU354" s="8"/>
      <c r="DQV354" s="8"/>
      <c r="DQW354" s="8"/>
      <c r="DQX354" s="8"/>
      <c r="DQY354" s="8"/>
      <c r="DQZ354" s="8"/>
      <c r="DRA354" s="8"/>
      <c r="DRB354" s="8"/>
      <c r="DRC354" s="8"/>
      <c r="DRD354" s="8"/>
      <c r="DRE354" s="8"/>
      <c r="DRF354" s="8"/>
      <c r="DRG354" s="8"/>
      <c r="DRH354" s="8"/>
      <c r="DRI354" s="8"/>
      <c r="DRJ354" s="8"/>
      <c r="DRK354" s="8"/>
      <c r="DRL354" s="8"/>
      <c r="DRM354" s="8"/>
      <c r="DRN354" s="8"/>
      <c r="DRO354" s="8"/>
      <c r="DRP354" s="8"/>
      <c r="DRQ354" s="8"/>
      <c r="DRR354" s="8"/>
      <c r="DRS354" s="8"/>
      <c r="DRT354" s="8"/>
      <c r="DRU354" s="8"/>
      <c r="DRV354" s="8"/>
      <c r="DRW354" s="8"/>
      <c r="DRX354" s="8"/>
      <c r="DRY354" s="8"/>
      <c r="DRZ354" s="8"/>
      <c r="DSA354" s="8"/>
      <c r="DSB354" s="8"/>
      <c r="DSC354" s="8"/>
      <c r="DSD354" s="8"/>
      <c r="DSE354" s="8"/>
      <c r="DSF354" s="8"/>
      <c r="DSG354" s="8"/>
      <c r="DSH354" s="8"/>
      <c r="DSI354" s="8"/>
      <c r="DSJ354" s="8"/>
      <c r="DSK354" s="8"/>
      <c r="DSL354" s="8"/>
      <c r="DSM354" s="8"/>
      <c r="DSN354" s="8"/>
      <c r="DSO354" s="8"/>
      <c r="DSP354" s="8"/>
      <c r="DSQ354" s="8"/>
      <c r="DSR354" s="8"/>
      <c r="DSS354" s="8"/>
      <c r="DST354" s="8"/>
      <c r="DSU354" s="8"/>
      <c r="DSV354" s="8"/>
      <c r="DSW354" s="8"/>
      <c r="DSX354" s="8"/>
      <c r="DSY354" s="8"/>
      <c r="DSZ354" s="8"/>
      <c r="DTA354" s="8"/>
      <c r="DTB354" s="8"/>
      <c r="DTC354" s="8"/>
      <c r="DTD354" s="8"/>
      <c r="DTE354" s="8"/>
      <c r="DTF354" s="8"/>
      <c r="DTG354" s="8"/>
      <c r="DTH354" s="8"/>
      <c r="DTI354" s="8"/>
      <c r="DTJ354" s="8"/>
      <c r="DTK354" s="8"/>
      <c r="DTL354" s="8"/>
      <c r="DTM354" s="8"/>
      <c r="DTN354" s="8"/>
      <c r="DTO354" s="8"/>
      <c r="DTP354" s="8"/>
      <c r="DTQ354" s="8"/>
      <c r="DTR354" s="8"/>
      <c r="DTS354" s="8"/>
      <c r="DTT354" s="8"/>
      <c r="DTU354" s="8"/>
      <c r="DTV354" s="8"/>
      <c r="DTW354" s="8"/>
      <c r="DTX354" s="8"/>
      <c r="DTY354" s="8"/>
      <c r="DTZ354" s="8"/>
      <c r="DUA354" s="8"/>
      <c r="DUB354" s="8"/>
      <c r="DUC354" s="8"/>
      <c r="DUD354" s="8"/>
      <c r="DUE354" s="8"/>
      <c r="DUF354" s="8"/>
      <c r="DUG354" s="8"/>
      <c r="DUH354" s="8"/>
      <c r="DUI354" s="8"/>
      <c r="DUJ354" s="8"/>
      <c r="DUK354" s="8"/>
      <c r="DUL354" s="8"/>
      <c r="DUM354" s="8"/>
      <c r="DUN354" s="8"/>
      <c r="DUO354" s="8"/>
      <c r="DUP354" s="8"/>
      <c r="DUQ354" s="8"/>
      <c r="DUR354" s="8"/>
      <c r="DUS354" s="8"/>
      <c r="DUT354" s="8"/>
      <c r="DUU354" s="8"/>
      <c r="DUV354" s="8"/>
      <c r="DUW354" s="8"/>
      <c r="DUX354" s="8"/>
      <c r="DUY354" s="8"/>
      <c r="DUZ354" s="8"/>
      <c r="DVA354" s="8"/>
      <c r="DVB354" s="8"/>
      <c r="DVC354" s="8"/>
      <c r="DVD354" s="8"/>
      <c r="DVE354" s="8"/>
      <c r="DVF354" s="8"/>
      <c r="DVG354" s="8"/>
      <c r="DVH354" s="8"/>
      <c r="DVI354" s="8"/>
      <c r="DVJ354" s="8"/>
      <c r="DVK354" s="8"/>
      <c r="DVL354" s="8"/>
      <c r="DVM354" s="8"/>
      <c r="DVN354" s="8"/>
      <c r="DVO354" s="8"/>
      <c r="DVP354" s="8"/>
      <c r="DVQ354" s="8"/>
      <c r="DVR354" s="8"/>
      <c r="DVS354" s="8"/>
      <c r="DVT354" s="8"/>
      <c r="DVU354" s="8"/>
      <c r="DVV354" s="8"/>
      <c r="DVW354" s="8"/>
      <c r="DVX354" s="8"/>
      <c r="DVY354" s="8"/>
      <c r="DVZ354" s="8"/>
      <c r="DWA354" s="8"/>
      <c r="DWB354" s="8"/>
      <c r="DWC354" s="8"/>
      <c r="DWD354" s="8"/>
      <c r="DWE354" s="8"/>
      <c r="DWF354" s="8"/>
      <c r="DWG354" s="8"/>
      <c r="DWH354" s="8"/>
      <c r="DWI354" s="8"/>
      <c r="DWJ354" s="8"/>
      <c r="DWK354" s="8"/>
      <c r="DWL354" s="8"/>
      <c r="DWM354" s="8"/>
      <c r="DWN354" s="8"/>
      <c r="DWO354" s="8"/>
      <c r="DWP354" s="8"/>
      <c r="DWQ354" s="8"/>
      <c r="DWR354" s="8"/>
      <c r="DWS354" s="8"/>
      <c r="DWT354" s="8"/>
      <c r="DWU354" s="8"/>
      <c r="DWV354" s="8"/>
      <c r="DWW354" s="8"/>
      <c r="DWX354" s="8"/>
      <c r="DWY354" s="8"/>
      <c r="DWZ354" s="8"/>
      <c r="DXA354" s="8"/>
      <c r="DXB354" s="8"/>
      <c r="DXC354" s="8"/>
      <c r="DXD354" s="8"/>
      <c r="DXE354" s="8"/>
      <c r="DXF354" s="8"/>
      <c r="DXG354" s="8"/>
      <c r="DXH354" s="8"/>
      <c r="DXI354" s="8"/>
      <c r="DXJ354" s="8"/>
      <c r="DXK354" s="8"/>
      <c r="DXL354" s="8"/>
      <c r="DXM354" s="8"/>
      <c r="DXN354" s="8"/>
      <c r="DXO354" s="8"/>
      <c r="DXP354" s="8"/>
      <c r="DXQ354" s="8"/>
      <c r="DXR354" s="8"/>
      <c r="DXS354" s="8"/>
      <c r="DXT354" s="8"/>
      <c r="DXU354" s="8"/>
      <c r="DXV354" s="8"/>
      <c r="DXW354" s="8"/>
      <c r="DXX354" s="8"/>
      <c r="DXY354" s="8"/>
      <c r="DXZ354" s="8"/>
      <c r="DYA354" s="8"/>
      <c r="DYB354" s="8"/>
      <c r="DYC354" s="8"/>
      <c r="DYD354" s="8"/>
      <c r="DYE354" s="8"/>
      <c r="DYF354" s="8"/>
      <c r="DYG354" s="8"/>
      <c r="DYH354" s="8"/>
      <c r="DYI354" s="8"/>
      <c r="DYJ354" s="8"/>
      <c r="DYK354" s="8"/>
      <c r="DYL354" s="8"/>
      <c r="DYM354" s="8"/>
      <c r="DYN354" s="8"/>
      <c r="DYO354" s="8"/>
      <c r="DYP354" s="8"/>
      <c r="DYQ354" s="8"/>
      <c r="DYR354" s="8"/>
      <c r="DYS354" s="8"/>
      <c r="DYT354" s="8"/>
      <c r="DYU354" s="8"/>
      <c r="DYV354" s="8"/>
      <c r="DYW354" s="8"/>
      <c r="DYX354" s="8"/>
      <c r="DYY354" s="8"/>
      <c r="DYZ354" s="8"/>
      <c r="DZA354" s="8"/>
      <c r="DZB354" s="8"/>
      <c r="DZC354" s="8"/>
      <c r="DZD354" s="8"/>
      <c r="DZE354" s="8"/>
      <c r="DZF354" s="8"/>
      <c r="DZG354" s="8"/>
      <c r="DZH354" s="8"/>
      <c r="DZI354" s="8"/>
      <c r="DZJ354" s="8"/>
      <c r="DZK354" s="8"/>
      <c r="DZL354" s="8"/>
      <c r="DZM354" s="8"/>
      <c r="DZN354" s="8"/>
      <c r="DZO354" s="8"/>
      <c r="DZP354" s="8"/>
      <c r="DZQ354" s="8"/>
      <c r="DZR354" s="8"/>
      <c r="DZS354" s="8"/>
      <c r="DZT354" s="8"/>
      <c r="DZU354" s="8"/>
      <c r="DZV354" s="8"/>
      <c r="DZW354" s="8"/>
      <c r="DZX354" s="8"/>
      <c r="DZY354" s="8"/>
      <c r="DZZ354" s="8"/>
      <c r="EAA354" s="8"/>
      <c r="EAB354" s="8"/>
      <c r="EAC354" s="8"/>
      <c r="EAD354" s="8"/>
      <c r="EAE354" s="8"/>
      <c r="EAF354" s="8"/>
      <c r="EAG354" s="8"/>
      <c r="EAH354" s="8"/>
      <c r="EAI354" s="8"/>
      <c r="EAJ354" s="8"/>
      <c r="EAK354" s="8"/>
      <c r="EAL354" s="8"/>
      <c r="EAM354" s="8"/>
      <c r="EAN354" s="8"/>
      <c r="EAO354" s="8"/>
      <c r="EAP354" s="8"/>
      <c r="EAQ354" s="8"/>
      <c r="EAR354" s="8"/>
      <c r="EAS354" s="8"/>
      <c r="EAT354" s="8"/>
      <c r="EAU354" s="8"/>
      <c r="EAV354" s="8"/>
      <c r="EAW354" s="8"/>
      <c r="EAX354" s="8"/>
      <c r="EAY354" s="8"/>
      <c r="EAZ354" s="8"/>
      <c r="EBA354" s="8"/>
      <c r="EBB354" s="8"/>
      <c r="EBC354" s="8"/>
      <c r="EBD354" s="8"/>
      <c r="EBE354" s="8"/>
      <c r="EBF354" s="8"/>
      <c r="EBG354" s="8"/>
      <c r="EBH354" s="8"/>
      <c r="EBI354" s="8"/>
      <c r="EBJ354" s="8"/>
      <c r="EBK354" s="8"/>
      <c r="EBL354" s="8"/>
      <c r="EBM354" s="8"/>
      <c r="EBN354" s="8"/>
      <c r="EBO354" s="8"/>
      <c r="EBP354" s="8"/>
      <c r="EBQ354" s="8"/>
      <c r="EBR354" s="8"/>
      <c r="EBS354" s="8"/>
      <c r="EBT354" s="8"/>
      <c r="EBU354" s="8"/>
      <c r="EBV354" s="8"/>
      <c r="EBW354" s="8"/>
      <c r="EBX354" s="8"/>
      <c r="EBY354" s="8"/>
      <c r="EBZ354" s="8"/>
      <c r="ECA354" s="8"/>
      <c r="ECB354" s="8"/>
      <c r="ECC354" s="8"/>
      <c r="ECD354" s="8"/>
      <c r="ECE354" s="8"/>
      <c r="ECF354" s="8"/>
      <c r="ECG354" s="8"/>
      <c r="ECH354" s="8"/>
      <c r="ECI354" s="8"/>
      <c r="ECJ354" s="8"/>
      <c r="ECK354" s="8"/>
      <c r="ECL354" s="8"/>
      <c r="ECM354" s="8"/>
      <c r="ECN354" s="8"/>
      <c r="ECO354" s="8"/>
      <c r="ECP354" s="8"/>
      <c r="ECQ354" s="8"/>
      <c r="ECR354" s="8"/>
      <c r="ECS354" s="8"/>
      <c r="ECT354" s="8"/>
      <c r="ECU354" s="8"/>
      <c r="ECV354" s="8"/>
      <c r="ECW354" s="8"/>
      <c r="ECX354" s="8"/>
      <c r="ECY354" s="8"/>
      <c r="ECZ354" s="8"/>
      <c r="EDA354" s="8"/>
      <c r="EDB354" s="8"/>
      <c r="EDC354" s="8"/>
      <c r="EDD354" s="8"/>
      <c r="EDE354" s="8"/>
      <c r="EDF354" s="8"/>
      <c r="EDG354" s="8"/>
      <c r="EDH354" s="8"/>
      <c r="EDI354" s="8"/>
      <c r="EDJ354" s="8"/>
      <c r="EDK354" s="8"/>
      <c r="EDL354" s="8"/>
      <c r="EDM354" s="8"/>
      <c r="EDN354" s="8"/>
      <c r="EDO354" s="8"/>
      <c r="EDP354" s="8"/>
      <c r="EDQ354" s="8"/>
      <c r="EDR354" s="8"/>
      <c r="EDS354" s="8"/>
      <c r="EDT354" s="8"/>
      <c r="EDU354" s="8"/>
      <c r="EDV354" s="8"/>
      <c r="EDW354" s="8"/>
      <c r="EDX354" s="8"/>
      <c r="EDY354" s="8"/>
      <c r="EDZ354" s="8"/>
      <c r="EEA354" s="8"/>
      <c r="EEB354" s="8"/>
      <c r="EEC354" s="8"/>
      <c r="EED354" s="8"/>
      <c r="EEE354" s="8"/>
      <c r="EEF354" s="8"/>
      <c r="EEG354" s="8"/>
      <c r="EEH354" s="8"/>
      <c r="EEI354" s="8"/>
      <c r="EEJ354" s="8"/>
      <c r="EEK354" s="8"/>
      <c r="EEL354" s="8"/>
      <c r="EEM354" s="8"/>
      <c r="EEN354" s="8"/>
      <c r="EEO354" s="8"/>
      <c r="EEP354" s="8"/>
      <c r="EEQ354" s="8"/>
      <c r="EER354" s="8"/>
      <c r="EES354" s="8"/>
      <c r="EET354" s="8"/>
      <c r="EEU354" s="8"/>
      <c r="EEV354" s="8"/>
      <c r="EEW354" s="8"/>
      <c r="EEX354" s="8"/>
      <c r="EEY354" s="8"/>
      <c r="EEZ354" s="8"/>
      <c r="EFA354" s="8"/>
      <c r="EFB354" s="8"/>
      <c r="EFC354" s="8"/>
      <c r="EFD354" s="8"/>
      <c r="EFE354" s="8"/>
      <c r="EFF354" s="8"/>
      <c r="EFG354" s="8"/>
      <c r="EFH354" s="8"/>
      <c r="EFI354" s="8"/>
      <c r="EFJ354" s="8"/>
      <c r="EFK354" s="8"/>
      <c r="EFL354" s="8"/>
      <c r="EFM354" s="8"/>
      <c r="EFN354" s="8"/>
      <c r="EFO354" s="8"/>
      <c r="EFP354" s="8"/>
      <c r="EFQ354" s="8"/>
      <c r="EFR354" s="8"/>
      <c r="EFS354" s="8"/>
      <c r="EFT354" s="8"/>
      <c r="EFU354" s="8"/>
      <c r="EFV354" s="8"/>
      <c r="EFW354" s="8"/>
      <c r="EFX354" s="8"/>
      <c r="EFY354" s="8"/>
      <c r="EFZ354" s="8"/>
      <c r="EGA354" s="8"/>
      <c r="EGB354" s="8"/>
      <c r="EGC354" s="8"/>
      <c r="EGD354" s="8"/>
      <c r="EGE354" s="8"/>
      <c r="EGF354" s="8"/>
      <c r="EGG354" s="8"/>
      <c r="EGH354" s="8"/>
      <c r="EGI354" s="8"/>
      <c r="EGJ354" s="8"/>
      <c r="EGK354" s="8"/>
      <c r="EGL354" s="8"/>
      <c r="EGM354" s="8"/>
      <c r="EGN354" s="8"/>
      <c r="EGO354" s="8"/>
      <c r="EGP354" s="8"/>
      <c r="EGQ354" s="8"/>
      <c r="EGR354" s="8"/>
      <c r="EGS354" s="8"/>
      <c r="EGT354" s="8"/>
      <c r="EGU354" s="8"/>
      <c r="EGV354" s="8"/>
      <c r="EGW354" s="8"/>
      <c r="EGX354" s="8"/>
      <c r="EGY354" s="8"/>
      <c r="EGZ354" s="8"/>
      <c r="EHA354" s="8"/>
      <c r="EHB354" s="8"/>
      <c r="EHC354" s="8"/>
      <c r="EHD354" s="8"/>
      <c r="EHE354" s="8"/>
      <c r="EHF354" s="8"/>
      <c r="EHG354" s="8"/>
      <c r="EHH354" s="8"/>
      <c r="EHI354" s="8"/>
      <c r="EHJ354" s="8"/>
      <c r="EHK354" s="8"/>
      <c r="EHL354" s="8"/>
      <c r="EHM354" s="8"/>
      <c r="EHN354" s="8"/>
      <c r="EHO354" s="8"/>
      <c r="EHP354" s="8"/>
      <c r="EHQ354" s="8"/>
      <c r="EHR354" s="8"/>
      <c r="EHS354" s="8"/>
      <c r="EHT354" s="8"/>
      <c r="EHU354" s="8"/>
      <c r="EHV354" s="8"/>
      <c r="EHW354" s="8"/>
      <c r="EHX354" s="8"/>
      <c r="EHY354" s="8"/>
      <c r="EHZ354" s="8"/>
      <c r="EIA354" s="8"/>
      <c r="EIB354" s="8"/>
      <c r="EIC354" s="8"/>
      <c r="EID354" s="8"/>
      <c r="EIE354" s="8"/>
      <c r="EIF354" s="8"/>
      <c r="EIG354" s="8"/>
      <c r="EIH354" s="8"/>
      <c r="EII354" s="8"/>
      <c r="EIJ354" s="8"/>
      <c r="EIK354" s="8"/>
      <c r="EIL354" s="8"/>
      <c r="EIM354" s="8"/>
      <c r="EIN354" s="8"/>
      <c r="EIO354" s="8"/>
      <c r="EIP354" s="8"/>
      <c r="EIQ354" s="8"/>
      <c r="EIR354" s="8"/>
      <c r="EIS354" s="8"/>
      <c r="EIT354" s="8"/>
      <c r="EIU354" s="8"/>
      <c r="EIV354" s="8"/>
      <c r="EIW354" s="8"/>
      <c r="EIX354" s="8"/>
      <c r="EIY354" s="8"/>
      <c r="EIZ354" s="8"/>
      <c r="EJA354" s="8"/>
      <c r="EJB354" s="8"/>
      <c r="EJC354" s="8"/>
      <c r="EJD354" s="8"/>
      <c r="EJE354" s="8"/>
      <c r="EJF354" s="8"/>
      <c r="EJG354" s="8"/>
      <c r="EJH354" s="8"/>
      <c r="EJI354" s="8"/>
      <c r="EJJ354" s="8"/>
      <c r="EJK354" s="8"/>
      <c r="EJL354" s="8"/>
      <c r="EJM354" s="8"/>
      <c r="EJN354" s="8"/>
      <c r="EJO354" s="8"/>
      <c r="EJP354" s="8"/>
      <c r="EJQ354" s="8"/>
      <c r="EJR354" s="8"/>
      <c r="EJS354" s="8"/>
      <c r="EJT354" s="8"/>
      <c r="EJU354" s="8"/>
      <c r="EJV354" s="8"/>
      <c r="EJW354" s="8"/>
      <c r="EJX354" s="8"/>
      <c r="EJY354" s="8"/>
      <c r="EJZ354" s="8"/>
      <c r="EKA354" s="8"/>
      <c r="EKB354" s="8"/>
      <c r="EKC354" s="8"/>
      <c r="EKD354" s="8"/>
      <c r="EKE354" s="8"/>
      <c r="EKF354" s="8"/>
      <c r="EKG354" s="8"/>
      <c r="EKH354" s="8"/>
      <c r="EKI354" s="8"/>
      <c r="EKJ354" s="8"/>
      <c r="EKK354" s="8"/>
      <c r="EKL354" s="8"/>
      <c r="EKM354" s="8"/>
      <c r="EKN354" s="8"/>
      <c r="EKO354" s="8"/>
      <c r="EKP354" s="8"/>
      <c r="EKQ354" s="8"/>
      <c r="EKR354" s="8"/>
      <c r="EKS354" s="8"/>
      <c r="EKT354" s="8"/>
      <c r="EKU354" s="8"/>
      <c r="EKV354" s="8"/>
      <c r="EKW354" s="8"/>
      <c r="EKX354" s="8"/>
      <c r="EKY354" s="8"/>
      <c r="EKZ354" s="8"/>
      <c r="ELA354" s="8"/>
      <c r="ELB354" s="8"/>
      <c r="ELC354" s="8"/>
      <c r="ELD354" s="8"/>
      <c r="ELE354" s="8"/>
      <c r="ELF354" s="8"/>
      <c r="ELG354" s="8"/>
      <c r="ELH354" s="8"/>
      <c r="ELI354" s="8"/>
      <c r="ELJ354" s="8"/>
      <c r="ELK354" s="8"/>
      <c r="ELL354" s="8"/>
      <c r="ELM354" s="8"/>
      <c r="ELN354" s="8"/>
      <c r="ELO354" s="8"/>
      <c r="ELP354" s="8"/>
      <c r="ELQ354" s="8"/>
      <c r="ELR354" s="8"/>
      <c r="ELS354" s="8"/>
      <c r="ELT354" s="8"/>
      <c r="ELU354" s="8"/>
      <c r="ELV354" s="8"/>
      <c r="ELW354" s="8"/>
      <c r="ELX354" s="8"/>
      <c r="ELY354" s="8"/>
      <c r="ELZ354" s="8"/>
      <c r="EMA354" s="8"/>
      <c r="EMB354" s="8"/>
      <c r="EMC354" s="8"/>
      <c r="EMD354" s="8"/>
      <c r="EME354" s="8"/>
      <c r="EMF354" s="8"/>
      <c r="EMG354" s="8"/>
      <c r="EMH354" s="8"/>
      <c r="EMI354" s="8"/>
      <c r="EMJ354" s="8"/>
      <c r="EMK354" s="8"/>
      <c r="EML354" s="8"/>
      <c r="EMM354" s="8"/>
      <c r="EMN354" s="8"/>
      <c r="EMO354" s="8"/>
      <c r="EMP354" s="8"/>
      <c r="EMQ354" s="8"/>
      <c r="EMR354" s="8"/>
      <c r="EMS354" s="8"/>
      <c r="EMT354" s="8"/>
      <c r="EMU354" s="8"/>
      <c r="EMV354" s="8"/>
      <c r="EMW354" s="8"/>
      <c r="EMX354" s="8"/>
      <c r="EMY354" s="8"/>
      <c r="EMZ354" s="8"/>
      <c r="ENA354" s="8"/>
      <c r="ENB354" s="8"/>
      <c r="ENC354" s="8"/>
      <c r="END354" s="8"/>
      <c r="ENE354" s="8"/>
      <c r="ENF354" s="8"/>
      <c r="ENG354" s="8"/>
      <c r="ENH354" s="8"/>
      <c r="ENI354" s="8"/>
      <c r="ENJ354" s="8"/>
      <c r="ENK354" s="8"/>
      <c r="ENL354" s="8"/>
      <c r="ENM354" s="8"/>
      <c r="ENN354" s="8"/>
      <c r="ENO354" s="8"/>
      <c r="ENP354" s="8"/>
      <c r="ENQ354" s="8"/>
      <c r="ENR354" s="8"/>
      <c r="ENS354" s="8"/>
      <c r="ENT354" s="8"/>
      <c r="ENU354" s="8"/>
      <c r="ENV354" s="8"/>
      <c r="ENW354" s="8"/>
      <c r="ENX354" s="8"/>
      <c r="ENY354" s="8"/>
      <c r="ENZ354" s="8"/>
      <c r="EOA354" s="8"/>
      <c r="EOB354" s="8"/>
      <c r="EOC354" s="8"/>
      <c r="EOD354" s="8"/>
      <c r="EOE354" s="8"/>
      <c r="EOF354" s="8"/>
      <c r="EOG354" s="8"/>
      <c r="EOH354" s="8"/>
      <c r="EOI354" s="8"/>
      <c r="EOJ354" s="8"/>
      <c r="EOK354" s="8"/>
      <c r="EOL354" s="8"/>
      <c r="EOM354" s="8"/>
      <c r="EON354" s="8"/>
      <c r="EOO354" s="8"/>
      <c r="EOP354" s="8"/>
      <c r="EOQ354" s="8"/>
      <c r="EOR354" s="8"/>
      <c r="EOS354" s="8"/>
      <c r="EOT354" s="8"/>
      <c r="EOU354" s="8"/>
      <c r="EOV354" s="8"/>
      <c r="EOW354" s="8"/>
      <c r="EOX354" s="8"/>
      <c r="EOY354" s="8"/>
      <c r="EOZ354" s="8"/>
      <c r="EPA354" s="8"/>
      <c r="EPB354" s="8"/>
      <c r="EPC354" s="8"/>
      <c r="EPD354" s="8"/>
      <c r="EPE354" s="8"/>
      <c r="EPF354" s="8"/>
      <c r="EPG354" s="8"/>
      <c r="EPH354" s="8"/>
      <c r="EPI354" s="8"/>
      <c r="EPJ354" s="8"/>
      <c r="EPK354" s="8"/>
      <c r="EPL354" s="8"/>
      <c r="EPM354" s="8"/>
      <c r="EPN354" s="8"/>
      <c r="EPO354" s="8"/>
      <c r="EPP354" s="8"/>
      <c r="EPQ354" s="8"/>
      <c r="EPR354" s="8"/>
      <c r="EPS354" s="8"/>
      <c r="EPT354" s="8"/>
      <c r="EPU354" s="8"/>
      <c r="EPV354" s="8"/>
      <c r="EPW354" s="8"/>
      <c r="EPX354" s="8"/>
      <c r="EPY354" s="8"/>
      <c r="EPZ354" s="8"/>
      <c r="EQA354" s="8"/>
      <c r="EQB354" s="8"/>
      <c r="EQC354" s="8"/>
      <c r="EQD354" s="8"/>
      <c r="EQE354" s="8"/>
      <c r="EQF354" s="8"/>
      <c r="EQG354" s="8"/>
      <c r="EQH354" s="8"/>
      <c r="EQI354" s="8"/>
      <c r="EQJ354" s="8"/>
      <c r="EQK354" s="8"/>
      <c r="EQL354" s="8"/>
      <c r="EQM354" s="8"/>
      <c r="EQN354" s="8"/>
      <c r="EQO354" s="8"/>
      <c r="EQP354" s="8"/>
      <c r="EQQ354" s="8"/>
      <c r="EQR354" s="8"/>
      <c r="EQS354" s="8"/>
      <c r="EQT354" s="8"/>
      <c r="EQU354" s="8"/>
      <c r="EQV354" s="8"/>
      <c r="EQW354" s="8"/>
      <c r="EQX354" s="8"/>
      <c r="EQY354" s="8"/>
      <c r="EQZ354" s="8"/>
      <c r="ERA354" s="8"/>
      <c r="ERB354" s="8"/>
      <c r="ERC354" s="8"/>
      <c r="ERD354" s="8"/>
      <c r="ERE354" s="8"/>
      <c r="ERF354" s="8"/>
      <c r="ERG354" s="8"/>
      <c r="ERH354" s="8"/>
      <c r="ERI354" s="8"/>
      <c r="ERJ354" s="8"/>
      <c r="ERK354" s="8"/>
      <c r="ERL354" s="8"/>
      <c r="ERM354" s="8"/>
      <c r="ERN354" s="8"/>
      <c r="ERO354" s="8"/>
      <c r="ERP354" s="8"/>
      <c r="ERQ354" s="8"/>
      <c r="ERR354" s="8"/>
      <c r="ERS354" s="8"/>
      <c r="ERT354" s="8"/>
      <c r="ERU354" s="8"/>
      <c r="ERV354" s="8"/>
      <c r="ERW354" s="8"/>
      <c r="ERX354" s="8"/>
      <c r="ERY354" s="8"/>
      <c r="ERZ354" s="8"/>
      <c r="ESA354" s="8"/>
      <c r="ESB354" s="8"/>
      <c r="ESC354" s="8"/>
      <c r="ESD354" s="8"/>
      <c r="ESE354" s="8"/>
      <c r="ESF354" s="8"/>
      <c r="ESG354" s="8"/>
      <c r="ESH354" s="8"/>
      <c r="ESI354" s="8"/>
      <c r="ESJ354" s="8"/>
      <c r="ESK354" s="8"/>
      <c r="ESL354" s="8"/>
      <c r="ESM354" s="8"/>
      <c r="ESN354" s="8"/>
      <c r="ESO354" s="8"/>
      <c r="ESP354" s="8"/>
      <c r="ESQ354" s="8"/>
      <c r="ESR354" s="8"/>
      <c r="ESS354" s="8"/>
      <c r="EST354" s="8"/>
      <c r="ESU354" s="8"/>
      <c r="ESV354" s="8"/>
      <c r="ESW354" s="8"/>
      <c r="ESX354" s="8"/>
      <c r="ESY354" s="8"/>
      <c r="ESZ354" s="8"/>
      <c r="ETA354" s="8"/>
      <c r="ETB354" s="8"/>
      <c r="ETC354" s="8"/>
      <c r="ETD354" s="8"/>
      <c r="ETE354" s="8"/>
      <c r="ETF354" s="8"/>
      <c r="ETG354" s="8"/>
      <c r="ETH354" s="8"/>
      <c r="ETI354" s="8"/>
      <c r="ETJ354" s="8"/>
      <c r="ETK354" s="8"/>
      <c r="ETL354" s="8"/>
      <c r="ETM354" s="8"/>
      <c r="ETN354" s="8"/>
      <c r="ETO354" s="8"/>
      <c r="ETP354" s="8"/>
      <c r="ETQ354" s="8"/>
      <c r="ETR354" s="8"/>
      <c r="ETS354" s="8"/>
      <c r="ETT354" s="8"/>
      <c r="ETU354" s="8"/>
      <c r="ETV354" s="8"/>
      <c r="ETW354" s="8"/>
      <c r="ETX354" s="8"/>
      <c r="ETY354" s="8"/>
      <c r="ETZ354" s="8"/>
      <c r="EUA354" s="8"/>
      <c r="EUB354" s="8"/>
      <c r="EUC354" s="8"/>
      <c r="EUD354" s="8"/>
      <c r="EUE354" s="8"/>
      <c r="EUF354" s="8"/>
      <c r="EUG354" s="8"/>
      <c r="EUH354" s="8"/>
      <c r="EUI354" s="8"/>
      <c r="EUJ354" s="8"/>
      <c r="EUK354" s="8"/>
      <c r="EUL354" s="8"/>
      <c r="EUM354" s="8"/>
      <c r="EUN354" s="8"/>
      <c r="EUO354" s="8"/>
      <c r="EUP354" s="8"/>
      <c r="EUQ354" s="8"/>
      <c r="EUR354" s="8"/>
      <c r="EUS354" s="8"/>
      <c r="EUT354" s="8"/>
      <c r="EUU354" s="8"/>
      <c r="EUV354" s="8"/>
      <c r="EUW354" s="8"/>
      <c r="EUX354" s="8"/>
      <c r="EUY354" s="8"/>
      <c r="EUZ354" s="8"/>
      <c r="EVA354" s="8"/>
      <c r="EVB354" s="8"/>
      <c r="EVC354" s="8"/>
      <c r="EVD354" s="8"/>
      <c r="EVE354" s="8"/>
      <c r="EVF354" s="8"/>
      <c r="EVG354" s="8"/>
      <c r="EVH354" s="8"/>
      <c r="EVI354" s="8"/>
      <c r="EVJ354" s="8"/>
      <c r="EVK354" s="8"/>
      <c r="EVL354" s="8"/>
      <c r="EVM354" s="8"/>
      <c r="EVN354" s="8"/>
      <c r="EVO354" s="8"/>
      <c r="EVP354" s="8"/>
      <c r="EVQ354" s="8"/>
      <c r="EVR354" s="8"/>
      <c r="EVS354" s="8"/>
      <c r="EVT354" s="8"/>
      <c r="EVU354" s="8"/>
      <c r="EVV354" s="8"/>
      <c r="EVW354" s="8"/>
      <c r="EVX354" s="8"/>
      <c r="EVY354" s="8"/>
      <c r="EVZ354" s="8"/>
      <c r="EWA354" s="8"/>
      <c r="EWB354" s="8"/>
      <c r="EWC354" s="8"/>
      <c r="EWD354" s="8"/>
      <c r="EWE354" s="8"/>
      <c r="EWF354" s="8"/>
      <c r="EWG354" s="8"/>
      <c r="EWH354" s="8"/>
      <c r="EWI354" s="8"/>
      <c r="EWJ354" s="8"/>
      <c r="EWK354" s="8"/>
      <c r="EWL354" s="8"/>
      <c r="EWM354" s="8"/>
      <c r="EWN354" s="8"/>
      <c r="EWO354" s="8"/>
      <c r="EWP354" s="8"/>
      <c r="EWQ354" s="8"/>
      <c r="EWR354" s="8"/>
      <c r="EWS354" s="8"/>
      <c r="EWT354" s="8"/>
      <c r="EWU354" s="8"/>
      <c r="EWV354" s="8"/>
      <c r="EWW354" s="8"/>
      <c r="EWX354" s="8"/>
      <c r="EWY354" s="8"/>
      <c r="EWZ354" s="8"/>
      <c r="EXA354" s="8"/>
      <c r="EXB354" s="8"/>
      <c r="EXC354" s="8"/>
      <c r="EXD354" s="8"/>
      <c r="EXE354" s="8"/>
      <c r="EXF354" s="8"/>
      <c r="EXG354" s="8"/>
      <c r="EXH354" s="8"/>
      <c r="EXI354" s="8"/>
      <c r="EXJ354" s="8"/>
      <c r="EXK354" s="8"/>
      <c r="EXL354" s="8"/>
      <c r="EXM354" s="8"/>
      <c r="EXN354" s="8"/>
      <c r="EXO354" s="8"/>
      <c r="EXP354" s="8"/>
      <c r="EXQ354" s="8"/>
      <c r="EXR354" s="8"/>
      <c r="EXS354" s="8"/>
      <c r="EXT354" s="8"/>
      <c r="EXU354" s="8"/>
      <c r="EXV354" s="8"/>
      <c r="EXW354" s="8"/>
      <c r="EXX354" s="8"/>
      <c r="EXY354" s="8"/>
      <c r="EXZ354" s="8"/>
      <c r="EYA354" s="8"/>
      <c r="EYB354" s="8"/>
      <c r="EYC354" s="8"/>
      <c r="EYD354" s="8"/>
      <c r="EYE354" s="8"/>
      <c r="EYF354" s="8"/>
      <c r="EYG354" s="8"/>
      <c r="EYH354" s="8"/>
      <c r="EYI354" s="8"/>
      <c r="EYJ354" s="8"/>
      <c r="EYK354" s="8"/>
      <c r="EYL354" s="8"/>
      <c r="EYM354" s="8"/>
      <c r="EYN354" s="8"/>
      <c r="EYO354" s="8"/>
      <c r="EYP354" s="8"/>
      <c r="EYQ354" s="8"/>
      <c r="EYR354" s="8"/>
      <c r="EYS354" s="8"/>
      <c r="EYT354" s="8"/>
      <c r="EYU354" s="8"/>
      <c r="EYV354" s="8"/>
      <c r="EYW354" s="8"/>
      <c r="EYX354" s="8"/>
      <c r="EYY354" s="8"/>
      <c r="EYZ354" s="8"/>
      <c r="EZA354" s="8"/>
      <c r="EZB354" s="8"/>
      <c r="EZC354" s="8"/>
      <c r="EZD354" s="8"/>
      <c r="EZE354" s="8"/>
      <c r="EZF354" s="8"/>
      <c r="EZG354" s="8"/>
      <c r="EZH354" s="8"/>
      <c r="EZI354" s="8"/>
      <c r="EZJ354" s="8"/>
      <c r="EZK354" s="8"/>
      <c r="EZL354" s="8"/>
      <c r="EZM354" s="8"/>
      <c r="EZN354" s="8"/>
      <c r="EZO354" s="8"/>
      <c r="EZP354" s="8"/>
      <c r="EZQ354" s="8"/>
      <c r="EZR354" s="8"/>
      <c r="EZS354" s="8"/>
      <c r="EZT354" s="8"/>
      <c r="EZU354" s="8"/>
      <c r="EZV354" s="8"/>
      <c r="EZW354" s="8"/>
      <c r="EZX354" s="8"/>
      <c r="EZY354" s="8"/>
      <c r="EZZ354" s="8"/>
      <c r="FAA354" s="8"/>
      <c r="FAB354" s="8"/>
      <c r="FAC354" s="8"/>
      <c r="FAD354" s="8"/>
      <c r="FAE354" s="8"/>
      <c r="FAF354" s="8"/>
      <c r="FAG354" s="8"/>
      <c r="FAH354" s="8"/>
      <c r="FAI354" s="8"/>
      <c r="FAJ354" s="8"/>
      <c r="FAK354" s="8"/>
      <c r="FAL354" s="8"/>
      <c r="FAM354" s="8"/>
      <c r="FAN354" s="8"/>
      <c r="FAO354" s="8"/>
      <c r="FAP354" s="8"/>
      <c r="FAQ354" s="8"/>
      <c r="FAR354" s="8"/>
      <c r="FAS354" s="8"/>
      <c r="FAT354" s="8"/>
      <c r="FAU354" s="8"/>
      <c r="FAV354" s="8"/>
      <c r="FAW354" s="8"/>
      <c r="FAX354" s="8"/>
      <c r="FAY354" s="8"/>
      <c r="FAZ354" s="8"/>
      <c r="FBA354" s="8"/>
      <c r="FBB354" s="8"/>
      <c r="FBC354" s="8"/>
      <c r="FBD354" s="8"/>
      <c r="FBE354" s="8"/>
      <c r="FBF354" s="8"/>
      <c r="FBG354" s="8"/>
      <c r="FBH354" s="8"/>
      <c r="FBI354" s="8"/>
      <c r="FBJ354" s="8"/>
      <c r="FBK354" s="8"/>
      <c r="FBL354" s="8"/>
      <c r="FBM354" s="8"/>
      <c r="FBN354" s="8"/>
      <c r="FBO354" s="8"/>
      <c r="FBP354" s="8"/>
      <c r="FBQ354" s="8"/>
      <c r="FBR354" s="8"/>
      <c r="FBS354" s="8"/>
      <c r="FBT354" s="8"/>
      <c r="FBU354" s="8"/>
      <c r="FBV354" s="8"/>
      <c r="FBW354" s="8"/>
      <c r="FBX354" s="8"/>
      <c r="FBY354" s="8"/>
      <c r="FBZ354" s="8"/>
      <c r="FCA354" s="8"/>
      <c r="FCB354" s="8"/>
      <c r="FCC354" s="8"/>
      <c r="FCD354" s="8"/>
      <c r="FCE354" s="8"/>
      <c r="FCF354" s="8"/>
      <c r="FCG354" s="8"/>
      <c r="FCH354" s="8"/>
      <c r="FCI354" s="8"/>
      <c r="FCJ354" s="8"/>
      <c r="FCK354" s="8"/>
      <c r="FCL354" s="8"/>
      <c r="FCM354" s="8"/>
      <c r="FCN354" s="8"/>
      <c r="FCO354" s="8"/>
      <c r="FCP354" s="8"/>
      <c r="FCQ354" s="8"/>
      <c r="FCR354" s="8"/>
      <c r="FCS354" s="8"/>
      <c r="FCT354" s="8"/>
      <c r="FCU354" s="8"/>
      <c r="FCV354" s="8"/>
      <c r="FCW354" s="8"/>
      <c r="FCX354" s="8"/>
      <c r="FCY354" s="8"/>
      <c r="FCZ354" s="8"/>
      <c r="FDA354" s="8"/>
      <c r="FDB354" s="8"/>
      <c r="FDC354" s="8"/>
      <c r="FDD354" s="8"/>
      <c r="FDE354" s="8"/>
      <c r="FDF354" s="8"/>
      <c r="FDG354" s="8"/>
      <c r="FDH354" s="8"/>
      <c r="FDI354" s="8"/>
      <c r="FDJ354" s="8"/>
      <c r="FDK354" s="8"/>
      <c r="FDL354" s="8"/>
      <c r="FDM354" s="8"/>
      <c r="FDN354" s="8"/>
      <c r="FDO354" s="8"/>
      <c r="FDP354" s="8"/>
      <c r="FDQ354" s="8"/>
      <c r="FDR354" s="8"/>
      <c r="FDS354" s="8"/>
      <c r="FDT354" s="8"/>
      <c r="FDU354" s="8"/>
      <c r="FDV354" s="8"/>
      <c r="FDW354" s="8"/>
      <c r="FDX354" s="8"/>
      <c r="FDY354" s="8"/>
      <c r="FDZ354" s="8"/>
      <c r="FEA354" s="8"/>
      <c r="FEB354" s="8"/>
      <c r="FEC354" s="8"/>
      <c r="FED354" s="8"/>
      <c r="FEE354" s="8"/>
      <c r="FEF354" s="8"/>
      <c r="FEG354" s="8"/>
      <c r="FEH354" s="8"/>
      <c r="FEI354" s="8"/>
      <c r="FEJ354" s="8"/>
      <c r="FEK354" s="8"/>
      <c r="FEL354" s="8"/>
      <c r="FEM354" s="8"/>
      <c r="FEN354" s="8"/>
      <c r="FEO354" s="8"/>
      <c r="FEP354" s="8"/>
      <c r="FEQ354" s="8"/>
      <c r="FER354" s="8"/>
      <c r="FES354" s="8"/>
      <c r="FET354" s="8"/>
      <c r="FEU354" s="8"/>
      <c r="FEV354" s="8"/>
      <c r="FEW354" s="8"/>
      <c r="FEX354" s="8"/>
      <c r="FEY354" s="8"/>
      <c r="FEZ354" s="8"/>
      <c r="FFA354" s="8"/>
      <c r="FFB354" s="8"/>
      <c r="FFC354" s="8"/>
      <c r="FFD354" s="8"/>
      <c r="FFE354" s="8"/>
      <c r="FFF354" s="8"/>
      <c r="FFG354" s="8"/>
      <c r="FFH354" s="8"/>
      <c r="FFI354" s="8"/>
      <c r="FFJ354" s="8"/>
      <c r="FFK354" s="8"/>
      <c r="FFL354" s="8"/>
      <c r="FFM354" s="8"/>
      <c r="FFN354" s="8"/>
      <c r="FFO354" s="8"/>
      <c r="FFP354" s="8"/>
      <c r="FFQ354" s="8"/>
      <c r="FFR354" s="8"/>
      <c r="FFS354" s="8"/>
      <c r="FFT354" s="8"/>
      <c r="FFU354" s="8"/>
      <c r="FFV354" s="8"/>
      <c r="FFW354" s="8"/>
      <c r="FFX354" s="8"/>
      <c r="FFY354" s="8"/>
      <c r="FFZ354" s="8"/>
      <c r="FGA354" s="8"/>
      <c r="FGB354" s="8"/>
      <c r="FGC354" s="8"/>
      <c r="FGD354" s="8"/>
      <c r="FGE354" s="8"/>
      <c r="FGF354" s="8"/>
      <c r="FGG354" s="8"/>
      <c r="FGH354" s="8"/>
      <c r="FGI354" s="8"/>
      <c r="FGJ354" s="8"/>
      <c r="FGK354" s="8"/>
      <c r="FGL354" s="8"/>
      <c r="FGM354" s="8"/>
      <c r="FGN354" s="8"/>
      <c r="FGO354" s="8"/>
      <c r="FGP354" s="8"/>
      <c r="FGQ354" s="8"/>
      <c r="FGR354" s="8"/>
      <c r="FGS354" s="8"/>
      <c r="FGT354" s="8"/>
      <c r="FGU354" s="8"/>
      <c r="FGV354" s="8"/>
      <c r="FGW354" s="8"/>
      <c r="FGX354" s="8"/>
      <c r="FGY354" s="8"/>
      <c r="FGZ354" s="8"/>
      <c r="FHA354" s="8"/>
      <c r="FHB354" s="8"/>
      <c r="FHC354" s="8"/>
      <c r="FHD354" s="8"/>
      <c r="FHE354" s="8"/>
      <c r="FHF354" s="8"/>
      <c r="FHG354" s="8"/>
      <c r="FHH354" s="8"/>
      <c r="FHI354" s="8"/>
      <c r="FHJ354" s="8"/>
      <c r="FHK354" s="8"/>
      <c r="FHL354" s="8"/>
      <c r="FHM354" s="8"/>
      <c r="FHN354" s="8"/>
      <c r="FHO354" s="8"/>
      <c r="FHP354" s="8"/>
      <c r="FHQ354" s="8"/>
      <c r="FHR354" s="8"/>
      <c r="FHS354" s="8"/>
      <c r="FHT354" s="8"/>
      <c r="FHU354" s="8"/>
      <c r="FHV354" s="8"/>
      <c r="FHW354" s="8"/>
      <c r="FHX354" s="8"/>
      <c r="FHY354" s="8"/>
      <c r="FHZ354" s="8"/>
      <c r="FIA354" s="8"/>
      <c r="FIB354" s="8"/>
      <c r="FIC354" s="8"/>
      <c r="FID354" s="8"/>
      <c r="FIE354" s="8"/>
      <c r="FIF354" s="8"/>
      <c r="FIG354" s="8"/>
      <c r="FIH354" s="8"/>
      <c r="FII354" s="8"/>
      <c r="FIJ354" s="8"/>
      <c r="FIK354" s="8"/>
      <c r="FIL354" s="8"/>
      <c r="FIM354" s="8"/>
      <c r="FIN354" s="8"/>
      <c r="FIO354" s="8"/>
      <c r="FIP354" s="8"/>
      <c r="FIQ354" s="8"/>
      <c r="FIR354" s="8"/>
      <c r="FIS354" s="8"/>
      <c r="FIT354" s="8"/>
      <c r="FIU354" s="8"/>
      <c r="FIV354" s="8"/>
      <c r="FIW354" s="8"/>
      <c r="FIX354" s="8"/>
      <c r="FIY354" s="8"/>
      <c r="FIZ354" s="8"/>
      <c r="FJA354" s="8"/>
      <c r="FJB354" s="8"/>
      <c r="FJC354" s="8"/>
      <c r="FJD354" s="8"/>
      <c r="FJE354" s="8"/>
      <c r="FJF354" s="8"/>
      <c r="FJG354" s="8"/>
      <c r="FJH354" s="8"/>
      <c r="FJI354" s="8"/>
      <c r="FJJ354" s="8"/>
      <c r="FJK354" s="8"/>
      <c r="FJL354" s="8"/>
      <c r="FJM354" s="8"/>
      <c r="FJN354" s="8"/>
      <c r="FJO354" s="8"/>
      <c r="FJP354" s="8"/>
      <c r="FJQ354" s="8"/>
      <c r="FJR354" s="8"/>
      <c r="FJS354" s="8"/>
      <c r="FJT354" s="8"/>
      <c r="FJU354" s="8"/>
      <c r="FJV354" s="8"/>
      <c r="FJW354" s="8"/>
      <c r="FJX354" s="8"/>
      <c r="FJY354" s="8"/>
      <c r="FJZ354" s="8"/>
      <c r="FKA354" s="8"/>
      <c r="FKB354" s="8"/>
      <c r="FKC354" s="8"/>
      <c r="FKD354" s="8"/>
      <c r="FKE354" s="8"/>
      <c r="FKF354" s="8"/>
      <c r="FKG354" s="8"/>
      <c r="FKH354" s="8"/>
      <c r="FKI354" s="8"/>
      <c r="FKJ354" s="8"/>
      <c r="FKK354" s="8"/>
      <c r="FKL354" s="8"/>
      <c r="FKM354" s="8"/>
      <c r="FKN354" s="8"/>
      <c r="FKO354" s="8"/>
      <c r="FKP354" s="8"/>
      <c r="FKQ354" s="8"/>
      <c r="FKR354" s="8"/>
      <c r="FKS354" s="8"/>
      <c r="FKT354" s="8"/>
      <c r="FKU354" s="8"/>
      <c r="FKV354" s="8"/>
      <c r="FKW354" s="8"/>
      <c r="FKX354" s="8"/>
      <c r="FKY354" s="8"/>
      <c r="FKZ354" s="8"/>
      <c r="FLA354" s="8"/>
      <c r="FLB354" s="8"/>
      <c r="FLC354" s="8"/>
      <c r="FLD354" s="8"/>
      <c r="FLE354" s="8"/>
      <c r="FLF354" s="8"/>
      <c r="FLG354" s="8"/>
      <c r="FLH354" s="8"/>
      <c r="FLI354" s="8"/>
      <c r="FLJ354" s="8"/>
      <c r="FLK354" s="8"/>
      <c r="FLL354" s="8"/>
      <c r="FLM354" s="8"/>
      <c r="FLN354" s="8"/>
      <c r="FLO354" s="8"/>
      <c r="FLP354" s="8"/>
      <c r="FLQ354" s="8"/>
      <c r="FLR354" s="8"/>
      <c r="FLS354" s="8"/>
      <c r="FLT354" s="8"/>
      <c r="FLU354" s="8"/>
      <c r="FLV354" s="8"/>
      <c r="FLW354" s="8"/>
      <c r="FLX354" s="8"/>
      <c r="FLY354" s="8"/>
      <c r="FLZ354" s="8"/>
      <c r="FMA354" s="8"/>
      <c r="FMB354" s="8"/>
      <c r="FMC354" s="8"/>
      <c r="FMD354" s="8"/>
      <c r="FME354" s="8"/>
      <c r="FMF354" s="8"/>
      <c r="FMG354" s="8"/>
      <c r="FMH354" s="8"/>
      <c r="FMI354" s="8"/>
      <c r="FMJ354" s="8"/>
      <c r="FMK354" s="8"/>
      <c r="FML354" s="8"/>
      <c r="FMM354" s="8"/>
      <c r="FMN354" s="8"/>
      <c r="FMO354" s="8"/>
      <c r="FMP354" s="8"/>
      <c r="FMQ354" s="8"/>
      <c r="FMR354" s="8"/>
      <c r="FMS354" s="8"/>
      <c r="FMT354" s="8"/>
      <c r="FMU354" s="8"/>
      <c r="FMV354" s="8"/>
      <c r="FMW354" s="8"/>
      <c r="FMX354" s="8"/>
      <c r="FMY354" s="8"/>
      <c r="FMZ354" s="8"/>
      <c r="FNA354" s="8"/>
      <c r="FNB354" s="8"/>
      <c r="FNC354" s="8"/>
      <c r="FND354" s="8"/>
      <c r="FNE354" s="8"/>
      <c r="FNF354" s="8"/>
      <c r="FNG354" s="8"/>
      <c r="FNH354" s="8"/>
      <c r="FNI354" s="8"/>
      <c r="FNJ354" s="8"/>
      <c r="FNK354" s="8"/>
      <c r="FNL354" s="8"/>
      <c r="FNM354" s="8"/>
      <c r="FNN354" s="8"/>
      <c r="FNO354" s="8"/>
      <c r="FNP354" s="8"/>
      <c r="FNQ354" s="8"/>
      <c r="FNR354" s="8"/>
      <c r="FNS354" s="8"/>
      <c r="FNT354" s="8"/>
      <c r="FNU354" s="8"/>
      <c r="FNV354" s="8"/>
      <c r="FNW354" s="8"/>
      <c r="FNX354" s="8"/>
      <c r="FNY354" s="8"/>
      <c r="FNZ354" s="8"/>
      <c r="FOA354" s="8"/>
      <c r="FOB354" s="8"/>
      <c r="FOC354" s="8"/>
      <c r="FOD354" s="8"/>
      <c r="FOE354" s="8"/>
      <c r="FOF354" s="8"/>
      <c r="FOG354" s="8"/>
      <c r="FOH354" s="8"/>
      <c r="FOI354" s="8"/>
      <c r="FOJ354" s="8"/>
      <c r="FOK354" s="8"/>
      <c r="FOL354" s="8"/>
      <c r="FOM354" s="8"/>
      <c r="FON354" s="8"/>
      <c r="FOO354" s="8"/>
      <c r="FOP354" s="8"/>
      <c r="FOQ354" s="8"/>
      <c r="FOR354" s="8"/>
      <c r="FOS354" s="8"/>
      <c r="FOT354" s="8"/>
      <c r="FOU354" s="8"/>
      <c r="FOV354" s="8"/>
      <c r="FOW354" s="8"/>
      <c r="FOX354" s="8"/>
      <c r="FOY354" s="8"/>
      <c r="FOZ354" s="8"/>
      <c r="FPA354" s="8"/>
      <c r="FPB354" s="8"/>
      <c r="FPC354" s="8"/>
      <c r="FPD354" s="8"/>
      <c r="FPE354" s="8"/>
      <c r="FPF354" s="8"/>
      <c r="FPG354" s="8"/>
      <c r="FPH354" s="8"/>
      <c r="FPI354" s="8"/>
      <c r="FPJ354" s="8"/>
      <c r="FPK354" s="8"/>
      <c r="FPL354" s="8"/>
      <c r="FPM354" s="8"/>
      <c r="FPN354" s="8"/>
      <c r="FPO354" s="8"/>
      <c r="FPP354" s="8"/>
      <c r="FPQ354" s="8"/>
      <c r="FPR354" s="8"/>
      <c r="FPS354" s="8"/>
      <c r="FPT354" s="8"/>
      <c r="FPU354" s="8"/>
      <c r="FPV354" s="8"/>
      <c r="FPW354" s="8"/>
      <c r="FPX354" s="8"/>
      <c r="FPY354" s="8"/>
      <c r="FPZ354" s="8"/>
      <c r="FQA354" s="8"/>
      <c r="FQB354" s="8"/>
      <c r="FQC354" s="8"/>
      <c r="FQD354" s="8"/>
      <c r="FQE354" s="8"/>
      <c r="FQF354" s="8"/>
      <c r="FQG354" s="8"/>
      <c r="FQH354" s="8"/>
      <c r="FQI354" s="8"/>
      <c r="FQJ354" s="8"/>
      <c r="FQK354" s="8"/>
      <c r="FQL354" s="8"/>
      <c r="FQM354" s="8"/>
      <c r="FQN354" s="8"/>
      <c r="FQO354" s="8"/>
      <c r="FQP354" s="8"/>
      <c r="FQQ354" s="8"/>
      <c r="FQR354" s="8"/>
      <c r="FQS354" s="8"/>
      <c r="FQT354" s="8"/>
      <c r="FQU354" s="8"/>
      <c r="FQV354" s="8"/>
      <c r="FQW354" s="8"/>
      <c r="FQX354" s="8"/>
      <c r="FQY354" s="8"/>
      <c r="FQZ354" s="8"/>
      <c r="FRA354" s="8"/>
      <c r="FRB354" s="8"/>
      <c r="FRC354" s="8"/>
      <c r="FRD354" s="8"/>
      <c r="FRE354" s="8"/>
      <c r="FRF354" s="8"/>
      <c r="FRG354" s="8"/>
      <c r="FRH354" s="8"/>
      <c r="FRI354" s="8"/>
      <c r="FRJ354" s="8"/>
      <c r="FRK354" s="8"/>
      <c r="FRL354" s="8"/>
      <c r="FRM354" s="8"/>
      <c r="FRN354" s="8"/>
      <c r="FRO354" s="8"/>
      <c r="FRP354" s="8"/>
      <c r="FRQ354" s="8"/>
      <c r="FRR354" s="8"/>
      <c r="FRS354" s="8"/>
      <c r="FRT354" s="8"/>
      <c r="FRU354" s="8"/>
      <c r="FRV354" s="8"/>
      <c r="FRW354" s="8"/>
      <c r="FRX354" s="8"/>
      <c r="FRY354" s="8"/>
      <c r="FRZ354" s="8"/>
      <c r="FSA354" s="8"/>
      <c r="FSB354" s="8"/>
      <c r="FSC354" s="8"/>
      <c r="FSD354" s="8"/>
      <c r="FSE354" s="8"/>
      <c r="FSF354" s="8"/>
      <c r="FSG354" s="8"/>
      <c r="FSH354" s="8"/>
      <c r="FSI354" s="8"/>
      <c r="FSJ354" s="8"/>
      <c r="FSK354" s="8"/>
      <c r="FSL354" s="8"/>
      <c r="FSM354" s="8"/>
      <c r="FSN354" s="8"/>
      <c r="FSO354" s="8"/>
      <c r="FSP354" s="8"/>
      <c r="FSQ354" s="8"/>
      <c r="FSR354" s="8"/>
      <c r="FSS354" s="8"/>
      <c r="FST354" s="8"/>
      <c r="FSU354" s="8"/>
      <c r="FSV354" s="8"/>
      <c r="FSW354" s="8"/>
      <c r="FSX354" s="8"/>
      <c r="FSY354" s="8"/>
      <c r="FSZ354" s="8"/>
      <c r="FTA354" s="8"/>
      <c r="FTB354" s="8"/>
      <c r="FTC354" s="8"/>
      <c r="FTD354" s="8"/>
      <c r="FTE354" s="8"/>
      <c r="FTF354" s="8"/>
      <c r="FTG354" s="8"/>
      <c r="FTH354" s="8"/>
      <c r="FTI354" s="8"/>
      <c r="FTJ354" s="8"/>
      <c r="FTK354" s="8"/>
      <c r="FTL354" s="8"/>
      <c r="FTM354" s="8"/>
      <c r="FTN354" s="8"/>
      <c r="FTO354" s="8"/>
      <c r="FTP354" s="8"/>
      <c r="FTQ354" s="8"/>
      <c r="FTR354" s="8"/>
      <c r="FTS354" s="8"/>
      <c r="FTT354" s="8"/>
      <c r="FTU354" s="8"/>
      <c r="FTV354" s="8"/>
      <c r="FTW354" s="8"/>
      <c r="FTX354" s="8"/>
      <c r="FTY354" s="8"/>
      <c r="FTZ354" s="8"/>
      <c r="FUA354" s="8"/>
      <c r="FUB354" s="8"/>
      <c r="FUC354" s="8"/>
      <c r="FUD354" s="8"/>
      <c r="FUE354" s="8"/>
      <c r="FUF354" s="8"/>
      <c r="FUG354" s="8"/>
      <c r="FUH354" s="8"/>
      <c r="FUI354" s="8"/>
      <c r="FUJ354" s="8"/>
      <c r="FUK354" s="8"/>
      <c r="FUL354" s="8"/>
      <c r="FUM354" s="8"/>
      <c r="FUN354" s="8"/>
      <c r="FUO354" s="8"/>
      <c r="FUP354" s="8"/>
      <c r="FUQ354" s="8"/>
      <c r="FUR354" s="8"/>
      <c r="FUS354" s="8"/>
      <c r="FUT354" s="8"/>
      <c r="FUU354" s="8"/>
      <c r="FUV354" s="8"/>
      <c r="FUW354" s="8"/>
      <c r="FUX354" s="8"/>
      <c r="FUY354" s="8"/>
      <c r="FUZ354" s="8"/>
      <c r="FVA354" s="8"/>
      <c r="FVB354" s="8"/>
      <c r="FVC354" s="8"/>
      <c r="FVD354" s="8"/>
      <c r="FVE354" s="8"/>
      <c r="FVF354" s="8"/>
      <c r="FVG354" s="8"/>
      <c r="FVH354" s="8"/>
      <c r="FVI354" s="8"/>
      <c r="FVJ354" s="8"/>
      <c r="FVK354" s="8"/>
      <c r="FVL354" s="8"/>
      <c r="FVM354" s="8"/>
      <c r="FVN354" s="8"/>
      <c r="FVO354" s="8"/>
      <c r="FVP354" s="8"/>
      <c r="FVQ354" s="8"/>
      <c r="FVR354" s="8"/>
      <c r="FVS354" s="8"/>
      <c r="FVT354" s="8"/>
      <c r="FVU354" s="8"/>
      <c r="FVV354" s="8"/>
      <c r="FVW354" s="8"/>
      <c r="FVX354" s="8"/>
      <c r="FVY354" s="8"/>
      <c r="FVZ354" s="8"/>
      <c r="FWA354" s="8"/>
      <c r="FWB354" s="8"/>
      <c r="FWC354" s="8"/>
      <c r="FWD354" s="8"/>
      <c r="FWE354" s="8"/>
      <c r="FWF354" s="8"/>
      <c r="FWG354" s="8"/>
      <c r="FWH354" s="8"/>
      <c r="FWI354" s="8"/>
      <c r="FWJ354" s="8"/>
      <c r="FWK354" s="8"/>
      <c r="FWL354" s="8"/>
      <c r="FWM354" s="8"/>
      <c r="FWN354" s="8"/>
      <c r="FWO354" s="8"/>
      <c r="FWP354" s="8"/>
      <c r="FWQ354" s="8"/>
      <c r="FWR354" s="8"/>
      <c r="FWS354" s="8"/>
      <c r="FWT354" s="8"/>
      <c r="FWU354" s="8"/>
      <c r="FWV354" s="8"/>
      <c r="FWW354" s="8"/>
      <c r="FWX354" s="8"/>
      <c r="FWY354" s="8"/>
      <c r="FWZ354" s="8"/>
      <c r="FXA354" s="8"/>
      <c r="FXB354" s="8"/>
      <c r="FXC354" s="8"/>
      <c r="FXD354" s="8"/>
      <c r="FXE354" s="8"/>
      <c r="FXF354" s="8"/>
      <c r="FXG354" s="8"/>
      <c r="FXH354" s="8"/>
      <c r="FXI354" s="8"/>
      <c r="FXJ354" s="8"/>
      <c r="FXK354" s="8"/>
      <c r="FXL354" s="8"/>
      <c r="FXM354" s="8"/>
      <c r="FXN354" s="8"/>
      <c r="FXO354" s="8"/>
      <c r="FXP354" s="8"/>
      <c r="FXQ354" s="8"/>
      <c r="FXR354" s="8"/>
      <c r="FXS354" s="8"/>
      <c r="FXT354" s="8"/>
      <c r="FXU354" s="8"/>
      <c r="FXV354" s="8"/>
      <c r="FXW354" s="8"/>
      <c r="FXX354" s="8"/>
      <c r="FXY354" s="8"/>
      <c r="FXZ354" s="8"/>
      <c r="FYA354" s="8"/>
      <c r="FYB354" s="8"/>
      <c r="FYC354" s="8"/>
      <c r="FYD354" s="8"/>
      <c r="FYE354" s="8"/>
      <c r="FYF354" s="8"/>
      <c r="FYG354" s="8"/>
      <c r="FYH354" s="8"/>
      <c r="FYI354" s="8"/>
      <c r="FYJ354" s="8"/>
      <c r="FYK354" s="8"/>
      <c r="FYL354" s="8"/>
      <c r="FYM354" s="8"/>
      <c r="FYN354" s="8"/>
      <c r="FYO354" s="8"/>
      <c r="FYP354" s="8"/>
      <c r="FYQ354" s="8"/>
      <c r="FYR354" s="8"/>
      <c r="FYS354" s="8"/>
      <c r="FYT354" s="8"/>
      <c r="FYU354" s="8"/>
      <c r="FYV354" s="8"/>
      <c r="FYW354" s="8"/>
      <c r="FYX354" s="8"/>
      <c r="FYY354" s="8"/>
      <c r="FYZ354" s="8"/>
      <c r="FZA354" s="8"/>
      <c r="FZB354" s="8"/>
      <c r="FZC354" s="8"/>
      <c r="FZD354" s="8"/>
      <c r="FZE354" s="8"/>
      <c r="FZF354" s="8"/>
      <c r="FZG354" s="8"/>
      <c r="FZH354" s="8"/>
      <c r="FZI354" s="8"/>
      <c r="FZJ354" s="8"/>
      <c r="FZK354" s="8"/>
      <c r="FZL354" s="8"/>
      <c r="FZM354" s="8"/>
      <c r="FZN354" s="8"/>
      <c r="FZO354" s="8"/>
      <c r="FZP354" s="8"/>
      <c r="FZQ354" s="8"/>
      <c r="FZR354" s="8"/>
      <c r="FZS354" s="8"/>
      <c r="FZT354" s="8"/>
      <c r="FZU354" s="8"/>
      <c r="FZV354" s="8"/>
      <c r="FZW354" s="8"/>
      <c r="FZX354" s="8"/>
      <c r="FZY354" s="8"/>
      <c r="FZZ354" s="8"/>
      <c r="GAA354" s="8"/>
      <c r="GAB354" s="8"/>
      <c r="GAC354" s="8"/>
      <c r="GAD354" s="8"/>
      <c r="GAE354" s="8"/>
      <c r="GAF354" s="8"/>
      <c r="GAG354" s="8"/>
      <c r="GAH354" s="8"/>
      <c r="GAI354" s="8"/>
      <c r="GAJ354" s="8"/>
      <c r="GAK354" s="8"/>
      <c r="GAL354" s="8"/>
      <c r="GAM354" s="8"/>
      <c r="GAN354" s="8"/>
      <c r="GAO354" s="8"/>
      <c r="GAP354" s="8"/>
      <c r="GAQ354" s="8"/>
      <c r="GAR354" s="8"/>
      <c r="GAS354" s="8"/>
      <c r="GAT354" s="8"/>
      <c r="GAU354" s="8"/>
      <c r="GAV354" s="8"/>
      <c r="GAW354" s="8"/>
      <c r="GAX354" s="8"/>
      <c r="GAY354" s="8"/>
      <c r="GAZ354" s="8"/>
      <c r="GBA354" s="8"/>
      <c r="GBB354" s="8"/>
      <c r="GBC354" s="8"/>
      <c r="GBD354" s="8"/>
      <c r="GBE354" s="8"/>
      <c r="GBF354" s="8"/>
      <c r="GBG354" s="8"/>
      <c r="GBH354" s="8"/>
      <c r="GBI354" s="8"/>
      <c r="GBJ354" s="8"/>
      <c r="GBK354" s="8"/>
      <c r="GBL354" s="8"/>
      <c r="GBM354" s="8"/>
      <c r="GBN354" s="8"/>
      <c r="GBO354" s="8"/>
      <c r="GBP354" s="8"/>
      <c r="GBQ354" s="8"/>
      <c r="GBR354" s="8"/>
      <c r="GBS354" s="8"/>
      <c r="GBT354" s="8"/>
      <c r="GBU354" s="8"/>
      <c r="GBV354" s="8"/>
      <c r="GBW354" s="8"/>
      <c r="GBX354" s="8"/>
      <c r="GBY354" s="8"/>
      <c r="GBZ354" s="8"/>
      <c r="GCA354" s="8"/>
      <c r="GCB354" s="8"/>
      <c r="GCC354" s="8"/>
      <c r="GCD354" s="8"/>
      <c r="GCE354" s="8"/>
      <c r="GCF354" s="8"/>
      <c r="GCG354" s="8"/>
      <c r="GCH354" s="8"/>
      <c r="GCI354" s="8"/>
      <c r="GCJ354" s="8"/>
      <c r="GCK354" s="8"/>
      <c r="GCL354" s="8"/>
      <c r="GCM354" s="8"/>
      <c r="GCN354" s="8"/>
      <c r="GCO354" s="8"/>
      <c r="GCP354" s="8"/>
      <c r="GCQ354" s="8"/>
      <c r="GCR354" s="8"/>
      <c r="GCS354" s="8"/>
      <c r="GCT354" s="8"/>
      <c r="GCU354" s="8"/>
      <c r="GCV354" s="8"/>
      <c r="GCW354" s="8"/>
      <c r="GCX354" s="8"/>
      <c r="GCY354" s="8"/>
      <c r="GCZ354" s="8"/>
      <c r="GDA354" s="8"/>
      <c r="GDB354" s="8"/>
      <c r="GDC354" s="8"/>
      <c r="GDD354" s="8"/>
      <c r="GDE354" s="8"/>
      <c r="GDF354" s="8"/>
      <c r="GDG354" s="8"/>
      <c r="GDH354" s="8"/>
      <c r="GDI354" s="8"/>
      <c r="GDJ354" s="8"/>
      <c r="GDK354" s="8"/>
      <c r="GDL354" s="8"/>
      <c r="GDM354" s="8"/>
      <c r="GDN354" s="8"/>
      <c r="GDO354" s="8"/>
      <c r="GDP354" s="8"/>
      <c r="GDQ354" s="8"/>
      <c r="GDR354" s="8"/>
      <c r="GDS354" s="8"/>
      <c r="GDT354" s="8"/>
      <c r="GDU354" s="8"/>
      <c r="GDV354" s="8"/>
      <c r="GDW354" s="8"/>
      <c r="GDX354" s="8"/>
      <c r="GDY354" s="8"/>
      <c r="GDZ354" s="8"/>
      <c r="GEA354" s="8"/>
      <c r="GEB354" s="8"/>
      <c r="GEC354" s="8"/>
      <c r="GED354" s="8"/>
      <c r="GEE354" s="8"/>
      <c r="GEF354" s="8"/>
      <c r="GEG354" s="8"/>
      <c r="GEH354" s="8"/>
      <c r="GEI354" s="8"/>
      <c r="GEJ354" s="8"/>
      <c r="GEK354" s="8"/>
      <c r="GEL354" s="8"/>
      <c r="GEM354" s="8"/>
      <c r="GEN354" s="8"/>
      <c r="GEO354" s="8"/>
      <c r="GEP354" s="8"/>
      <c r="GEQ354" s="8"/>
      <c r="GER354" s="8"/>
      <c r="GES354" s="8"/>
      <c r="GET354" s="8"/>
      <c r="GEU354" s="8"/>
      <c r="GEV354" s="8"/>
      <c r="GEW354" s="8"/>
      <c r="GEX354" s="8"/>
      <c r="GEY354" s="8"/>
      <c r="GEZ354" s="8"/>
      <c r="GFA354" s="8"/>
      <c r="GFB354" s="8"/>
      <c r="GFC354" s="8"/>
      <c r="GFD354" s="8"/>
      <c r="GFE354" s="8"/>
      <c r="GFF354" s="8"/>
      <c r="GFG354" s="8"/>
      <c r="GFH354" s="8"/>
      <c r="GFI354" s="8"/>
      <c r="GFJ354" s="8"/>
      <c r="GFK354" s="8"/>
      <c r="GFL354" s="8"/>
      <c r="GFM354" s="8"/>
      <c r="GFN354" s="8"/>
      <c r="GFO354" s="8"/>
      <c r="GFP354" s="8"/>
      <c r="GFQ354" s="8"/>
      <c r="GFR354" s="8"/>
      <c r="GFS354" s="8"/>
      <c r="GFT354" s="8"/>
      <c r="GFU354" s="8"/>
      <c r="GFV354" s="8"/>
      <c r="GFW354" s="8"/>
      <c r="GFX354" s="8"/>
      <c r="GFY354" s="8"/>
      <c r="GFZ354" s="8"/>
      <c r="GGA354" s="8"/>
      <c r="GGB354" s="8"/>
      <c r="GGC354" s="8"/>
      <c r="GGD354" s="8"/>
      <c r="GGE354" s="8"/>
      <c r="GGF354" s="8"/>
      <c r="GGG354" s="8"/>
      <c r="GGH354" s="8"/>
      <c r="GGI354" s="8"/>
      <c r="GGJ354" s="8"/>
      <c r="GGK354" s="8"/>
      <c r="GGL354" s="8"/>
      <c r="GGM354" s="8"/>
      <c r="GGN354" s="8"/>
      <c r="GGO354" s="8"/>
      <c r="GGP354" s="8"/>
      <c r="GGQ354" s="8"/>
      <c r="GGR354" s="8"/>
      <c r="GGS354" s="8"/>
      <c r="GGT354" s="8"/>
      <c r="GGU354" s="8"/>
      <c r="GGV354" s="8"/>
      <c r="GGW354" s="8"/>
      <c r="GGX354" s="8"/>
      <c r="GGY354" s="8"/>
      <c r="GGZ354" s="8"/>
      <c r="GHA354" s="8"/>
      <c r="GHB354" s="8"/>
      <c r="GHC354" s="8"/>
      <c r="GHD354" s="8"/>
      <c r="GHE354" s="8"/>
      <c r="GHF354" s="8"/>
      <c r="GHG354" s="8"/>
      <c r="GHH354" s="8"/>
      <c r="GHI354" s="8"/>
      <c r="GHJ354" s="8"/>
      <c r="GHK354" s="8"/>
      <c r="GHL354" s="8"/>
      <c r="GHM354" s="8"/>
      <c r="GHN354" s="8"/>
      <c r="GHO354" s="8"/>
      <c r="GHP354" s="8"/>
      <c r="GHQ354" s="8"/>
      <c r="GHR354" s="8"/>
      <c r="GHS354" s="8"/>
      <c r="GHT354" s="8"/>
      <c r="GHU354" s="8"/>
      <c r="GHV354" s="8"/>
      <c r="GHW354" s="8"/>
      <c r="GHX354" s="8"/>
      <c r="GHY354" s="8"/>
      <c r="GHZ354" s="8"/>
      <c r="GIA354" s="8"/>
      <c r="GIB354" s="8"/>
      <c r="GIC354" s="8"/>
      <c r="GID354" s="8"/>
      <c r="GIE354" s="8"/>
      <c r="GIF354" s="8"/>
      <c r="GIG354" s="8"/>
      <c r="GIH354" s="8"/>
      <c r="GII354" s="8"/>
      <c r="GIJ354" s="8"/>
      <c r="GIK354" s="8"/>
      <c r="GIL354" s="8"/>
      <c r="GIM354" s="8"/>
      <c r="GIN354" s="8"/>
      <c r="GIO354" s="8"/>
      <c r="GIP354" s="8"/>
      <c r="GIQ354" s="8"/>
      <c r="GIR354" s="8"/>
      <c r="GIS354" s="8"/>
      <c r="GIT354" s="8"/>
      <c r="GIU354" s="8"/>
      <c r="GIV354" s="8"/>
      <c r="GIW354" s="8"/>
      <c r="GIX354" s="8"/>
      <c r="GIY354" s="8"/>
      <c r="GIZ354" s="8"/>
      <c r="GJA354" s="8"/>
      <c r="GJB354" s="8"/>
      <c r="GJC354" s="8"/>
      <c r="GJD354" s="8"/>
      <c r="GJE354" s="8"/>
      <c r="GJF354" s="8"/>
      <c r="GJG354" s="8"/>
      <c r="GJH354" s="8"/>
      <c r="GJI354" s="8"/>
      <c r="GJJ354" s="8"/>
      <c r="GJK354" s="8"/>
      <c r="GJL354" s="8"/>
      <c r="GJM354" s="8"/>
      <c r="GJN354" s="8"/>
      <c r="GJO354" s="8"/>
      <c r="GJP354" s="8"/>
      <c r="GJQ354" s="8"/>
      <c r="GJR354" s="8"/>
      <c r="GJS354" s="8"/>
      <c r="GJT354" s="8"/>
      <c r="GJU354" s="8"/>
      <c r="GJV354" s="8"/>
      <c r="GJW354" s="8"/>
      <c r="GJX354" s="8"/>
      <c r="GJY354" s="8"/>
      <c r="GJZ354" s="8"/>
      <c r="GKA354" s="8"/>
      <c r="GKB354" s="8"/>
      <c r="GKC354" s="8"/>
      <c r="GKD354" s="8"/>
      <c r="GKE354" s="8"/>
      <c r="GKF354" s="8"/>
      <c r="GKG354" s="8"/>
      <c r="GKH354" s="8"/>
      <c r="GKI354" s="8"/>
      <c r="GKJ354" s="8"/>
      <c r="GKK354" s="8"/>
      <c r="GKL354" s="8"/>
      <c r="GKM354" s="8"/>
      <c r="GKN354" s="8"/>
      <c r="GKO354" s="8"/>
      <c r="GKP354" s="8"/>
      <c r="GKQ354" s="8"/>
      <c r="GKR354" s="8"/>
      <c r="GKS354" s="8"/>
      <c r="GKT354" s="8"/>
      <c r="GKU354" s="8"/>
      <c r="GKV354" s="8"/>
      <c r="GKW354" s="8"/>
      <c r="GKX354" s="8"/>
      <c r="GKY354" s="8"/>
      <c r="GKZ354" s="8"/>
      <c r="GLA354" s="8"/>
      <c r="GLB354" s="8"/>
      <c r="GLC354" s="8"/>
      <c r="GLD354" s="8"/>
      <c r="GLE354" s="8"/>
      <c r="GLF354" s="8"/>
      <c r="GLG354" s="8"/>
      <c r="GLH354" s="8"/>
      <c r="GLI354" s="8"/>
      <c r="GLJ354" s="8"/>
      <c r="GLK354" s="8"/>
      <c r="GLL354" s="8"/>
      <c r="GLM354" s="8"/>
      <c r="GLN354" s="8"/>
      <c r="GLO354" s="8"/>
      <c r="GLP354" s="8"/>
      <c r="GLQ354" s="8"/>
      <c r="GLR354" s="8"/>
      <c r="GLS354" s="8"/>
      <c r="GLT354" s="8"/>
      <c r="GLU354" s="8"/>
      <c r="GLV354" s="8"/>
      <c r="GLW354" s="8"/>
      <c r="GLX354" s="8"/>
      <c r="GLY354" s="8"/>
      <c r="GLZ354" s="8"/>
      <c r="GMA354" s="8"/>
      <c r="GMB354" s="8"/>
      <c r="GMC354" s="8"/>
      <c r="GMD354" s="8"/>
      <c r="GME354" s="8"/>
      <c r="GMF354" s="8"/>
      <c r="GMG354" s="8"/>
      <c r="GMH354" s="8"/>
      <c r="GMI354" s="8"/>
      <c r="GMJ354" s="8"/>
      <c r="GMK354" s="8"/>
      <c r="GML354" s="8"/>
      <c r="GMM354" s="8"/>
      <c r="GMN354" s="8"/>
      <c r="GMO354" s="8"/>
      <c r="GMP354" s="8"/>
      <c r="GMQ354" s="8"/>
      <c r="GMR354" s="8"/>
      <c r="GMS354" s="8"/>
      <c r="GMT354" s="8"/>
      <c r="GMU354" s="8"/>
      <c r="GMV354" s="8"/>
      <c r="GMW354" s="8"/>
      <c r="GMX354" s="8"/>
      <c r="GMY354" s="8"/>
      <c r="GMZ354" s="8"/>
      <c r="GNA354" s="8"/>
      <c r="GNB354" s="8"/>
      <c r="GNC354" s="8"/>
      <c r="GND354" s="8"/>
      <c r="GNE354" s="8"/>
      <c r="GNF354" s="8"/>
      <c r="GNG354" s="8"/>
      <c r="GNH354" s="8"/>
      <c r="GNI354" s="8"/>
      <c r="GNJ354" s="8"/>
      <c r="GNK354" s="8"/>
      <c r="GNL354" s="8"/>
      <c r="GNM354" s="8"/>
      <c r="GNN354" s="8"/>
      <c r="GNO354" s="8"/>
      <c r="GNP354" s="8"/>
      <c r="GNQ354" s="8"/>
      <c r="GNR354" s="8"/>
      <c r="GNS354" s="8"/>
      <c r="GNT354" s="8"/>
      <c r="GNU354" s="8"/>
      <c r="GNV354" s="8"/>
      <c r="GNW354" s="8"/>
      <c r="GNX354" s="8"/>
      <c r="GNY354" s="8"/>
      <c r="GNZ354" s="8"/>
      <c r="GOA354" s="8"/>
      <c r="GOB354" s="8"/>
      <c r="GOC354" s="8"/>
      <c r="GOD354" s="8"/>
      <c r="GOE354" s="8"/>
      <c r="GOF354" s="8"/>
      <c r="GOG354" s="8"/>
      <c r="GOH354" s="8"/>
      <c r="GOI354" s="8"/>
      <c r="GOJ354" s="8"/>
      <c r="GOK354" s="8"/>
      <c r="GOL354" s="8"/>
      <c r="GOM354" s="8"/>
      <c r="GON354" s="8"/>
      <c r="GOO354" s="8"/>
      <c r="GOP354" s="8"/>
      <c r="GOQ354" s="8"/>
      <c r="GOR354" s="8"/>
      <c r="GOS354" s="8"/>
      <c r="GOT354" s="8"/>
      <c r="GOU354" s="8"/>
      <c r="GOV354" s="8"/>
      <c r="GOW354" s="8"/>
      <c r="GOX354" s="8"/>
      <c r="GOY354" s="8"/>
      <c r="GOZ354" s="8"/>
      <c r="GPA354" s="8"/>
      <c r="GPB354" s="8"/>
      <c r="GPC354" s="8"/>
      <c r="GPD354" s="8"/>
      <c r="GPE354" s="8"/>
      <c r="GPF354" s="8"/>
      <c r="GPG354" s="8"/>
      <c r="GPH354" s="8"/>
      <c r="GPI354" s="8"/>
      <c r="GPJ354" s="8"/>
      <c r="GPK354" s="8"/>
      <c r="GPL354" s="8"/>
      <c r="GPM354" s="8"/>
      <c r="GPN354" s="8"/>
      <c r="GPO354" s="8"/>
      <c r="GPP354" s="8"/>
      <c r="GPQ354" s="8"/>
      <c r="GPR354" s="8"/>
      <c r="GPS354" s="8"/>
      <c r="GPT354" s="8"/>
      <c r="GPU354" s="8"/>
      <c r="GPV354" s="8"/>
      <c r="GPW354" s="8"/>
      <c r="GPX354" s="8"/>
      <c r="GPY354" s="8"/>
      <c r="GPZ354" s="8"/>
      <c r="GQA354" s="8"/>
      <c r="GQB354" s="8"/>
      <c r="GQC354" s="8"/>
      <c r="GQD354" s="8"/>
      <c r="GQE354" s="8"/>
      <c r="GQF354" s="8"/>
      <c r="GQG354" s="8"/>
      <c r="GQH354" s="8"/>
      <c r="GQI354" s="8"/>
      <c r="GQJ354" s="8"/>
      <c r="GQK354" s="8"/>
      <c r="GQL354" s="8"/>
      <c r="GQM354" s="8"/>
      <c r="GQN354" s="8"/>
      <c r="GQO354" s="8"/>
      <c r="GQP354" s="8"/>
      <c r="GQQ354" s="8"/>
      <c r="GQR354" s="8"/>
      <c r="GQS354" s="8"/>
      <c r="GQT354" s="8"/>
      <c r="GQU354" s="8"/>
      <c r="GQV354" s="8"/>
      <c r="GQW354" s="8"/>
      <c r="GQX354" s="8"/>
      <c r="GQY354" s="8"/>
      <c r="GQZ354" s="8"/>
      <c r="GRA354" s="8"/>
      <c r="GRB354" s="8"/>
      <c r="GRC354" s="8"/>
      <c r="GRD354" s="8"/>
      <c r="GRE354" s="8"/>
      <c r="GRF354" s="8"/>
      <c r="GRG354" s="8"/>
      <c r="GRH354" s="8"/>
      <c r="GRI354" s="8"/>
      <c r="GRJ354" s="8"/>
      <c r="GRK354" s="8"/>
      <c r="GRL354" s="8"/>
      <c r="GRM354" s="8"/>
      <c r="GRN354" s="8"/>
      <c r="GRO354" s="8"/>
      <c r="GRP354" s="8"/>
      <c r="GRQ354" s="8"/>
      <c r="GRR354" s="8"/>
      <c r="GRS354" s="8"/>
      <c r="GRT354" s="8"/>
      <c r="GRU354" s="8"/>
      <c r="GRV354" s="8"/>
      <c r="GRW354" s="8"/>
      <c r="GRX354" s="8"/>
      <c r="GRY354" s="8"/>
      <c r="GRZ354" s="8"/>
      <c r="GSA354" s="8"/>
      <c r="GSB354" s="8"/>
      <c r="GSC354" s="8"/>
      <c r="GSD354" s="8"/>
      <c r="GSE354" s="8"/>
      <c r="GSF354" s="8"/>
      <c r="GSG354" s="8"/>
      <c r="GSH354" s="8"/>
      <c r="GSI354" s="8"/>
      <c r="GSJ354" s="8"/>
      <c r="GSK354" s="8"/>
      <c r="GSL354" s="8"/>
      <c r="GSM354" s="8"/>
      <c r="GSN354" s="8"/>
      <c r="GSO354" s="8"/>
      <c r="GSP354" s="8"/>
      <c r="GSQ354" s="8"/>
      <c r="GSR354" s="8"/>
      <c r="GSS354" s="8"/>
      <c r="GST354" s="8"/>
      <c r="GSU354" s="8"/>
      <c r="GSV354" s="8"/>
      <c r="GSW354" s="8"/>
      <c r="GSX354" s="8"/>
      <c r="GSY354" s="8"/>
      <c r="GSZ354" s="8"/>
      <c r="GTA354" s="8"/>
      <c r="GTB354" s="8"/>
      <c r="GTC354" s="8"/>
      <c r="GTD354" s="8"/>
      <c r="GTE354" s="8"/>
      <c r="GTF354" s="8"/>
      <c r="GTG354" s="8"/>
      <c r="GTH354" s="8"/>
      <c r="GTI354" s="8"/>
      <c r="GTJ354" s="8"/>
      <c r="GTK354" s="8"/>
      <c r="GTL354" s="8"/>
      <c r="GTM354" s="8"/>
      <c r="GTN354" s="8"/>
      <c r="GTO354" s="8"/>
      <c r="GTP354" s="8"/>
      <c r="GTQ354" s="8"/>
      <c r="GTR354" s="8"/>
      <c r="GTS354" s="8"/>
      <c r="GTT354" s="8"/>
      <c r="GTU354" s="8"/>
      <c r="GTV354" s="8"/>
      <c r="GTW354" s="8"/>
      <c r="GTX354" s="8"/>
      <c r="GTY354" s="8"/>
      <c r="GTZ354" s="8"/>
      <c r="GUA354" s="8"/>
      <c r="GUB354" s="8"/>
      <c r="GUC354" s="8"/>
      <c r="GUD354" s="8"/>
      <c r="GUE354" s="8"/>
      <c r="GUF354" s="8"/>
      <c r="GUG354" s="8"/>
      <c r="GUH354" s="8"/>
      <c r="GUI354" s="8"/>
      <c r="GUJ354" s="8"/>
      <c r="GUK354" s="8"/>
      <c r="GUL354" s="8"/>
      <c r="GUM354" s="8"/>
      <c r="GUN354" s="8"/>
      <c r="GUO354" s="8"/>
      <c r="GUP354" s="8"/>
      <c r="GUQ354" s="8"/>
      <c r="GUR354" s="8"/>
      <c r="GUS354" s="8"/>
      <c r="GUT354" s="8"/>
      <c r="GUU354" s="8"/>
      <c r="GUV354" s="8"/>
      <c r="GUW354" s="8"/>
      <c r="GUX354" s="8"/>
      <c r="GUY354" s="8"/>
      <c r="GUZ354" s="8"/>
      <c r="GVA354" s="8"/>
      <c r="GVB354" s="8"/>
      <c r="GVC354" s="8"/>
      <c r="GVD354" s="8"/>
      <c r="GVE354" s="8"/>
      <c r="GVF354" s="8"/>
      <c r="GVG354" s="8"/>
      <c r="GVH354" s="8"/>
      <c r="GVI354" s="8"/>
      <c r="GVJ354" s="8"/>
      <c r="GVK354" s="8"/>
      <c r="GVL354" s="8"/>
      <c r="GVM354" s="8"/>
      <c r="GVN354" s="8"/>
      <c r="GVO354" s="8"/>
      <c r="GVP354" s="8"/>
      <c r="GVQ354" s="8"/>
      <c r="GVR354" s="8"/>
      <c r="GVS354" s="8"/>
      <c r="GVT354" s="8"/>
      <c r="GVU354" s="8"/>
      <c r="GVV354" s="8"/>
      <c r="GVW354" s="8"/>
      <c r="GVX354" s="8"/>
      <c r="GVY354" s="8"/>
      <c r="GVZ354" s="8"/>
      <c r="GWA354" s="8"/>
      <c r="GWB354" s="8"/>
      <c r="GWC354" s="8"/>
      <c r="GWD354" s="8"/>
      <c r="GWE354" s="8"/>
      <c r="GWF354" s="8"/>
      <c r="GWG354" s="8"/>
      <c r="GWH354" s="8"/>
      <c r="GWI354" s="8"/>
      <c r="GWJ354" s="8"/>
      <c r="GWK354" s="8"/>
      <c r="GWL354" s="8"/>
      <c r="GWM354" s="8"/>
      <c r="GWN354" s="8"/>
      <c r="GWO354" s="8"/>
      <c r="GWP354" s="8"/>
      <c r="GWQ354" s="8"/>
      <c r="GWR354" s="8"/>
      <c r="GWS354" s="8"/>
      <c r="GWT354" s="8"/>
      <c r="GWU354" s="8"/>
      <c r="GWV354" s="8"/>
      <c r="GWW354" s="8"/>
      <c r="GWX354" s="8"/>
      <c r="GWY354" s="8"/>
      <c r="GWZ354" s="8"/>
      <c r="GXA354" s="8"/>
      <c r="GXB354" s="8"/>
      <c r="GXC354" s="8"/>
      <c r="GXD354" s="8"/>
      <c r="GXE354" s="8"/>
      <c r="GXF354" s="8"/>
      <c r="GXG354" s="8"/>
      <c r="GXH354" s="8"/>
      <c r="GXI354" s="8"/>
      <c r="GXJ354" s="8"/>
      <c r="GXK354" s="8"/>
      <c r="GXL354" s="8"/>
      <c r="GXM354" s="8"/>
      <c r="GXN354" s="8"/>
      <c r="GXO354" s="8"/>
      <c r="GXP354" s="8"/>
      <c r="GXQ354" s="8"/>
      <c r="GXR354" s="8"/>
      <c r="GXS354" s="8"/>
      <c r="GXT354" s="8"/>
      <c r="GXU354" s="8"/>
      <c r="GXV354" s="8"/>
      <c r="GXW354" s="8"/>
      <c r="GXX354" s="8"/>
      <c r="GXY354" s="8"/>
      <c r="GXZ354" s="8"/>
      <c r="GYA354" s="8"/>
      <c r="GYB354" s="8"/>
      <c r="GYC354" s="8"/>
      <c r="GYD354" s="8"/>
      <c r="GYE354" s="8"/>
      <c r="GYF354" s="8"/>
      <c r="GYG354" s="8"/>
      <c r="GYH354" s="8"/>
      <c r="GYI354" s="8"/>
      <c r="GYJ354" s="8"/>
      <c r="GYK354" s="8"/>
      <c r="GYL354" s="8"/>
      <c r="GYM354" s="8"/>
      <c r="GYN354" s="8"/>
      <c r="GYO354" s="8"/>
      <c r="GYP354" s="8"/>
      <c r="GYQ354" s="8"/>
      <c r="GYR354" s="8"/>
      <c r="GYS354" s="8"/>
      <c r="GYT354" s="8"/>
      <c r="GYU354" s="8"/>
      <c r="GYV354" s="8"/>
      <c r="GYW354" s="8"/>
      <c r="GYX354" s="8"/>
      <c r="GYY354" s="8"/>
      <c r="GYZ354" s="8"/>
      <c r="GZA354" s="8"/>
      <c r="GZB354" s="8"/>
      <c r="GZC354" s="8"/>
      <c r="GZD354" s="8"/>
      <c r="GZE354" s="8"/>
      <c r="GZF354" s="8"/>
      <c r="GZG354" s="8"/>
      <c r="GZH354" s="8"/>
      <c r="GZI354" s="8"/>
      <c r="GZJ354" s="8"/>
      <c r="GZK354" s="8"/>
      <c r="GZL354" s="8"/>
      <c r="GZM354" s="8"/>
      <c r="GZN354" s="8"/>
      <c r="GZO354" s="8"/>
      <c r="GZP354" s="8"/>
      <c r="GZQ354" s="8"/>
      <c r="GZR354" s="8"/>
      <c r="GZS354" s="8"/>
      <c r="GZT354" s="8"/>
      <c r="GZU354" s="8"/>
      <c r="GZV354" s="8"/>
      <c r="GZW354" s="8"/>
      <c r="GZX354" s="8"/>
      <c r="GZY354" s="8"/>
      <c r="GZZ354" s="8"/>
      <c r="HAA354" s="8"/>
      <c r="HAB354" s="8"/>
      <c r="HAC354" s="8"/>
      <c r="HAD354" s="8"/>
      <c r="HAE354" s="8"/>
      <c r="HAF354" s="8"/>
      <c r="HAG354" s="8"/>
      <c r="HAH354" s="8"/>
      <c r="HAI354" s="8"/>
      <c r="HAJ354" s="8"/>
      <c r="HAK354" s="8"/>
      <c r="HAL354" s="8"/>
      <c r="HAM354" s="8"/>
      <c r="HAN354" s="8"/>
      <c r="HAO354" s="8"/>
      <c r="HAP354" s="8"/>
      <c r="HAQ354" s="8"/>
      <c r="HAR354" s="8"/>
      <c r="HAS354" s="8"/>
      <c r="HAT354" s="8"/>
      <c r="HAU354" s="8"/>
      <c r="HAV354" s="8"/>
      <c r="HAW354" s="8"/>
      <c r="HAX354" s="8"/>
      <c r="HAY354" s="8"/>
      <c r="HAZ354" s="8"/>
      <c r="HBA354" s="8"/>
      <c r="HBB354" s="8"/>
      <c r="HBC354" s="8"/>
      <c r="HBD354" s="8"/>
      <c r="HBE354" s="8"/>
      <c r="HBF354" s="8"/>
      <c r="HBG354" s="8"/>
      <c r="HBH354" s="8"/>
      <c r="HBI354" s="8"/>
      <c r="HBJ354" s="8"/>
      <c r="HBK354" s="8"/>
      <c r="HBL354" s="8"/>
      <c r="HBM354" s="8"/>
      <c r="HBN354" s="8"/>
      <c r="HBO354" s="8"/>
      <c r="HBP354" s="8"/>
      <c r="HBQ354" s="8"/>
      <c r="HBR354" s="8"/>
      <c r="HBS354" s="8"/>
      <c r="HBT354" s="8"/>
      <c r="HBU354" s="8"/>
      <c r="HBV354" s="8"/>
      <c r="HBW354" s="8"/>
      <c r="HBX354" s="8"/>
      <c r="HBY354" s="8"/>
      <c r="HBZ354" s="8"/>
      <c r="HCA354" s="8"/>
      <c r="HCB354" s="8"/>
      <c r="HCC354" s="8"/>
      <c r="HCD354" s="8"/>
      <c r="HCE354" s="8"/>
      <c r="HCF354" s="8"/>
      <c r="HCG354" s="8"/>
      <c r="HCH354" s="8"/>
      <c r="HCI354" s="8"/>
      <c r="HCJ354" s="8"/>
      <c r="HCK354" s="8"/>
      <c r="HCL354" s="8"/>
      <c r="HCM354" s="8"/>
      <c r="HCN354" s="8"/>
      <c r="HCO354" s="8"/>
      <c r="HCP354" s="8"/>
      <c r="HCQ354" s="8"/>
      <c r="HCR354" s="8"/>
      <c r="HCS354" s="8"/>
      <c r="HCT354" s="8"/>
      <c r="HCU354" s="8"/>
      <c r="HCV354" s="8"/>
      <c r="HCW354" s="8"/>
      <c r="HCX354" s="8"/>
      <c r="HCY354" s="8"/>
      <c r="HCZ354" s="8"/>
      <c r="HDA354" s="8"/>
      <c r="HDB354" s="8"/>
      <c r="HDC354" s="8"/>
      <c r="HDD354" s="8"/>
      <c r="HDE354" s="8"/>
      <c r="HDF354" s="8"/>
      <c r="HDG354" s="8"/>
      <c r="HDH354" s="8"/>
      <c r="HDI354" s="8"/>
      <c r="HDJ354" s="8"/>
      <c r="HDK354" s="8"/>
      <c r="HDL354" s="8"/>
      <c r="HDM354" s="8"/>
      <c r="HDN354" s="8"/>
      <c r="HDO354" s="8"/>
      <c r="HDP354" s="8"/>
      <c r="HDQ354" s="8"/>
      <c r="HDR354" s="8"/>
      <c r="HDS354" s="8"/>
      <c r="HDT354" s="8"/>
      <c r="HDU354" s="8"/>
      <c r="HDV354" s="8"/>
      <c r="HDW354" s="8"/>
      <c r="HDX354" s="8"/>
      <c r="HDY354" s="8"/>
      <c r="HDZ354" s="8"/>
      <c r="HEA354" s="8"/>
      <c r="HEB354" s="8"/>
      <c r="HEC354" s="8"/>
      <c r="HED354" s="8"/>
      <c r="HEE354" s="8"/>
      <c r="HEF354" s="8"/>
      <c r="HEG354" s="8"/>
      <c r="HEH354" s="8"/>
      <c r="HEI354" s="8"/>
      <c r="HEJ354" s="8"/>
      <c r="HEK354" s="8"/>
      <c r="HEL354" s="8"/>
      <c r="HEM354" s="8"/>
      <c r="HEN354" s="8"/>
      <c r="HEO354" s="8"/>
      <c r="HEP354" s="8"/>
      <c r="HEQ354" s="8"/>
      <c r="HER354" s="8"/>
      <c r="HES354" s="8"/>
      <c r="HET354" s="8"/>
      <c r="HEU354" s="8"/>
      <c r="HEV354" s="8"/>
      <c r="HEW354" s="8"/>
      <c r="HEX354" s="8"/>
      <c r="HEY354" s="8"/>
      <c r="HEZ354" s="8"/>
      <c r="HFA354" s="8"/>
      <c r="HFB354" s="8"/>
      <c r="HFC354" s="8"/>
      <c r="HFD354" s="8"/>
      <c r="HFE354" s="8"/>
      <c r="HFF354" s="8"/>
      <c r="HFG354" s="8"/>
      <c r="HFH354" s="8"/>
      <c r="HFI354" s="8"/>
      <c r="HFJ354" s="8"/>
      <c r="HFK354" s="8"/>
      <c r="HFL354" s="8"/>
      <c r="HFM354" s="8"/>
      <c r="HFN354" s="8"/>
      <c r="HFO354" s="8"/>
      <c r="HFP354" s="8"/>
      <c r="HFQ354" s="8"/>
      <c r="HFR354" s="8"/>
      <c r="HFS354" s="8"/>
      <c r="HFT354" s="8"/>
      <c r="HFU354" s="8"/>
      <c r="HFV354" s="8"/>
      <c r="HFW354" s="8"/>
      <c r="HFX354" s="8"/>
      <c r="HFY354" s="8"/>
      <c r="HFZ354" s="8"/>
      <c r="HGA354" s="8"/>
      <c r="HGB354" s="8"/>
      <c r="HGC354" s="8"/>
      <c r="HGD354" s="8"/>
      <c r="HGE354" s="8"/>
      <c r="HGF354" s="8"/>
      <c r="HGG354" s="8"/>
      <c r="HGH354" s="8"/>
      <c r="HGI354" s="8"/>
      <c r="HGJ354" s="8"/>
      <c r="HGK354" s="8"/>
      <c r="HGL354" s="8"/>
      <c r="HGM354" s="8"/>
      <c r="HGN354" s="8"/>
      <c r="HGO354" s="8"/>
      <c r="HGP354" s="8"/>
      <c r="HGQ354" s="8"/>
      <c r="HGR354" s="8"/>
      <c r="HGS354" s="8"/>
      <c r="HGT354" s="8"/>
      <c r="HGU354" s="8"/>
      <c r="HGV354" s="8"/>
      <c r="HGW354" s="8"/>
      <c r="HGX354" s="8"/>
      <c r="HGY354" s="8"/>
      <c r="HGZ354" s="8"/>
      <c r="HHA354" s="8"/>
      <c r="HHB354" s="8"/>
      <c r="HHC354" s="8"/>
      <c r="HHD354" s="8"/>
      <c r="HHE354" s="8"/>
      <c r="HHF354" s="8"/>
      <c r="HHG354" s="8"/>
      <c r="HHH354" s="8"/>
      <c r="HHI354" s="8"/>
      <c r="HHJ354" s="8"/>
      <c r="HHK354" s="8"/>
      <c r="HHL354" s="8"/>
      <c r="HHM354" s="8"/>
      <c r="HHN354" s="8"/>
      <c r="HHO354" s="8"/>
      <c r="HHP354" s="8"/>
      <c r="HHQ354" s="8"/>
      <c r="HHR354" s="8"/>
      <c r="HHS354" s="8"/>
      <c r="HHT354" s="8"/>
      <c r="HHU354" s="8"/>
      <c r="HHV354" s="8"/>
      <c r="HHW354" s="8"/>
      <c r="HHX354" s="8"/>
      <c r="HHY354" s="8"/>
      <c r="HHZ354" s="8"/>
      <c r="HIA354" s="8"/>
      <c r="HIB354" s="8"/>
      <c r="HIC354" s="8"/>
      <c r="HID354" s="8"/>
      <c r="HIE354" s="8"/>
      <c r="HIF354" s="8"/>
      <c r="HIG354" s="8"/>
      <c r="HIH354" s="8"/>
      <c r="HII354" s="8"/>
      <c r="HIJ354" s="8"/>
      <c r="HIK354" s="8"/>
      <c r="HIL354" s="8"/>
      <c r="HIM354" s="8"/>
      <c r="HIN354" s="8"/>
      <c r="HIO354" s="8"/>
      <c r="HIP354" s="8"/>
      <c r="HIQ354" s="8"/>
      <c r="HIR354" s="8"/>
      <c r="HIS354" s="8"/>
      <c r="HIT354" s="8"/>
      <c r="HIU354" s="8"/>
      <c r="HIV354" s="8"/>
      <c r="HIW354" s="8"/>
      <c r="HIX354" s="8"/>
      <c r="HIY354" s="8"/>
      <c r="HIZ354" s="8"/>
      <c r="HJA354" s="8"/>
      <c r="HJB354" s="8"/>
      <c r="HJC354" s="8"/>
      <c r="HJD354" s="8"/>
      <c r="HJE354" s="8"/>
      <c r="HJF354" s="8"/>
      <c r="HJG354" s="8"/>
      <c r="HJH354" s="8"/>
      <c r="HJI354" s="8"/>
      <c r="HJJ354" s="8"/>
      <c r="HJK354" s="8"/>
      <c r="HJL354" s="8"/>
      <c r="HJM354" s="8"/>
      <c r="HJN354" s="8"/>
      <c r="HJO354" s="8"/>
      <c r="HJP354" s="8"/>
      <c r="HJQ354" s="8"/>
      <c r="HJR354" s="8"/>
      <c r="HJS354" s="8"/>
      <c r="HJT354" s="8"/>
      <c r="HJU354" s="8"/>
      <c r="HJV354" s="8"/>
      <c r="HJW354" s="8"/>
      <c r="HJX354" s="8"/>
      <c r="HJY354" s="8"/>
      <c r="HJZ354" s="8"/>
      <c r="HKA354" s="8"/>
      <c r="HKB354" s="8"/>
      <c r="HKC354" s="8"/>
      <c r="HKD354" s="8"/>
      <c r="HKE354" s="8"/>
      <c r="HKF354" s="8"/>
      <c r="HKG354" s="8"/>
      <c r="HKH354" s="8"/>
      <c r="HKI354" s="8"/>
      <c r="HKJ354" s="8"/>
      <c r="HKK354" s="8"/>
      <c r="HKL354" s="8"/>
      <c r="HKM354" s="8"/>
      <c r="HKN354" s="8"/>
      <c r="HKO354" s="8"/>
      <c r="HKP354" s="8"/>
      <c r="HKQ354" s="8"/>
      <c r="HKR354" s="8"/>
      <c r="HKS354" s="8"/>
      <c r="HKT354" s="8"/>
      <c r="HKU354" s="8"/>
      <c r="HKV354" s="8"/>
      <c r="HKW354" s="8"/>
      <c r="HKX354" s="8"/>
      <c r="HKY354" s="8"/>
      <c r="HKZ354" s="8"/>
      <c r="HLA354" s="8"/>
      <c r="HLB354" s="8"/>
      <c r="HLC354" s="8"/>
      <c r="HLD354" s="8"/>
      <c r="HLE354" s="8"/>
      <c r="HLF354" s="8"/>
      <c r="HLG354" s="8"/>
      <c r="HLH354" s="8"/>
      <c r="HLI354" s="8"/>
      <c r="HLJ354" s="8"/>
      <c r="HLK354" s="8"/>
      <c r="HLL354" s="8"/>
      <c r="HLM354" s="8"/>
      <c r="HLN354" s="8"/>
      <c r="HLO354" s="8"/>
      <c r="HLP354" s="8"/>
      <c r="HLQ354" s="8"/>
      <c r="HLR354" s="8"/>
      <c r="HLS354" s="8"/>
      <c r="HLT354" s="8"/>
      <c r="HLU354" s="8"/>
      <c r="HLV354" s="8"/>
      <c r="HLW354" s="8"/>
      <c r="HLX354" s="8"/>
      <c r="HLY354" s="8"/>
      <c r="HLZ354" s="8"/>
      <c r="HMA354" s="8"/>
      <c r="HMB354" s="8"/>
      <c r="HMC354" s="8"/>
      <c r="HMD354" s="8"/>
      <c r="HME354" s="8"/>
      <c r="HMF354" s="8"/>
      <c r="HMG354" s="8"/>
      <c r="HMH354" s="8"/>
      <c r="HMI354" s="8"/>
      <c r="HMJ354" s="8"/>
      <c r="HMK354" s="8"/>
      <c r="HML354" s="8"/>
      <c r="HMM354" s="8"/>
      <c r="HMN354" s="8"/>
      <c r="HMO354" s="8"/>
      <c r="HMP354" s="8"/>
      <c r="HMQ354" s="8"/>
      <c r="HMR354" s="8"/>
      <c r="HMS354" s="8"/>
      <c r="HMT354" s="8"/>
      <c r="HMU354" s="8"/>
      <c r="HMV354" s="8"/>
      <c r="HMW354" s="8"/>
      <c r="HMX354" s="8"/>
      <c r="HMY354" s="8"/>
      <c r="HMZ354" s="8"/>
      <c r="HNA354" s="8"/>
      <c r="HNB354" s="8"/>
      <c r="HNC354" s="8"/>
      <c r="HND354" s="8"/>
      <c r="HNE354" s="8"/>
      <c r="HNF354" s="8"/>
      <c r="HNG354" s="8"/>
      <c r="HNH354" s="8"/>
      <c r="HNI354" s="8"/>
      <c r="HNJ354" s="8"/>
      <c r="HNK354" s="8"/>
      <c r="HNL354" s="8"/>
      <c r="HNM354" s="8"/>
      <c r="HNN354" s="8"/>
      <c r="HNO354" s="8"/>
      <c r="HNP354" s="8"/>
      <c r="HNQ354" s="8"/>
      <c r="HNR354" s="8"/>
      <c r="HNS354" s="8"/>
      <c r="HNT354" s="8"/>
      <c r="HNU354" s="8"/>
      <c r="HNV354" s="8"/>
      <c r="HNW354" s="8"/>
      <c r="HNX354" s="8"/>
      <c r="HNY354" s="8"/>
      <c r="HNZ354" s="8"/>
      <c r="HOA354" s="8"/>
      <c r="HOB354" s="8"/>
      <c r="HOC354" s="8"/>
      <c r="HOD354" s="8"/>
      <c r="HOE354" s="8"/>
      <c r="HOF354" s="8"/>
      <c r="HOG354" s="8"/>
      <c r="HOH354" s="8"/>
      <c r="HOI354" s="8"/>
      <c r="HOJ354" s="8"/>
      <c r="HOK354" s="8"/>
      <c r="HOL354" s="8"/>
      <c r="HOM354" s="8"/>
      <c r="HON354" s="8"/>
      <c r="HOO354" s="8"/>
      <c r="HOP354" s="8"/>
      <c r="HOQ354" s="8"/>
      <c r="HOR354" s="8"/>
      <c r="HOS354" s="8"/>
      <c r="HOT354" s="8"/>
      <c r="HOU354" s="8"/>
      <c r="HOV354" s="8"/>
      <c r="HOW354" s="8"/>
      <c r="HOX354" s="8"/>
      <c r="HOY354" s="8"/>
      <c r="HOZ354" s="8"/>
      <c r="HPA354" s="8"/>
      <c r="HPB354" s="8"/>
      <c r="HPC354" s="8"/>
      <c r="HPD354" s="8"/>
      <c r="HPE354" s="8"/>
      <c r="HPF354" s="8"/>
      <c r="HPG354" s="8"/>
      <c r="HPH354" s="8"/>
      <c r="HPI354" s="8"/>
      <c r="HPJ354" s="8"/>
      <c r="HPK354" s="8"/>
      <c r="HPL354" s="8"/>
      <c r="HPM354" s="8"/>
      <c r="HPN354" s="8"/>
      <c r="HPO354" s="8"/>
      <c r="HPP354" s="8"/>
      <c r="HPQ354" s="8"/>
      <c r="HPR354" s="8"/>
      <c r="HPS354" s="8"/>
      <c r="HPT354" s="8"/>
      <c r="HPU354" s="8"/>
      <c r="HPV354" s="8"/>
      <c r="HPW354" s="8"/>
      <c r="HPX354" s="8"/>
      <c r="HPY354" s="8"/>
      <c r="HPZ354" s="8"/>
      <c r="HQA354" s="8"/>
      <c r="HQB354" s="8"/>
      <c r="HQC354" s="8"/>
      <c r="HQD354" s="8"/>
      <c r="HQE354" s="8"/>
      <c r="HQF354" s="8"/>
      <c r="HQG354" s="8"/>
      <c r="HQH354" s="8"/>
      <c r="HQI354" s="8"/>
      <c r="HQJ354" s="8"/>
      <c r="HQK354" s="8"/>
      <c r="HQL354" s="8"/>
      <c r="HQM354" s="8"/>
      <c r="HQN354" s="8"/>
      <c r="HQO354" s="8"/>
      <c r="HQP354" s="8"/>
      <c r="HQQ354" s="8"/>
      <c r="HQR354" s="8"/>
      <c r="HQS354" s="8"/>
      <c r="HQT354" s="8"/>
      <c r="HQU354" s="8"/>
      <c r="HQV354" s="8"/>
      <c r="HQW354" s="8"/>
      <c r="HQX354" s="8"/>
      <c r="HQY354" s="8"/>
      <c r="HQZ354" s="8"/>
      <c r="HRA354" s="8"/>
      <c r="HRB354" s="8"/>
      <c r="HRC354" s="8"/>
      <c r="HRD354" s="8"/>
      <c r="HRE354" s="8"/>
      <c r="HRF354" s="8"/>
      <c r="HRG354" s="8"/>
      <c r="HRH354" s="8"/>
      <c r="HRI354" s="8"/>
      <c r="HRJ354" s="8"/>
      <c r="HRK354" s="8"/>
      <c r="HRL354" s="8"/>
      <c r="HRM354" s="8"/>
      <c r="HRN354" s="8"/>
      <c r="HRO354" s="8"/>
      <c r="HRP354" s="8"/>
      <c r="HRQ354" s="8"/>
      <c r="HRR354" s="8"/>
      <c r="HRS354" s="8"/>
      <c r="HRT354" s="8"/>
      <c r="HRU354" s="8"/>
      <c r="HRV354" s="8"/>
      <c r="HRW354" s="8"/>
      <c r="HRX354" s="8"/>
      <c r="HRY354" s="8"/>
      <c r="HRZ354" s="8"/>
      <c r="HSA354" s="8"/>
      <c r="HSB354" s="8"/>
      <c r="HSC354" s="8"/>
      <c r="HSD354" s="8"/>
      <c r="HSE354" s="8"/>
      <c r="HSF354" s="8"/>
      <c r="HSG354" s="8"/>
      <c r="HSH354" s="8"/>
      <c r="HSI354" s="8"/>
      <c r="HSJ354" s="8"/>
      <c r="HSK354" s="8"/>
      <c r="HSL354" s="8"/>
      <c r="HSM354" s="8"/>
      <c r="HSN354" s="8"/>
      <c r="HSO354" s="8"/>
      <c r="HSP354" s="8"/>
      <c r="HSQ354" s="8"/>
      <c r="HSR354" s="8"/>
      <c r="HSS354" s="8"/>
      <c r="HST354" s="8"/>
      <c r="HSU354" s="8"/>
      <c r="HSV354" s="8"/>
      <c r="HSW354" s="8"/>
      <c r="HSX354" s="8"/>
      <c r="HSY354" s="8"/>
      <c r="HSZ354" s="8"/>
      <c r="HTA354" s="8"/>
      <c r="HTB354" s="8"/>
      <c r="HTC354" s="8"/>
      <c r="HTD354" s="8"/>
      <c r="HTE354" s="8"/>
      <c r="HTF354" s="8"/>
      <c r="HTG354" s="8"/>
      <c r="HTH354" s="8"/>
      <c r="HTI354" s="8"/>
      <c r="HTJ354" s="8"/>
      <c r="HTK354" s="8"/>
      <c r="HTL354" s="8"/>
      <c r="HTM354" s="8"/>
      <c r="HTN354" s="8"/>
      <c r="HTO354" s="8"/>
      <c r="HTP354" s="8"/>
      <c r="HTQ354" s="8"/>
      <c r="HTR354" s="8"/>
      <c r="HTS354" s="8"/>
      <c r="HTT354" s="8"/>
      <c r="HTU354" s="8"/>
      <c r="HTV354" s="8"/>
      <c r="HTW354" s="8"/>
      <c r="HTX354" s="8"/>
      <c r="HTY354" s="8"/>
      <c r="HTZ354" s="8"/>
      <c r="HUA354" s="8"/>
      <c r="HUB354" s="8"/>
      <c r="HUC354" s="8"/>
      <c r="HUD354" s="8"/>
      <c r="HUE354" s="8"/>
      <c r="HUF354" s="8"/>
      <c r="HUG354" s="8"/>
      <c r="HUH354" s="8"/>
      <c r="HUI354" s="8"/>
      <c r="HUJ354" s="8"/>
      <c r="HUK354" s="8"/>
      <c r="HUL354" s="8"/>
      <c r="HUM354" s="8"/>
      <c r="HUN354" s="8"/>
      <c r="HUO354" s="8"/>
      <c r="HUP354" s="8"/>
      <c r="HUQ354" s="8"/>
      <c r="HUR354" s="8"/>
      <c r="HUS354" s="8"/>
      <c r="HUT354" s="8"/>
      <c r="HUU354" s="8"/>
      <c r="HUV354" s="8"/>
      <c r="HUW354" s="8"/>
      <c r="HUX354" s="8"/>
      <c r="HUY354" s="8"/>
      <c r="HUZ354" s="8"/>
      <c r="HVA354" s="8"/>
      <c r="HVB354" s="8"/>
      <c r="HVC354" s="8"/>
      <c r="HVD354" s="8"/>
      <c r="HVE354" s="8"/>
      <c r="HVF354" s="8"/>
      <c r="HVG354" s="8"/>
      <c r="HVH354" s="8"/>
      <c r="HVI354" s="8"/>
      <c r="HVJ354" s="8"/>
      <c r="HVK354" s="8"/>
      <c r="HVL354" s="8"/>
      <c r="HVM354" s="8"/>
      <c r="HVN354" s="8"/>
      <c r="HVO354" s="8"/>
      <c r="HVP354" s="8"/>
      <c r="HVQ354" s="8"/>
      <c r="HVR354" s="8"/>
      <c r="HVS354" s="8"/>
      <c r="HVT354" s="8"/>
      <c r="HVU354" s="8"/>
      <c r="HVV354" s="8"/>
      <c r="HVW354" s="8"/>
      <c r="HVX354" s="8"/>
      <c r="HVY354" s="8"/>
      <c r="HVZ354" s="8"/>
      <c r="HWA354" s="8"/>
      <c r="HWB354" s="8"/>
      <c r="HWC354" s="8"/>
      <c r="HWD354" s="8"/>
      <c r="HWE354" s="8"/>
      <c r="HWF354" s="8"/>
      <c r="HWG354" s="8"/>
      <c r="HWH354" s="8"/>
      <c r="HWI354" s="8"/>
      <c r="HWJ354" s="8"/>
      <c r="HWK354" s="8"/>
      <c r="HWL354" s="8"/>
      <c r="HWM354" s="8"/>
      <c r="HWN354" s="8"/>
      <c r="HWO354" s="8"/>
      <c r="HWP354" s="8"/>
      <c r="HWQ354" s="8"/>
      <c r="HWR354" s="8"/>
      <c r="HWS354" s="8"/>
      <c r="HWT354" s="8"/>
      <c r="HWU354" s="8"/>
      <c r="HWV354" s="8"/>
      <c r="HWW354" s="8"/>
      <c r="HWX354" s="8"/>
      <c r="HWY354" s="8"/>
      <c r="HWZ354" s="8"/>
      <c r="HXA354" s="8"/>
      <c r="HXB354" s="8"/>
      <c r="HXC354" s="8"/>
      <c r="HXD354" s="8"/>
      <c r="HXE354" s="8"/>
      <c r="HXF354" s="8"/>
      <c r="HXG354" s="8"/>
      <c r="HXH354" s="8"/>
      <c r="HXI354" s="8"/>
      <c r="HXJ354" s="8"/>
      <c r="HXK354" s="8"/>
      <c r="HXL354" s="8"/>
      <c r="HXM354" s="8"/>
      <c r="HXN354" s="8"/>
      <c r="HXO354" s="8"/>
      <c r="HXP354" s="8"/>
      <c r="HXQ354" s="8"/>
      <c r="HXR354" s="8"/>
      <c r="HXS354" s="8"/>
      <c r="HXT354" s="8"/>
      <c r="HXU354" s="8"/>
      <c r="HXV354" s="8"/>
      <c r="HXW354" s="8"/>
      <c r="HXX354" s="8"/>
      <c r="HXY354" s="8"/>
      <c r="HXZ354" s="8"/>
      <c r="HYA354" s="8"/>
      <c r="HYB354" s="8"/>
      <c r="HYC354" s="8"/>
      <c r="HYD354" s="8"/>
      <c r="HYE354" s="8"/>
      <c r="HYF354" s="8"/>
      <c r="HYG354" s="8"/>
      <c r="HYH354" s="8"/>
      <c r="HYI354" s="8"/>
      <c r="HYJ354" s="8"/>
      <c r="HYK354" s="8"/>
      <c r="HYL354" s="8"/>
      <c r="HYM354" s="8"/>
      <c r="HYN354" s="8"/>
      <c r="HYO354" s="8"/>
      <c r="HYP354" s="8"/>
      <c r="HYQ354" s="8"/>
      <c r="HYR354" s="8"/>
      <c r="HYS354" s="8"/>
      <c r="HYT354" s="8"/>
      <c r="HYU354" s="8"/>
      <c r="HYV354" s="8"/>
      <c r="HYW354" s="8"/>
      <c r="HYX354" s="8"/>
      <c r="HYY354" s="8"/>
      <c r="HYZ354" s="8"/>
      <c r="HZA354" s="8"/>
      <c r="HZB354" s="8"/>
      <c r="HZC354" s="8"/>
      <c r="HZD354" s="8"/>
      <c r="HZE354" s="8"/>
      <c r="HZF354" s="8"/>
      <c r="HZG354" s="8"/>
      <c r="HZH354" s="8"/>
      <c r="HZI354" s="8"/>
      <c r="HZJ354" s="8"/>
      <c r="HZK354" s="8"/>
      <c r="HZL354" s="8"/>
      <c r="HZM354" s="8"/>
      <c r="HZN354" s="8"/>
      <c r="HZO354" s="8"/>
      <c r="HZP354" s="8"/>
      <c r="HZQ354" s="8"/>
      <c r="HZR354" s="8"/>
      <c r="HZS354" s="8"/>
      <c r="HZT354" s="8"/>
      <c r="HZU354" s="8"/>
      <c r="HZV354" s="8"/>
      <c r="HZW354" s="8"/>
      <c r="HZX354" s="8"/>
      <c r="HZY354" s="8"/>
      <c r="HZZ354" s="8"/>
      <c r="IAA354" s="8"/>
      <c r="IAB354" s="8"/>
      <c r="IAC354" s="8"/>
      <c r="IAD354" s="8"/>
      <c r="IAE354" s="8"/>
      <c r="IAF354" s="8"/>
      <c r="IAG354" s="8"/>
      <c r="IAH354" s="8"/>
      <c r="IAI354" s="8"/>
      <c r="IAJ354" s="8"/>
      <c r="IAK354" s="8"/>
      <c r="IAL354" s="8"/>
      <c r="IAM354" s="8"/>
      <c r="IAN354" s="8"/>
      <c r="IAO354" s="8"/>
      <c r="IAP354" s="8"/>
      <c r="IAQ354" s="8"/>
      <c r="IAR354" s="8"/>
      <c r="IAS354" s="8"/>
      <c r="IAT354" s="8"/>
      <c r="IAU354" s="8"/>
      <c r="IAV354" s="8"/>
      <c r="IAW354" s="8"/>
      <c r="IAX354" s="8"/>
      <c r="IAY354" s="8"/>
      <c r="IAZ354" s="8"/>
      <c r="IBA354" s="8"/>
      <c r="IBB354" s="8"/>
      <c r="IBC354" s="8"/>
      <c r="IBD354" s="8"/>
      <c r="IBE354" s="8"/>
      <c r="IBF354" s="8"/>
      <c r="IBG354" s="8"/>
      <c r="IBH354" s="8"/>
      <c r="IBI354" s="8"/>
      <c r="IBJ354" s="8"/>
      <c r="IBK354" s="8"/>
      <c r="IBL354" s="8"/>
      <c r="IBM354" s="8"/>
      <c r="IBN354" s="8"/>
      <c r="IBO354" s="8"/>
      <c r="IBP354" s="8"/>
      <c r="IBQ354" s="8"/>
      <c r="IBR354" s="8"/>
      <c r="IBS354" s="8"/>
      <c r="IBT354" s="8"/>
      <c r="IBU354" s="8"/>
      <c r="IBV354" s="8"/>
      <c r="IBW354" s="8"/>
      <c r="IBX354" s="8"/>
      <c r="IBY354" s="8"/>
      <c r="IBZ354" s="8"/>
      <c r="ICA354" s="8"/>
      <c r="ICB354" s="8"/>
      <c r="ICC354" s="8"/>
      <c r="ICD354" s="8"/>
      <c r="ICE354" s="8"/>
      <c r="ICF354" s="8"/>
      <c r="ICG354" s="8"/>
      <c r="ICH354" s="8"/>
      <c r="ICI354" s="8"/>
      <c r="ICJ354" s="8"/>
      <c r="ICK354" s="8"/>
      <c r="ICL354" s="8"/>
      <c r="ICM354" s="8"/>
      <c r="ICN354" s="8"/>
      <c r="ICO354" s="8"/>
      <c r="ICP354" s="8"/>
      <c r="ICQ354" s="8"/>
      <c r="ICR354" s="8"/>
      <c r="ICS354" s="8"/>
      <c r="ICT354" s="8"/>
      <c r="ICU354" s="8"/>
      <c r="ICV354" s="8"/>
      <c r="ICW354" s="8"/>
      <c r="ICX354" s="8"/>
      <c r="ICY354" s="8"/>
      <c r="ICZ354" s="8"/>
      <c r="IDA354" s="8"/>
      <c r="IDB354" s="8"/>
      <c r="IDC354" s="8"/>
      <c r="IDD354" s="8"/>
      <c r="IDE354" s="8"/>
      <c r="IDF354" s="8"/>
      <c r="IDG354" s="8"/>
      <c r="IDH354" s="8"/>
      <c r="IDI354" s="8"/>
      <c r="IDJ354" s="8"/>
      <c r="IDK354" s="8"/>
      <c r="IDL354" s="8"/>
      <c r="IDM354" s="8"/>
      <c r="IDN354" s="8"/>
      <c r="IDO354" s="8"/>
      <c r="IDP354" s="8"/>
      <c r="IDQ354" s="8"/>
      <c r="IDR354" s="8"/>
      <c r="IDS354" s="8"/>
      <c r="IDT354" s="8"/>
      <c r="IDU354" s="8"/>
      <c r="IDV354" s="8"/>
      <c r="IDW354" s="8"/>
      <c r="IDX354" s="8"/>
      <c r="IDY354" s="8"/>
      <c r="IDZ354" s="8"/>
      <c r="IEA354" s="8"/>
      <c r="IEB354" s="8"/>
      <c r="IEC354" s="8"/>
      <c r="IED354" s="8"/>
      <c r="IEE354" s="8"/>
      <c r="IEF354" s="8"/>
      <c r="IEG354" s="8"/>
      <c r="IEH354" s="8"/>
      <c r="IEI354" s="8"/>
      <c r="IEJ354" s="8"/>
      <c r="IEK354" s="8"/>
      <c r="IEL354" s="8"/>
      <c r="IEM354" s="8"/>
      <c r="IEN354" s="8"/>
      <c r="IEO354" s="8"/>
      <c r="IEP354" s="8"/>
      <c r="IEQ354" s="8"/>
      <c r="IER354" s="8"/>
      <c r="IES354" s="8"/>
      <c r="IET354" s="8"/>
      <c r="IEU354" s="8"/>
      <c r="IEV354" s="8"/>
      <c r="IEW354" s="8"/>
      <c r="IEX354" s="8"/>
      <c r="IEY354" s="8"/>
      <c r="IEZ354" s="8"/>
      <c r="IFA354" s="8"/>
      <c r="IFB354" s="8"/>
      <c r="IFC354" s="8"/>
      <c r="IFD354" s="8"/>
      <c r="IFE354" s="8"/>
      <c r="IFF354" s="8"/>
      <c r="IFG354" s="8"/>
      <c r="IFH354" s="8"/>
      <c r="IFI354" s="8"/>
      <c r="IFJ354" s="8"/>
      <c r="IFK354" s="8"/>
      <c r="IFL354" s="8"/>
      <c r="IFM354" s="8"/>
      <c r="IFN354" s="8"/>
      <c r="IFO354" s="8"/>
      <c r="IFP354" s="8"/>
      <c r="IFQ354" s="8"/>
      <c r="IFR354" s="8"/>
      <c r="IFS354" s="8"/>
      <c r="IFT354" s="8"/>
      <c r="IFU354" s="8"/>
      <c r="IFV354" s="8"/>
      <c r="IFW354" s="8"/>
      <c r="IFX354" s="8"/>
      <c r="IFY354" s="8"/>
      <c r="IFZ354" s="8"/>
      <c r="IGA354" s="8"/>
      <c r="IGB354" s="8"/>
      <c r="IGC354" s="8"/>
      <c r="IGD354" s="8"/>
      <c r="IGE354" s="8"/>
      <c r="IGF354" s="8"/>
      <c r="IGG354" s="8"/>
      <c r="IGH354" s="8"/>
      <c r="IGI354" s="8"/>
      <c r="IGJ354" s="8"/>
      <c r="IGK354" s="8"/>
      <c r="IGL354" s="8"/>
      <c r="IGM354" s="8"/>
      <c r="IGN354" s="8"/>
      <c r="IGO354" s="8"/>
      <c r="IGP354" s="8"/>
      <c r="IGQ354" s="8"/>
      <c r="IGR354" s="8"/>
      <c r="IGS354" s="8"/>
      <c r="IGT354" s="8"/>
      <c r="IGU354" s="8"/>
      <c r="IGV354" s="8"/>
      <c r="IGW354" s="8"/>
      <c r="IGX354" s="8"/>
      <c r="IGY354" s="8"/>
      <c r="IGZ354" s="8"/>
      <c r="IHA354" s="8"/>
      <c r="IHB354" s="8"/>
      <c r="IHC354" s="8"/>
      <c r="IHD354" s="8"/>
      <c r="IHE354" s="8"/>
      <c r="IHF354" s="8"/>
      <c r="IHG354" s="8"/>
      <c r="IHH354" s="8"/>
      <c r="IHI354" s="8"/>
      <c r="IHJ354" s="8"/>
      <c r="IHK354" s="8"/>
      <c r="IHL354" s="8"/>
      <c r="IHM354" s="8"/>
      <c r="IHN354" s="8"/>
      <c r="IHO354" s="8"/>
      <c r="IHP354" s="8"/>
      <c r="IHQ354" s="8"/>
      <c r="IHR354" s="8"/>
      <c r="IHS354" s="8"/>
      <c r="IHT354" s="8"/>
      <c r="IHU354" s="8"/>
      <c r="IHV354" s="8"/>
      <c r="IHW354" s="8"/>
      <c r="IHX354" s="8"/>
      <c r="IHY354" s="8"/>
      <c r="IHZ354" s="8"/>
      <c r="IIA354" s="8"/>
      <c r="IIB354" s="8"/>
      <c r="IIC354" s="8"/>
      <c r="IID354" s="8"/>
      <c r="IIE354" s="8"/>
      <c r="IIF354" s="8"/>
      <c r="IIG354" s="8"/>
      <c r="IIH354" s="8"/>
      <c r="III354" s="8"/>
      <c r="IIJ354" s="8"/>
      <c r="IIK354" s="8"/>
      <c r="IIL354" s="8"/>
      <c r="IIM354" s="8"/>
      <c r="IIN354" s="8"/>
      <c r="IIO354" s="8"/>
      <c r="IIP354" s="8"/>
      <c r="IIQ354" s="8"/>
      <c r="IIR354" s="8"/>
      <c r="IIS354" s="8"/>
      <c r="IIT354" s="8"/>
      <c r="IIU354" s="8"/>
      <c r="IIV354" s="8"/>
      <c r="IIW354" s="8"/>
      <c r="IIX354" s="8"/>
      <c r="IIY354" s="8"/>
      <c r="IIZ354" s="8"/>
      <c r="IJA354" s="8"/>
      <c r="IJB354" s="8"/>
      <c r="IJC354" s="8"/>
      <c r="IJD354" s="8"/>
      <c r="IJE354" s="8"/>
      <c r="IJF354" s="8"/>
      <c r="IJG354" s="8"/>
      <c r="IJH354" s="8"/>
      <c r="IJI354" s="8"/>
      <c r="IJJ354" s="8"/>
      <c r="IJK354" s="8"/>
      <c r="IJL354" s="8"/>
      <c r="IJM354" s="8"/>
      <c r="IJN354" s="8"/>
      <c r="IJO354" s="8"/>
      <c r="IJP354" s="8"/>
      <c r="IJQ354" s="8"/>
      <c r="IJR354" s="8"/>
      <c r="IJS354" s="8"/>
      <c r="IJT354" s="8"/>
      <c r="IJU354" s="8"/>
      <c r="IJV354" s="8"/>
      <c r="IJW354" s="8"/>
      <c r="IJX354" s="8"/>
      <c r="IJY354" s="8"/>
      <c r="IJZ354" s="8"/>
      <c r="IKA354" s="8"/>
      <c r="IKB354" s="8"/>
      <c r="IKC354" s="8"/>
      <c r="IKD354" s="8"/>
      <c r="IKE354" s="8"/>
      <c r="IKF354" s="8"/>
      <c r="IKG354" s="8"/>
      <c r="IKH354" s="8"/>
      <c r="IKI354" s="8"/>
      <c r="IKJ354" s="8"/>
      <c r="IKK354" s="8"/>
      <c r="IKL354" s="8"/>
      <c r="IKM354" s="8"/>
      <c r="IKN354" s="8"/>
      <c r="IKO354" s="8"/>
      <c r="IKP354" s="8"/>
      <c r="IKQ354" s="8"/>
      <c r="IKR354" s="8"/>
      <c r="IKS354" s="8"/>
      <c r="IKT354" s="8"/>
      <c r="IKU354" s="8"/>
      <c r="IKV354" s="8"/>
      <c r="IKW354" s="8"/>
      <c r="IKX354" s="8"/>
      <c r="IKY354" s="8"/>
      <c r="IKZ354" s="8"/>
      <c r="ILA354" s="8"/>
      <c r="ILB354" s="8"/>
      <c r="ILC354" s="8"/>
      <c r="ILD354" s="8"/>
      <c r="ILE354" s="8"/>
      <c r="ILF354" s="8"/>
      <c r="ILG354" s="8"/>
      <c r="ILH354" s="8"/>
      <c r="ILI354" s="8"/>
      <c r="ILJ354" s="8"/>
      <c r="ILK354" s="8"/>
      <c r="ILL354" s="8"/>
      <c r="ILM354" s="8"/>
      <c r="ILN354" s="8"/>
      <c r="ILO354" s="8"/>
      <c r="ILP354" s="8"/>
      <c r="ILQ354" s="8"/>
      <c r="ILR354" s="8"/>
      <c r="ILS354" s="8"/>
      <c r="ILT354" s="8"/>
      <c r="ILU354" s="8"/>
      <c r="ILV354" s="8"/>
      <c r="ILW354" s="8"/>
      <c r="ILX354" s="8"/>
      <c r="ILY354" s="8"/>
      <c r="ILZ354" s="8"/>
      <c r="IMA354" s="8"/>
      <c r="IMB354" s="8"/>
      <c r="IMC354" s="8"/>
      <c r="IMD354" s="8"/>
      <c r="IME354" s="8"/>
      <c r="IMF354" s="8"/>
      <c r="IMG354" s="8"/>
      <c r="IMH354" s="8"/>
      <c r="IMI354" s="8"/>
      <c r="IMJ354" s="8"/>
      <c r="IMK354" s="8"/>
      <c r="IML354" s="8"/>
      <c r="IMM354" s="8"/>
      <c r="IMN354" s="8"/>
      <c r="IMO354" s="8"/>
      <c r="IMP354" s="8"/>
      <c r="IMQ354" s="8"/>
      <c r="IMR354" s="8"/>
      <c r="IMS354" s="8"/>
      <c r="IMT354" s="8"/>
      <c r="IMU354" s="8"/>
      <c r="IMV354" s="8"/>
      <c r="IMW354" s="8"/>
      <c r="IMX354" s="8"/>
      <c r="IMY354" s="8"/>
      <c r="IMZ354" s="8"/>
      <c r="INA354" s="8"/>
      <c r="INB354" s="8"/>
      <c r="INC354" s="8"/>
      <c r="IND354" s="8"/>
      <c r="INE354" s="8"/>
      <c r="INF354" s="8"/>
      <c r="ING354" s="8"/>
      <c r="INH354" s="8"/>
      <c r="INI354" s="8"/>
      <c r="INJ354" s="8"/>
      <c r="INK354" s="8"/>
      <c r="INL354" s="8"/>
      <c r="INM354" s="8"/>
      <c r="INN354" s="8"/>
      <c r="INO354" s="8"/>
      <c r="INP354" s="8"/>
      <c r="INQ354" s="8"/>
      <c r="INR354" s="8"/>
      <c r="INS354" s="8"/>
      <c r="INT354" s="8"/>
      <c r="INU354" s="8"/>
      <c r="INV354" s="8"/>
      <c r="INW354" s="8"/>
      <c r="INX354" s="8"/>
      <c r="INY354" s="8"/>
      <c r="INZ354" s="8"/>
      <c r="IOA354" s="8"/>
      <c r="IOB354" s="8"/>
      <c r="IOC354" s="8"/>
      <c r="IOD354" s="8"/>
      <c r="IOE354" s="8"/>
      <c r="IOF354" s="8"/>
      <c r="IOG354" s="8"/>
      <c r="IOH354" s="8"/>
      <c r="IOI354" s="8"/>
      <c r="IOJ354" s="8"/>
      <c r="IOK354" s="8"/>
      <c r="IOL354" s="8"/>
      <c r="IOM354" s="8"/>
      <c r="ION354" s="8"/>
      <c r="IOO354" s="8"/>
      <c r="IOP354" s="8"/>
      <c r="IOQ354" s="8"/>
      <c r="IOR354" s="8"/>
      <c r="IOS354" s="8"/>
      <c r="IOT354" s="8"/>
      <c r="IOU354" s="8"/>
      <c r="IOV354" s="8"/>
      <c r="IOW354" s="8"/>
      <c r="IOX354" s="8"/>
      <c r="IOY354" s="8"/>
      <c r="IOZ354" s="8"/>
      <c r="IPA354" s="8"/>
      <c r="IPB354" s="8"/>
      <c r="IPC354" s="8"/>
      <c r="IPD354" s="8"/>
      <c r="IPE354" s="8"/>
      <c r="IPF354" s="8"/>
      <c r="IPG354" s="8"/>
      <c r="IPH354" s="8"/>
      <c r="IPI354" s="8"/>
      <c r="IPJ354" s="8"/>
      <c r="IPK354" s="8"/>
      <c r="IPL354" s="8"/>
      <c r="IPM354" s="8"/>
      <c r="IPN354" s="8"/>
      <c r="IPO354" s="8"/>
      <c r="IPP354" s="8"/>
      <c r="IPQ354" s="8"/>
      <c r="IPR354" s="8"/>
      <c r="IPS354" s="8"/>
      <c r="IPT354" s="8"/>
      <c r="IPU354" s="8"/>
      <c r="IPV354" s="8"/>
      <c r="IPW354" s="8"/>
      <c r="IPX354" s="8"/>
      <c r="IPY354" s="8"/>
      <c r="IPZ354" s="8"/>
      <c r="IQA354" s="8"/>
      <c r="IQB354" s="8"/>
      <c r="IQC354" s="8"/>
      <c r="IQD354" s="8"/>
      <c r="IQE354" s="8"/>
      <c r="IQF354" s="8"/>
      <c r="IQG354" s="8"/>
      <c r="IQH354" s="8"/>
      <c r="IQI354" s="8"/>
      <c r="IQJ354" s="8"/>
      <c r="IQK354" s="8"/>
      <c r="IQL354" s="8"/>
      <c r="IQM354" s="8"/>
      <c r="IQN354" s="8"/>
      <c r="IQO354" s="8"/>
      <c r="IQP354" s="8"/>
      <c r="IQQ354" s="8"/>
      <c r="IQR354" s="8"/>
      <c r="IQS354" s="8"/>
      <c r="IQT354" s="8"/>
      <c r="IQU354" s="8"/>
      <c r="IQV354" s="8"/>
      <c r="IQW354" s="8"/>
      <c r="IQX354" s="8"/>
      <c r="IQY354" s="8"/>
      <c r="IQZ354" s="8"/>
      <c r="IRA354" s="8"/>
      <c r="IRB354" s="8"/>
      <c r="IRC354" s="8"/>
      <c r="IRD354" s="8"/>
      <c r="IRE354" s="8"/>
      <c r="IRF354" s="8"/>
      <c r="IRG354" s="8"/>
      <c r="IRH354" s="8"/>
      <c r="IRI354" s="8"/>
      <c r="IRJ354" s="8"/>
      <c r="IRK354" s="8"/>
      <c r="IRL354" s="8"/>
      <c r="IRM354" s="8"/>
      <c r="IRN354" s="8"/>
      <c r="IRO354" s="8"/>
      <c r="IRP354" s="8"/>
      <c r="IRQ354" s="8"/>
      <c r="IRR354" s="8"/>
      <c r="IRS354" s="8"/>
      <c r="IRT354" s="8"/>
      <c r="IRU354" s="8"/>
      <c r="IRV354" s="8"/>
      <c r="IRW354" s="8"/>
      <c r="IRX354" s="8"/>
      <c r="IRY354" s="8"/>
      <c r="IRZ354" s="8"/>
      <c r="ISA354" s="8"/>
      <c r="ISB354" s="8"/>
      <c r="ISC354" s="8"/>
      <c r="ISD354" s="8"/>
      <c r="ISE354" s="8"/>
      <c r="ISF354" s="8"/>
      <c r="ISG354" s="8"/>
      <c r="ISH354" s="8"/>
      <c r="ISI354" s="8"/>
      <c r="ISJ354" s="8"/>
      <c r="ISK354" s="8"/>
      <c r="ISL354" s="8"/>
      <c r="ISM354" s="8"/>
      <c r="ISN354" s="8"/>
      <c r="ISO354" s="8"/>
      <c r="ISP354" s="8"/>
      <c r="ISQ354" s="8"/>
      <c r="ISR354" s="8"/>
      <c r="ISS354" s="8"/>
      <c r="IST354" s="8"/>
      <c r="ISU354" s="8"/>
      <c r="ISV354" s="8"/>
      <c r="ISW354" s="8"/>
      <c r="ISX354" s="8"/>
      <c r="ISY354" s="8"/>
      <c r="ISZ354" s="8"/>
      <c r="ITA354" s="8"/>
      <c r="ITB354" s="8"/>
      <c r="ITC354" s="8"/>
      <c r="ITD354" s="8"/>
      <c r="ITE354" s="8"/>
      <c r="ITF354" s="8"/>
      <c r="ITG354" s="8"/>
      <c r="ITH354" s="8"/>
      <c r="ITI354" s="8"/>
      <c r="ITJ354" s="8"/>
      <c r="ITK354" s="8"/>
      <c r="ITL354" s="8"/>
      <c r="ITM354" s="8"/>
      <c r="ITN354" s="8"/>
      <c r="ITO354" s="8"/>
      <c r="ITP354" s="8"/>
      <c r="ITQ354" s="8"/>
      <c r="ITR354" s="8"/>
      <c r="ITS354" s="8"/>
      <c r="ITT354" s="8"/>
      <c r="ITU354" s="8"/>
      <c r="ITV354" s="8"/>
      <c r="ITW354" s="8"/>
      <c r="ITX354" s="8"/>
      <c r="ITY354" s="8"/>
      <c r="ITZ354" s="8"/>
      <c r="IUA354" s="8"/>
      <c r="IUB354" s="8"/>
      <c r="IUC354" s="8"/>
      <c r="IUD354" s="8"/>
      <c r="IUE354" s="8"/>
      <c r="IUF354" s="8"/>
      <c r="IUG354" s="8"/>
      <c r="IUH354" s="8"/>
      <c r="IUI354" s="8"/>
      <c r="IUJ354" s="8"/>
      <c r="IUK354" s="8"/>
      <c r="IUL354" s="8"/>
      <c r="IUM354" s="8"/>
      <c r="IUN354" s="8"/>
      <c r="IUO354" s="8"/>
      <c r="IUP354" s="8"/>
      <c r="IUQ354" s="8"/>
      <c r="IUR354" s="8"/>
      <c r="IUS354" s="8"/>
      <c r="IUT354" s="8"/>
      <c r="IUU354" s="8"/>
      <c r="IUV354" s="8"/>
      <c r="IUW354" s="8"/>
      <c r="IUX354" s="8"/>
      <c r="IUY354" s="8"/>
      <c r="IUZ354" s="8"/>
      <c r="IVA354" s="8"/>
      <c r="IVB354" s="8"/>
      <c r="IVC354" s="8"/>
      <c r="IVD354" s="8"/>
      <c r="IVE354" s="8"/>
      <c r="IVF354" s="8"/>
      <c r="IVG354" s="8"/>
      <c r="IVH354" s="8"/>
      <c r="IVI354" s="8"/>
      <c r="IVJ354" s="8"/>
      <c r="IVK354" s="8"/>
      <c r="IVL354" s="8"/>
      <c r="IVM354" s="8"/>
      <c r="IVN354" s="8"/>
      <c r="IVO354" s="8"/>
      <c r="IVP354" s="8"/>
      <c r="IVQ354" s="8"/>
      <c r="IVR354" s="8"/>
      <c r="IVS354" s="8"/>
      <c r="IVT354" s="8"/>
      <c r="IVU354" s="8"/>
      <c r="IVV354" s="8"/>
      <c r="IVW354" s="8"/>
      <c r="IVX354" s="8"/>
      <c r="IVY354" s="8"/>
      <c r="IVZ354" s="8"/>
      <c r="IWA354" s="8"/>
      <c r="IWB354" s="8"/>
      <c r="IWC354" s="8"/>
      <c r="IWD354" s="8"/>
      <c r="IWE354" s="8"/>
      <c r="IWF354" s="8"/>
      <c r="IWG354" s="8"/>
      <c r="IWH354" s="8"/>
      <c r="IWI354" s="8"/>
      <c r="IWJ354" s="8"/>
      <c r="IWK354" s="8"/>
      <c r="IWL354" s="8"/>
      <c r="IWM354" s="8"/>
      <c r="IWN354" s="8"/>
      <c r="IWO354" s="8"/>
      <c r="IWP354" s="8"/>
      <c r="IWQ354" s="8"/>
      <c r="IWR354" s="8"/>
      <c r="IWS354" s="8"/>
      <c r="IWT354" s="8"/>
      <c r="IWU354" s="8"/>
      <c r="IWV354" s="8"/>
      <c r="IWW354" s="8"/>
      <c r="IWX354" s="8"/>
      <c r="IWY354" s="8"/>
      <c r="IWZ354" s="8"/>
      <c r="IXA354" s="8"/>
      <c r="IXB354" s="8"/>
      <c r="IXC354" s="8"/>
      <c r="IXD354" s="8"/>
      <c r="IXE354" s="8"/>
      <c r="IXF354" s="8"/>
      <c r="IXG354" s="8"/>
      <c r="IXH354" s="8"/>
      <c r="IXI354" s="8"/>
      <c r="IXJ354" s="8"/>
      <c r="IXK354" s="8"/>
      <c r="IXL354" s="8"/>
      <c r="IXM354" s="8"/>
      <c r="IXN354" s="8"/>
      <c r="IXO354" s="8"/>
      <c r="IXP354" s="8"/>
      <c r="IXQ354" s="8"/>
      <c r="IXR354" s="8"/>
      <c r="IXS354" s="8"/>
      <c r="IXT354" s="8"/>
      <c r="IXU354" s="8"/>
      <c r="IXV354" s="8"/>
      <c r="IXW354" s="8"/>
      <c r="IXX354" s="8"/>
      <c r="IXY354" s="8"/>
      <c r="IXZ354" s="8"/>
      <c r="IYA354" s="8"/>
      <c r="IYB354" s="8"/>
      <c r="IYC354" s="8"/>
      <c r="IYD354" s="8"/>
      <c r="IYE354" s="8"/>
      <c r="IYF354" s="8"/>
      <c r="IYG354" s="8"/>
      <c r="IYH354" s="8"/>
      <c r="IYI354" s="8"/>
      <c r="IYJ354" s="8"/>
      <c r="IYK354" s="8"/>
      <c r="IYL354" s="8"/>
      <c r="IYM354" s="8"/>
      <c r="IYN354" s="8"/>
      <c r="IYO354" s="8"/>
      <c r="IYP354" s="8"/>
      <c r="IYQ354" s="8"/>
      <c r="IYR354" s="8"/>
      <c r="IYS354" s="8"/>
      <c r="IYT354" s="8"/>
      <c r="IYU354" s="8"/>
      <c r="IYV354" s="8"/>
      <c r="IYW354" s="8"/>
      <c r="IYX354" s="8"/>
      <c r="IYY354" s="8"/>
      <c r="IYZ354" s="8"/>
      <c r="IZA354" s="8"/>
      <c r="IZB354" s="8"/>
      <c r="IZC354" s="8"/>
      <c r="IZD354" s="8"/>
      <c r="IZE354" s="8"/>
      <c r="IZF354" s="8"/>
      <c r="IZG354" s="8"/>
      <c r="IZH354" s="8"/>
      <c r="IZI354" s="8"/>
      <c r="IZJ354" s="8"/>
      <c r="IZK354" s="8"/>
      <c r="IZL354" s="8"/>
      <c r="IZM354" s="8"/>
      <c r="IZN354" s="8"/>
      <c r="IZO354" s="8"/>
      <c r="IZP354" s="8"/>
      <c r="IZQ354" s="8"/>
      <c r="IZR354" s="8"/>
      <c r="IZS354" s="8"/>
      <c r="IZT354" s="8"/>
      <c r="IZU354" s="8"/>
      <c r="IZV354" s="8"/>
      <c r="IZW354" s="8"/>
      <c r="IZX354" s="8"/>
      <c r="IZY354" s="8"/>
      <c r="IZZ354" s="8"/>
      <c r="JAA354" s="8"/>
      <c r="JAB354" s="8"/>
      <c r="JAC354" s="8"/>
      <c r="JAD354" s="8"/>
      <c r="JAE354" s="8"/>
      <c r="JAF354" s="8"/>
      <c r="JAG354" s="8"/>
      <c r="JAH354" s="8"/>
      <c r="JAI354" s="8"/>
      <c r="JAJ354" s="8"/>
      <c r="JAK354" s="8"/>
      <c r="JAL354" s="8"/>
      <c r="JAM354" s="8"/>
      <c r="JAN354" s="8"/>
      <c r="JAO354" s="8"/>
      <c r="JAP354" s="8"/>
      <c r="JAQ354" s="8"/>
      <c r="JAR354" s="8"/>
      <c r="JAS354" s="8"/>
      <c r="JAT354" s="8"/>
      <c r="JAU354" s="8"/>
      <c r="JAV354" s="8"/>
      <c r="JAW354" s="8"/>
      <c r="JAX354" s="8"/>
      <c r="JAY354" s="8"/>
      <c r="JAZ354" s="8"/>
      <c r="JBA354" s="8"/>
      <c r="JBB354" s="8"/>
      <c r="JBC354" s="8"/>
      <c r="JBD354" s="8"/>
      <c r="JBE354" s="8"/>
      <c r="JBF354" s="8"/>
      <c r="JBG354" s="8"/>
      <c r="JBH354" s="8"/>
      <c r="JBI354" s="8"/>
      <c r="JBJ354" s="8"/>
      <c r="JBK354" s="8"/>
      <c r="JBL354" s="8"/>
      <c r="JBM354" s="8"/>
      <c r="JBN354" s="8"/>
      <c r="JBO354" s="8"/>
      <c r="JBP354" s="8"/>
      <c r="JBQ354" s="8"/>
      <c r="JBR354" s="8"/>
      <c r="JBS354" s="8"/>
      <c r="JBT354" s="8"/>
      <c r="JBU354" s="8"/>
      <c r="JBV354" s="8"/>
      <c r="JBW354" s="8"/>
      <c r="JBX354" s="8"/>
      <c r="JBY354" s="8"/>
      <c r="JBZ354" s="8"/>
      <c r="JCA354" s="8"/>
      <c r="JCB354" s="8"/>
      <c r="JCC354" s="8"/>
      <c r="JCD354" s="8"/>
      <c r="JCE354" s="8"/>
      <c r="JCF354" s="8"/>
      <c r="JCG354" s="8"/>
      <c r="JCH354" s="8"/>
      <c r="JCI354" s="8"/>
      <c r="JCJ354" s="8"/>
      <c r="JCK354" s="8"/>
      <c r="JCL354" s="8"/>
      <c r="JCM354" s="8"/>
      <c r="JCN354" s="8"/>
      <c r="JCO354" s="8"/>
      <c r="JCP354" s="8"/>
      <c r="JCQ354" s="8"/>
      <c r="JCR354" s="8"/>
      <c r="JCS354" s="8"/>
      <c r="JCT354" s="8"/>
      <c r="JCU354" s="8"/>
      <c r="JCV354" s="8"/>
      <c r="JCW354" s="8"/>
      <c r="JCX354" s="8"/>
      <c r="JCY354" s="8"/>
      <c r="JCZ354" s="8"/>
      <c r="JDA354" s="8"/>
      <c r="JDB354" s="8"/>
      <c r="JDC354" s="8"/>
      <c r="JDD354" s="8"/>
      <c r="JDE354" s="8"/>
      <c r="JDF354" s="8"/>
      <c r="JDG354" s="8"/>
      <c r="JDH354" s="8"/>
      <c r="JDI354" s="8"/>
      <c r="JDJ354" s="8"/>
      <c r="JDK354" s="8"/>
      <c r="JDL354" s="8"/>
      <c r="JDM354" s="8"/>
      <c r="JDN354" s="8"/>
      <c r="JDO354" s="8"/>
      <c r="JDP354" s="8"/>
      <c r="JDQ354" s="8"/>
      <c r="JDR354" s="8"/>
      <c r="JDS354" s="8"/>
      <c r="JDT354" s="8"/>
      <c r="JDU354" s="8"/>
      <c r="JDV354" s="8"/>
      <c r="JDW354" s="8"/>
      <c r="JDX354" s="8"/>
      <c r="JDY354" s="8"/>
      <c r="JDZ354" s="8"/>
      <c r="JEA354" s="8"/>
      <c r="JEB354" s="8"/>
      <c r="JEC354" s="8"/>
      <c r="JED354" s="8"/>
      <c r="JEE354" s="8"/>
      <c r="JEF354" s="8"/>
      <c r="JEG354" s="8"/>
      <c r="JEH354" s="8"/>
      <c r="JEI354" s="8"/>
      <c r="JEJ354" s="8"/>
      <c r="JEK354" s="8"/>
      <c r="JEL354" s="8"/>
      <c r="JEM354" s="8"/>
      <c r="JEN354" s="8"/>
      <c r="JEO354" s="8"/>
      <c r="JEP354" s="8"/>
      <c r="JEQ354" s="8"/>
      <c r="JER354" s="8"/>
      <c r="JES354" s="8"/>
      <c r="JET354" s="8"/>
      <c r="JEU354" s="8"/>
      <c r="JEV354" s="8"/>
      <c r="JEW354" s="8"/>
      <c r="JEX354" s="8"/>
      <c r="JEY354" s="8"/>
      <c r="JEZ354" s="8"/>
      <c r="JFA354" s="8"/>
      <c r="JFB354" s="8"/>
      <c r="JFC354" s="8"/>
      <c r="JFD354" s="8"/>
      <c r="JFE354" s="8"/>
      <c r="JFF354" s="8"/>
      <c r="JFG354" s="8"/>
      <c r="JFH354" s="8"/>
      <c r="JFI354" s="8"/>
      <c r="JFJ354" s="8"/>
      <c r="JFK354" s="8"/>
      <c r="JFL354" s="8"/>
      <c r="JFM354" s="8"/>
      <c r="JFN354" s="8"/>
      <c r="JFO354" s="8"/>
      <c r="JFP354" s="8"/>
      <c r="JFQ354" s="8"/>
      <c r="JFR354" s="8"/>
      <c r="JFS354" s="8"/>
      <c r="JFT354" s="8"/>
      <c r="JFU354" s="8"/>
      <c r="JFV354" s="8"/>
      <c r="JFW354" s="8"/>
      <c r="JFX354" s="8"/>
      <c r="JFY354" s="8"/>
      <c r="JFZ354" s="8"/>
      <c r="JGA354" s="8"/>
      <c r="JGB354" s="8"/>
      <c r="JGC354" s="8"/>
      <c r="JGD354" s="8"/>
      <c r="JGE354" s="8"/>
      <c r="JGF354" s="8"/>
      <c r="JGG354" s="8"/>
      <c r="JGH354" s="8"/>
      <c r="JGI354" s="8"/>
      <c r="JGJ354" s="8"/>
      <c r="JGK354" s="8"/>
      <c r="JGL354" s="8"/>
      <c r="JGM354" s="8"/>
      <c r="JGN354" s="8"/>
      <c r="JGO354" s="8"/>
      <c r="JGP354" s="8"/>
      <c r="JGQ354" s="8"/>
      <c r="JGR354" s="8"/>
      <c r="JGS354" s="8"/>
      <c r="JGT354" s="8"/>
      <c r="JGU354" s="8"/>
      <c r="JGV354" s="8"/>
      <c r="JGW354" s="8"/>
      <c r="JGX354" s="8"/>
      <c r="JGY354" s="8"/>
      <c r="JGZ354" s="8"/>
      <c r="JHA354" s="8"/>
      <c r="JHB354" s="8"/>
      <c r="JHC354" s="8"/>
      <c r="JHD354" s="8"/>
      <c r="JHE354" s="8"/>
      <c r="JHF354" s="8"/>
      <c r="JHG354" s="8"/>
      <c r="JHH354" s="8"/>
      <c r="JHI354" s="8"/>
      <c r="JHJ354" s="8"/>
      <c r="JHK354" s="8"/>
      <c r="JHL354" s="8"/>
      <c r="JHM354" s="8"/>
      <c r="JHN354" s="8"/>
      <c r="JHO354" s="8"/>
      <c r="JHP354" s="8"/>
      <c r="JHQ354" s="8"/>
      <c r="JHR354" s="8"/>
      <c r="JHS354" s="8"/>
      <c r="JHT354" s="8"/>
      <c r="JHU354" s="8"/>
      <c r="JHV354" s="8"/>
      <c r="JHW354" s="8"/>
      <c r="JHX354" s="8"/>
      <c r="JHY354" s="8"/>
      <c r="JHZ354" s="8"/>
      <c r="JIA354" s="8"/>
      <c r="JIB354" s="8"/>
      <c r="JIC354" s="8"/>
      <c r="JID354" s="8"/>
      <c r="JIE354" s="8"/>
      <c r="JIF354" s="8"/>
      <c r="JIG354" s="8"/>
      <c r="JIH354" s="8"/>
      <c r="JII354" s="8"/>
      <c r="JIJ354" s="8"/>
      <c r="JIK354" s="8"/>
      <c r="JIL354" s="8"/>
      <c r="JIM354" s="8"/>
      <c r="JIN354" s="8"/>
      <c r="JIO354" s="8"/>
      <c r="JIP354" s="8"/>
      <c r="JIQ354" s="8"/>
      <c r="JIR354" s="8"/>
      <c r="JIS354" s="8"/>
      <c r="JIT354" s="8"/>
      <c r="JIU354" s="8"/>
      <c r="JIV354" s="8"/>
      <c r="JIW354" s="8"/>
      <c r="JIX354" s="8"/>
      <c r="JIY354" s="8"/>
      <c r="JIZ354" s="8"/>
      <c r="JJA354" s="8"/>
      <c r="JJB354" s="8"/>
      <c r="JJC354" s="8"/>
      <c r="JJD354" s="8"/>
      <c r="JJE354" s="8"/>
      <c r="JJF354" s="8"/>
      <c r="JJG354" s="8"/>
      <c r="JJH354" s="8"/>
      <c r="JJI354" s="8"/>
      <c r="JJJ354" s="8"/>
      <c r="JJK354" s="8"/>
      <c r="JJL354" s="8"/>
      <c r="JJM354" s="8"/>
      <c r="JJN354" s="8"/>
      <c r="JJO354" s="8"/>
      <c r="JJP354" s="8"/>
      <c r="JJQ354" s="8"/>
      <c r="JJR354" s="8"/>
      <c r="JJS354" s="8"/>
      <c r="JJT354" s="8"/>
      <c r="JJU354" s="8"/>
      <c r="JJV354" s="8"/>
      <c r="JJW354" s="8"/>
      <c r="JJX354" s="8"/>
      <c r="JJY354" s="8"/>
      <c r="JJZ354" s="8"/>
      <c r="JKA354" s="8"/>
      <c r="JKB354" s="8"/>
      <c r="JKC354" s="8"/>
      <c r="JKD354" s="8"/>
      <c r="JKE354" s="8"/>
      <c r="JKF354" s="8"/>
      <c r="JKG354" s="8"/>
      <c r="JKH354" s="8"/>
      <c r="JKI354" s="8"/>
      <c r="JKJ354" s="8"/>
      <c r="JKK354" s="8"/>
      <c r="JKL354" s="8"/>
      <c r="JKM354" s="8"/>
      <c r="JKN354" s="8"/>
      <c r="JKO354" s="8"/>
      <c r="JKP354" s="8"/>
      <c r="JKQ354" s="8"/>
      <c r="JKR354" s="8"/>
      <c r="JKS354" s="8"/>
      <c r="JKT354" s="8"/>
      <c r="JKU354" s="8"/>
      <c r="JKV354" s="8"/>
      <c r="JKW354" s="8"/>
      <c r="JKX354" s="8"/>
      <c r="JKY354" s="8"/>
      <c r="JKZ354" s="8"/>
      <c r="JLA354" s="8"/>
      <c r="JLB354" s="8"/>
      <c r="JLC354" s="8"/>
      <c r="JLD354" s="8"/>
      <c r="JLE354" s="8"/>
      <c r="JLF354" s="8"/>
      <c r="JLG354" s="8"/>
      <c r="JLH354" s="8"/>
      <c r="JLI354" s="8"/>
      <c r="JLJ354" s="8"/>
      <c r="JLK354" s="8"/>
      <c r="JLL354" s="8"/>
      <c r="JLM354" s="8"/>
      <c r="JLN354" s="8"/>
      <c r="JLO354" s="8"/>
      <c r="JLP354" s="8"/>
      <c r="JLQ354" s="8"/>
      <c r="JLR354" s="8"/>
      <c r="JLS354" s="8"/>
      <c r="JLT354" s="8"/>
      <c r="JLU354" s="8"/>
      <c r="JLV354" s="8"/>
      <c r="JLW354" s="8"/>
      <c r="JLX354" s="8"/>
      <c r="JLY354" s="8"/>
      <c r="JLZ354" s="8"/>
      <c r="JMA354" s="8"/>
      <c r="JMB354" s="8"/>
      <c r="JMC354" s="8"/>
      <c r="JMD354" s="8"/>
      <c r="JME354" s="8"/>
      <c r="JMF354" s="8"/>
      <c r="JMG354" s="8"/>
      <c r="JMH354" s="8"/>
      <c r="JMI354" s="8"/>
      <c r="JMJ354" s="8"/>
      <c r="JMK354" s="8"/>
      <c r="JML354" s="8"/>
      <c r="JMM354" s="8"/>
      <c r="JMN354" s="8"/>
      <c r="JMO354" s="8"/>
      <c r="JMP354" s="8"/>
      <c r="JMQ354" s="8"/>
      <c r="JMR354" s="8"/>
      <c r="JMS354" s="8"/>
      <c r="JMT354" s="8"/>
      <c r="JMU354" s="8"/>
      <c r="JMV354" s="8"/>
      <c r="JMW354" s="8"/>
      <c r="JMX354" s="8"/>
      <c r="JMY354" s="8"/>
      <c r="JMZ354" s="8"/>
      <c r="JNA354" s="8"/>
      <c r="JNB354" s="8"/>
      <c r="JNC354" s="8"/>
      <c r="JND354" s="8"/>
      <c r="JNE354" s="8"/>
      <c r="JNF354" s="8"/>
      <c r="JNG354" s="8"/>
      <c r="JNH354" s="8"/>
      <c r="JNI354" s="8"/>
      <c r="JNJ354" s="8"/>
      <c r="JNK354" s="8"/>
      <c r="JNL354" s="8"/>
      <c r="JNM354" s="8"/>
      <c r="JNN354" s="8"/>
      <c r="JNO354" s="8"/>
      <c r="JNP354" s="8"/>
      <c r="JNQ354" s="8"/>
      <c r="JNR354" s="8"/>
      <c r="JNS354" s="8"/>
      <c r="JNT354" s="8"/>
      <c r="JNU354" s="8"/>
      <c r="JNV354" s="8"/>
      <c r="JNW354" s="8"/>
      <c r="JNX354" s="8"/>
      <c r="JNY354" s="8"/>
      <c r="JNZ354" s="8"/>
      <c r="JOA354" s="8"/>
      <c r="JOB354" s="8"/>
      <c r="JOC354" s="8"/>
      <c r="JOD354" s="8"/>
      <c r="JOE354" s="8"/>
      <c r="JOF354" s="8"/>
      <c r="JOG354" s="8"/>
      <c r="JOH354" s="8"/>
      <c r="JOI354" s="8"/>
      <c r="JOJ354" s="8"/>
      <c r="JOK354" s="8"/>
      <c r="JOL354" s="8"/>
      <c r="JOM354" s="8"/>
      <c r="JON354" s="8"/>
      <c r="JOO354" s="8"/>
      <c r="JOP354" s="8"/>
      <c r="JOQ354" s="8"/>
      <c r="JOR354" s="8"/>
      <c r="JOS354" s="8"/>
      <c r="JOT354" s="8"/>
      <c r="JOU354" s="8"/>
      <c r="JOV354" s="8"/>
      <c r="JOW354" s="8"/>
      <c r="JOX354" s="8"/>
      <c r="JOY354" s="8"/>
      <c r="JOZ354" s="8"/>
      <c r="JPA354" s="8"/>
      <c r="JPB354" s="8"/>
      <c r="JPC354" s="8"/>
      <c r="JPD354" s="8"/>
      <c r="JPE354" s="8"/>
      <c r="JPF354" s="8"/>
      <c r="JPG354" s="8"/>
      <c r="JPH354" s="8"/>
      <c r="JPI354" s="8"/>
      <c r="JPJ354" s="8"/>
      <c r="JPK354" s="8"/>
      <c r="JPL354" s="8"/>
      <c r="JPM354" s="8"/>
      <c r="JPN354" s="8"/>
      <c r="JPO354" s="8"/>
      <c r="JPP354" s="8"/>
      <c r="JPQ354" s="8"/>
      <c r="JPR354" s="8"/>
      <c r="JPS354" s="8"/>
      <c r="JPT354" s="8"/>
      <c r="JPU354" s="8"/>
      <c r="JPV354" s="8"/>
      <c r="JPW354" s="8"/>
      <c r="JPX354" s="8"/>
      <c r="JPY354" s="8"/>
      <c r="JPZ354" s="8"/>
      <c r="JQA354" s="8"/>
      <c r="JQB354" s="8"/>
      <c r="JQC354" s="8"/>
      <c r="JQD354" s="8"/>
      <c r="JQE354" s="8"/>
      <c r="JQF354" s="8"/>
      <c r="JQG354" s="8"/>
      <c r="JQH354" s="8"/>
      <c r="JQI354" s="8"/>
      <c r="JQJ354" s="8"/>
      <c r="JQK354" s="8"/>
      <c r="JQL354" s="8"/>
      <c r="JQM354" s="8"/>
      <c r="JQN354" s="8"/>
      <c r="JQO354" s="8"/>
      <c r="JQP354" s="8"/>
      <c r="JQQ354" s="8"/>
      <c r="JQR354" s="8"/>
      <c r="JQS354" s="8"/>
      <c r="JQT354" s="8"/>
      <c r="JQU354" s="8"/>
      <c r="JQV354" s="8"/>
      <c r="JQW354" s="8"/>
      <c r="JQX354" s="8"/>
      <c r="JQY354" s="8"/>
      <c r="JQZ354" s="8"/>
      <c r="JRA354" s="8"/>
      <c r="JRB354" s="8"/>
      <c r="JRC354" s="8"/>
      <c r="JRD354" s="8"/>
      <c r="JRE354" s="8"/>
      <c r="JRF354" s="8"/>
      <c r="JRG354" s="8"/>
      <c r="JRH354" s="8"/>
      <c r="JRI354" s="8"/>
      <c r="JRJ354" s="8"/>
      <c r="JRK354" s="8"/>
      <c r="JRL354" s="8"/>
      <c r="JRM354" s="8"/>
      <c r="JRN354" s="8"/>
      <c r="JRO354" s="8"/>
      <c r="JRP354" s="8"/>
      <c r="JRQ354" s="8"/>
      <c r="JRR354" s="8"/>
      <c r="JRS354" s="8"/>
      <c r="JRT354" s="8"/>
      <c r="JRU354" s="8"/>
      <c r="JRV354" s="8"/>
      <c r="JRW354" s="8"/>
      <c r="JRX354" s="8"/>
      <c r="JRY354" s="8"/>
      <c r="JRZ354" s="8"/>
      <c r="JSA354" s="8"/>
      <c r="JSB354" s="8"/>
      <c r="JSC354" s="8"/>
      <c r="JSD354" s="8"/>
      <c r="JSE354" s="8"/>
      <c r="JSF354" s="8"/>
      <c r="JSG354" s="8"/>
      <c r="JSH354" s="8"/>
      <c r="JSI354" s="8"/>
      <c r="JSJ354" s="8"/>
      <c r="JSK354" s="8"/>
      <c r="JSL354" s="8"/>
      <c r="JSM354" s="8"/>
      <c r="JSN354" s="8"/>
      <c r="JSO354" s="8"/>
      <c r="JSP354" s="8"/>
      <c r="JSQ354" s="8"/>
      <c r="JSR354" s="8"/>
      <c r="JSS354" s="8"/>
      <c r="JST354" s="8"/>
      <c r="JSU354" s="8"/>
      <c r="JSV354" s="8"/>
      <c r="JSW354" s="8"/>
      <c r="JSX354" s="8"/>
      <c r="JSY354" s="8"/>
      <c r="JSZ354" s="8"/>
      <c r="JTA354" s="8"/>
      <c r="JTB354" s="8"/>
      <c r="JTC354" s="8"/>
      <c r="JTD354" s="8"/>
      <c r="JTE354" s="8"/>
      <c r="JTF354" s="8"/>
      <c r="JTG354" s="8"/>
      <c r="JTH354" s="8"/>
      <c r="JTI354" s="8"/>
      <c r="JTJ354" s="8"/>
      <c r="JTK354" s="8"/>
      <c r="JTL354" s="8"/>
      <c r="JTM354" s="8"/>
      <c r="JTN354" s="8"/>
      <c r="JTO354" s="8"/>
      <c r="JTP354" s="8"/>
      <c r="JTQ354" s="8"/>
      <c r="JTR354" s="8"/>
      <c r="JTS354" s="8"/>
      <c r="JTT354" s="8"/>
      <c r="JTU354" s="8"/>
      <c r="JTV354" s="8"/>
      <c r="JTW354" s="8"/>
      <c r="JTX354" s="8"/>
      <c r="JTY354" s="8"/>
      <c r="JTZ354" s="8"/>
      <c r="JUA354" s="8"/>
      <c r="JUB354" s="8"/>
      <c r="JUC354" s="8"/>
      <c r="JUD354" s="8"/>
      <c r="JUE354" s="8"/>
      <c r="JUF354" s="8"/>
      <c r="JUG354" s="8"/>
      <c r="JUH354" s="8"/>
      <c r="JUI354" s="8"/>
      <c r="JUJ354" s="8"/>
      <c r="JUK354" s="8"/>
      <c r="JUL354" s="8"/>
      <c r="JUM354" s="8"/>
      <c r="JUN354" s="8"/>
      <c r="JUO354" s="8"/>
      <c r="JUP354" s="8"/>
      <c r="JUQ354" s="8"/>
      <c r="JUR354" s="8"/>
      <c r="JUS354" s="8"/>
      <c r="JUT354" s="8"/>
      <c r="JUU354" s="8"/>
      <c r="JUV354" s="8"/>
      <c r="JUW354" s="8"/>
      <c r="JUX354" s="8"/>
      <c r="JUY354" s="8"/>
      <c r="JUZ354" s="8"/>
      <c r="JVA354" s="8"/>
      <c r="JVB354" s="8"/>
      <c r="JVC354" s="8"/>
      <c r="JVD354" s="8"/>
      <c r="JVE354" s="8"/>
      <c r="JVF354" s="8"/>
      <c r="JVG354" s="8"/>
      <c r="JVH354" s="8"/>
      <c r="JVI354" s="8"/>
      <c r="JVJ354" s="8"/>
      <c r="JVK354" s="8"/>
      <c r="JVL354" s="8"/>
      <c r="JVM354" s="8"/>
      <c r="JVN354" s="8"/>
      <c r="JVO354" s="8"/>
      <c r="JVP354" s="8"/>
      <c r="JVQ354" s="8"/>
      <c r="JVR354" s="8"/>
      <c r="JVS354" s="8"/>
      <c r="JVT354" s="8"/>
      <c r="JVU354" s="8"/>
      <c r="JVV354" s="8"/>
      <c r="JVW354" s="8"/>
      <c r="JVX354" s="8"/>
      <c r="JVY354" s="8"/>
      <c r="JVZ354" s="8"/>
      <c r="JWA354" s="8"/>
      <c r="JWB354" s="8"/>
      <c r="JWC354" s="8"/>
      <c r="JWD354" s="8"/>
      <c r="JWE354" s="8"/>
      <c r="JWF354" s="8"/>
      <c r="JWG354" s="8"/>
      <c r="JWH354" s="8"/>
      <c r="JWI354" s="8"/>
      <c r="JWJ354" s="8"/>
      <c r="JWK354" s="8"/>
      <c r="JWL354" s="8"/>
      <c r="JWM354" s="8"/>
      <c r="JWN354" s="8"/>
      <c r="JWO354" s="8"/>
      <c r="JWP354" s="8"/>
      <c r="JWQ354" s="8"/>
      <c r="JWR354" s="8"/>
      <c r="JWS354" s="8"/>
      <c r="JWT354" s="8"/>
      <c r="JWU354" s="8"/>
      <c r="JWV354" s="8"/>
      <c r="JWW354" s="8"/>
      <c r="JWX354" s="8"/>
      <c r="JWY354" s="8"/>
      <c r="JWZ354" s="8"/>
      <c r="JXA354" s="8"/>
      <c r="JXB354" s="8"/>
      <c r="JXC354" s="8"/>
      <c r="JXD354" s="8"/>
      <c r="JXE354" s="8"/>
      <c r="JXF354" s="8"/>
      <c r="JXG354" s="8"/>
      <c r="JXH354" s="8"/>
      <c r="JXI354" s="8"/>
      <c r="JXJ354" s="8"/>
      <c r="JXK354" s="8"/>
      <c r="JXL354" s="8"/>
      <c r="JXM354" s="8"/>
      <c r="JXN354" s="8"/>
      <c r="JXO354" s="8"/>
      <c r="JXP354" s="8"/>
      <c r="JXQ354" s="8"/>
      <c r="JXR354" s="8"/>
      <c r="JXS354" s="8"/>
      <c r="JXT354" s="8"/>
      <c r="JXU354" s="8"/>
      <c r="JXV354" s="8"/>
      <c r="JXW354" s="8"/>
      <c r="JXX354" s="8"/>
      <c r="JXY354" s="8"/>
      <c r="JXZ354" s="8"/>
      <c r="JYA354" s="8"/>
      <c r="JYB354" s="8"/>
      <c r="JYC354" s="8"/>
      <c r="JYD354" s="8"/>
      <c r="JYE354" s="8"/>
      <c r="JYF354" s="8"/>
      <c r="JYG354" s="8"/>
      <c r="JYH354" s="8"/>
      <c r="JYI354" s="8"/>
      <c r="JYJ354" s="8"/>
      <c r="JYK354" s="8"/>
      <c r="JYL354" s="8"/>
      <c r="JYM354" s="8"/>
      <c r="JYN354" s="8"/>
      <c r="JYO354" s="8"/>
      <c r="JYP354" s="8"/>
      <c r="JYQ354" s="8"/>
      <c r="JYR354" s="8"/>
      <c r="JYS354" s="8"/>
      <c r="JYT354" s="8"/>
      <c r="JYU354" s="8"/>
      <c r="JYV354" s="8"/>
      <c r="JYW354" s="8"/>
      <c r="JYX354" s="8"/>
      <c r="JYY354" s="8"/>
      <c r="JYZ354" s="8"/>
      <c r="JZA354" s="8"/>
      <c r="JZB354" s="8"/>
      <c r="JZC354" s="8"/>
      <c r="JZD354" s="8"/>
      <c r="JZE354" s="8"/>
      <c r="JZF354" s="8"/>
      <c r="JZG354" s="8"/>
      <c r="JZH354" s="8"/>
      <c r="JZI354" s="8"/>
      <c r="JZJ354" s="8"/>
      <c r="JZK354" s="8"/>
      <c r="JZL354" s="8"/>
      <c r="JZM354" s="8"/>
      <c r="JZN354" s="8"/>
      <c r="JZO354" s="8"/>
      <c r="JZP354" s="8"/>
      <c r="JZQ354" s="8"/>
      <c r="JZR354" s="8"/>
      <c r="JZS354" s="8"/>
      <c r="JZT354" s="8"/>
      <c r="JZU354" s="8"/>
      <c r="JZV354" s="8"/>
      <c r="JZW354" s="8"/>
      <c r="JZX354" s="8"/>
      <c r="JZY354" s="8"/>
      <c r="JZZ354" s="8"/>
      <c r="KAA354" s="8"/>
      <c r="KAB354" s="8"/>
      <c r="KAC354" s="8"/>
      <c r="KAD354" s="8"/>
      <c r="KAE354" s="8"/>
      <c r="KAF354" s="8"/>
      <c r="KAG354" s="8"/>
      <c r="KAH354" s="8"/>
      <c r="KAI354" s="8"/>
      <c r="KAJ354" s="8"/>
      <c r="KAK354" s="8"/>
      <c r="KAL354" s="8"/>
      <c r="KAM354" s="8"/>
      <c r="KAN354" s="8"/>
      <c r="KAO354" s="8"/>
      <c r="KAP354" s="8"/>
      <c r="KAQ354" s="8"/>
      <c r="KAR354" s="8"/>
      <c r="KAS354" s="8"/>
      <c r="KAT354" s="8"/>
      <c r="KAU354" s="8"/>
      <c r="KAV354" s="8"/>
      <c r="KAW354" s="8"/>
      <c r="KAX354" s="8"/>
      <c r="KAY354" s="8"/>
      <c r="KAZ354" s="8"/>
      <c r="KBA354" s="8"/>
      <c r="KBB354" s="8"/>
      <c r="KBC354" s="8"/>
      <c r="KBD354" s="8"/>
      <c r="KBE354" s="8"/>
      <c r="KBF354" s="8"/>
      <c r="KBG354" s="8"/>
      <c r="KBH354" s="8"/>
      <c r="KBI354" s="8"/>
      <c r="KBJ354" s="8"/>
      <c r="KBK354" s="8"/>
      <c r="KBL354" s="8"/>
      <c r="KBM354" s="8"/>
      <c r="KBN354" s="8"/>
      <c r="KBO354" s="8"/>
      <c r="KBP354" s="8"/>
      <c r="KBQ354" s="8"/>
      <c r="KBR354" s="8"/>
      <c r="KBS354" s="8"/>
      <c r="KBT354" s="8"/>
      <c r="KBU354" s="8"/>
      <c r="KBV354" s="8"/>
      <c r="KBW354" s="8"/>
      <c r="KBX354" s="8"/>
      <c r="KBY354" s="8"/>
      <c r="KBZ354" s="8"/>
      <c r="KCA354" s="8"/>
      <c r="KCB354" s="8"/>
      <c r="KCC354" s="8"/>
      <c r="KCD354" s="8"/>
      <c r="KCE354" s="8"/>
      <c r="KCF354" s="8"/>
      <c r="KCG354" s="8"/>
      <c r="KCH354" s="8"/>
      <c r="KCI354" s="8"/>
      <c r="KCJ354" s="8"/>
      <c r="KCK354" s="8"/>
      <c r="KCL354" s="8"/>
      <c r="KCM354" s="8"/>
      <c r="KCN354" s="8"/>
      <c r="KCO354" s="8"/>
      <c r="KCP354" s="8"/>
      <c r="KCQ354" s="8"/>
      <c r="KCR354" s="8"/>
      <c r="KCS354" s="8"/>
      <c r="KCT354" s="8"/>
      <c r="KCU354" s="8"/>
      <c r="KCV354" s="8"/>
      <c r="KCW354" s="8"/>
      <c r="KCX354" s="8"/>
      <c r="KCY354" s="8"/>
      <c r="KCZ354" s="8"/>
      <c r="KDA354" s="8"/>
      <c r="KDB354" s="8"/>
      <c r="KDC354" s="8"/>
      <c r="KDD354" s="8"/>
      <c r="KDE354" s="8"/>
      <c r="KDF354" s="8"/>
      <c r="KDG354" s="8"/>
      <c r="KDH354" s="8"/>
      <c r="KDI354" s="8"/>
      <c r="KDJ354" s="8"/>
      <c r="KDK354" s="8"/>
      <c r="KDL354" s="8"/>
      <c r="KDM354" s="8"/>
      <c r="KDN354" s="8"/>
      <c r="KDO354" s="8"/>
      <c r="KDP354" s="8"/>
      <c r="KDQ354" s="8"/>
      <c r="KDR354" s="8"/>
      <c r="KDS354" s="8"/>
      <c r="KDT354" s="8"/>
      <c r="KDU354" s="8"/>
      <c r="KDV354" s="8"/>
      <c r="KDW354" s="8"/>
      <c r="KDX354" s="8"/>
      <c r="KDY354" s="8"/>
      <c r="KDZ354" s="8"/>
      <c r="KEA354" s="8"/>
      <c r="KEB354" s="8"/>
      <c r="KEC354" s="8"/>
      <c r="KED354" s="8"/>
      <c r="KEE354" s="8"/>
      <c r="KEF354" s="8"/>
      <c r="KEG354" s="8"/>
      <c r="KEH354" s="8"/>
      <c r="KEI354" s="8"/>
      <c r="KEJ354" s="8"/>
      <c r="KEK354" s="8"/>
      <c r="KEL354" s="8"/>
      <c r="KEM354" s="8"/>
      <c r="KEN354" s="8"/>
      <c r="KEO354" s="8"/>
      <c r="KEP354" s="8"/>
      <c r="KEQ354" s="8"/>
      <c r="KER354" s="8"/>
      <c r="KES354" s="8"/>
      <c r="KET354" s="8"/>
      <c r="KEU354" s="8"/>
      <c r="KEV354" s="8"/>
      <c r="KEW354" s="8"/>
      <c r="KEX354" s="8"/>
      <c r="KEY354" s="8"/>
      <c r="KEZ354" s="8"/>
      <c r="KFA354" s="8"/>
      <c r="KFB354" s="8"/>
      <c r="KFC354" s="8"/>
      <c r="KFD354" s="8"/>
      <c r="KFE354" s="8"/>
      <c r="KFF354" s="8"/>
      <c r="KFG354" s="8"/>
      <c r="KFH354" s="8"/>
      <c r="KFI354" s="8"/>
      <c r="KFJ354" s="8"/>
      <c r="KFK354" s="8"/>
      <c r="KFL354" s="8"/>
      <c r="KFM354" s="8"/>
      <c r="KFN354" s="8"/>
      <c r="KFO354" s="8"/>
      <c r="KFP354" s="8"/>
      <c r="KFQ354" s="8"/>
      <c r="KFR354" s="8"/>
      <c r="KFS354" s="8"/>
      <c r="KFT354" s="8"/>
      <c r="KFU354" s="8"/>
      <c r="KFV354" s="8"/>
      <c r="KFW354" s="8"/>
      <c r="KFX354" s="8"/>
      <c r="KFY354" s="8"/>
      <c r="KFZ354" s="8"/>
      <c r="KGA354" s="8"/>
      <c r="KGB354" s="8"/>
      <c r="KGC354" s="8"/>
      <c r="KGD354" s="8"/>
      <c r="KGE354" s="8"/>
      <c r="KGF354" s="8"/>
      <c r="KGG354" s="8"/>
      <c r="KGH354" s="8"/>
      <c r="KGI354" s="8"/>
      <c r="KGJ354" s="8"/>
      <c r="KGK354" s="8"/>
      <c r="KGL354" s="8"/>
      <c r="KGM354" s="8"/>
      <c r="KGN354" s="8"/>
      <c r="KGO354" s="8"/>
      <c r="KGP354" s="8"/>
      <c r="KGQ354" s="8"/>
      <c r="KGR354" s="8"/>
      <c r="KGS354" s="8"/>
      <c r="KGT354" s="8"/>
      <c r="KGU354" s="8"/>
      <c r="KGV354" s="8"/>
      <c r="KGW354" s="8"/>
      <c r="KGX354" s="8"/>
      <c r="KGY354" s="8"/>
      <c r="KGZ354" s="8"/>
      <c r="KHA354" s="8"/>
      <c r="KHB354" s="8"/>
      <c r="KHC354" s="8"/>
      <c r="KHD354" s="8"/>
      <c r="KHE354" s="8"/>
      <c r="KHF354" s="8"/>
      <c r="KHG354" s="8"/>
      <c r="KHH354" s="8"/>
      <c r="KHI354" s="8"/>
      <c r="KHJ354" s="8"/>
      <c r="KHK354" s="8"/>
      <c r="KHL354" s="8"/>
      <c r="KHM354" s="8"/>
      <c r="KHN354" s="8"/>
      <c r="KHO354" s="8"/>
      <c r="KHP354" s="8"/>
      <c r="KHQ354" s="8"/>
      <c r="KHR354" s="8"/>
      <c r="KHS354" s="8"/>
      <c r="KHT354" s="8"/>
      <c r="KHU354" s="8"/>
      <c r="KHV354" s="8"/>
      <c r="KHW354" s="8"/>
      <c r="KHX354" s="8"/>
      <c r="KHY354" s="8"/>
      <c r="KHZ354" s="8"/>
      <c r="KIA354" s="8"/>
      <c r="KIB354" s="8"/>
      <c r="KIC354" s="8"/>
      <c r="KID354" s="8"/>
      <c r="KIE354" s="8"/>
      <c r="KIF354" s="8"/>
      <c r="KIG354" s="8"/>
      <c r="KIH354" s="8"/>
      <c r="KII354" s="8"/>
      <c r="KIJ354" s="8"/>
      <c r="KIK354" s="8"/>
      <c r="KIL354" s="8"/>
      <c r="KIM354" s="8"/>
      <c r="KIN354" s="8"/>
      <c r="KIO354" s="8"/>
      <c r="KIP354" s="8"/>
      <c r="KIQ354" s="8"/>
      <c r="KIR354" s="8"/>
      <c r="KIS354" s="8"/>
      <c r="KIT354" s="8"/>
      <c r="KIU354" s="8"/>
      <c r="KIV354" s="8"/>
      <c r="KIW354" s="8"/>
      <c r="KIX354" s="8"/>
      <c r="KIY354" s="8"/>
      <c r="KIZ354" s="8"/>
      <c r="KJA354" s="8"/>
      <c r="KJB354" s="8"/>
      <c r="KJC354" s="8"/>
      <c r="KJD354" s="8"/>
      <c r="KJE354" s="8"/>
      <c r="KJF354" s="8"/>
      <c r="KJG354" s="8"/>
      <c r="KJH354" s="8"/>
      <c r="KJI354" s="8"/>
      <c r="KJJ354" s="8"/>
      <c r="KJK354" s="8"/>
      <c r="KJL354" s="8"/>
      <c r="KJM354" s="8"/>
      <c r="KJN354" s="8"/>
      <c r="KJO354" s="8"/>
      <c r="KJP354" s="8"/>
      <c r="KJQ354" s="8"/>
      <c r="KJR354" s="8"/>
      <c r="KJS354" s="8"/>
      <c r="KJT354" s="8"/>
      <c r="KJU354" s="8"/>
      <c r="KJV354" s="8"/>
      <c r="KJW354" s="8"/>
      <c r="KJX354" s="8"/>
      <c r="KJY354" s="8"/>
      <c r="KJZ354" s="8"/>
      <c r="KKA354" s="8"/>
      <c r="KKB354" s="8"/>
      <c r="KKC354" s="8"/>
      <c r="KKD354" s="8"/>
      <c r="KKE354" s="8"/>
      <c r="KKF354" s="8"/>
      <c r="KKG354" s="8"/>
      <c r="KKH354" s="8"/>
      <c r="KKI354" s="8"/>
      <c r="KKJ354" s="8"/>
      <c r="KKK354" s="8"/>
      <c r="KKL354" s="8"/>
      <c r="KKM354" s="8"/>
      <c r="KKN354" s="8"/>
      <c r="KKO354" s="8"/>
      <c r="KKP354" s="8"/>
      <c r="KKQ354" s="8"/>
      <c r="KKR354" s="8"/>
      <c r="KKS354" s="8"/>
      <c r="KKT354" s="8"/>
      <c r="KKU354" s="8"/>
      <c r="KKV354" s="8"/>
      <c r="KKW354" s="8"/>
      <c r="KKX354" s="8"/>
      <c r="KKY354" s="8"/>
      <c r="KKZ354" s="8"/>
      <c r="KLA354" s="8"/>
      <c r="KLB354" s="8"/>
      <c r="KLC354" s="8"/>
      <c r="KLD354" s="8"/>
      <c r="KLE354" s="8"/>
      <c r="KLF354" s="8"/>
      <c r="KLG354" s="8"/>
      <c r="KLH354" s="8"/>
      <c r="KLI354" s="8"/>
      <c r="KLJ354" s="8"/>
      <c r="KLK354" s="8"/>
      <c r="KLL354" s="8"/>
      <c r="KLM354" s="8"/>
      <c r="KLN354" s="8"/>
      <c r="KLO354" s="8"/>
      <c r="KLP354" s="8"/>
      <c r="KLQ354" s="8"/>
      <c r="KLR354" s="8"/>
      <c r="KLS354" s="8"/>
      <c r="KLT354" s="8"/>
      <c r="KLU354" s="8"/>
      <c r="KLV354" s="8"/>
      <c r="KLW354" s="8"/>
      <c r="KLX354" s="8"/>
      <c r="KLY354" s="8"/>
      <c r="KLZ354" s="8"/>
      <c r="KMA354" s="8"/>
      <c r="KMB354" s="8"/>
      <c r="KMC354" s="8"/>
      <c r="KMD354" s="8"/>
      <c r="KME354" s="8"/>
      <c r="KMF354" s="8"/>
      <c r="KMG354" s="8"/>
      <c r="KMH354" s="8"/>
      <c r="KMI354" s="8"/>
      <c r="KMJ354" s="8"/>
      <c r="KMK354" s="8"/>
      <c r="KML354" s="8"/>
      <c r="KMM354" s="8"/>
      <c r="KMN354" s="8"/>
      <c r="KMO354" s="8"/>
      <c r="KMP354" s="8"/>
      <c r="KMQ354" s="8"/>
      <c r="KMR354" s="8"/>
      <c r="KMS354" s="8"/>
      <c r="KMT354" s="8"/>
      <c r="KMU354" s="8"/>
      <c r="KMV354" s="8"/>
      <c r="KMW354" s="8"/>
      <c r="KMX354" s="8"/>
      <c r="KMY354" s="8"/>
      <c r="KMZ354" s="8"/>
      <c r="KNA354" s="8"/>
      <c r="KNB354" s="8"/>
      <c r="KNC354" s="8"/>
      <c r="KND354" s="8"/>
      <c r="KNE354" s="8"/>
      <c r="KNF354" s="8"/>
      <c r="KNG354" s="8"/>
      <c r="KNH354" s="8"/>
      <c r="KNI354" s="8"/>
      <c r="KNJ354" s="8"/>
      <c r="KNK354" s="8"/>
      <c r="KNL354" s="8"/>
      <c r="KNM354" s="8"/>
      <c r="KNN354" s="8"/>
      <c r="KNO354" s="8"/>
      <c r="KNP354" s="8"/>
      <c r="KNQ354" s="8"/>
      <c r="KNR354" s="8"/>
      <c r="KNS354" s="8"/>
      <c r="KNT354" s="8"/>
      <c r="KNU354" s="8"/>
      <c r="KNV354" s="8"/>
      <c r="KNW354" s="8"/>
      <c r="KNX354" s="8"/>
      <c r="KNY354" s="8"/>
      <c r="KNZ354" s="8"/>
      <c r="KOA354" s="8"/>
      <c r="KOB354" s="8"/>
      <c r="KOC354" s="8"/>
      <c r="KOD354" s="8"/>
      <c r="KOE354" s="8"/>
      <c r="KOF354" s="8"/>
      <c r="KOG354" s="8"/>
      <c r="KOH354" s="8"/>
      <c r="KOI354" s="8"/>
      <c r="KOJ354" s="8"/>
      <c r="KOK354" s="8"/>
      <c r="KOL354" s="8"/>
      <c r="KOM354" s="8"/>
      <c r="KON354" s="8"/>
      <c r="KOO354" s="8"/>
      <c r="KOP354" s="8"/>
      <c r="KOQ354" s="8"/>
      <c r="KOR354" s="8"/>
      <c r="KOS354" s="8"/>
      <c r="KOT354" s="8"/>
      <c r="KOU354" s="8"/>
      <c r="KOV354" s="8"/>
      <c r="KOW354" s="8"/>
      <c r="KOX354" s="8"/>
      <c r="KOY354" s="8"/>
      <c r="KOZ354" s="8"/>
      <c r="KPA354" s="8"/>
      <c r="KPB354" s="8"/>
      <c r="KPC354" s="8"/>
      <c r="KPD354" s="8"/>
      <c r="KPE354" s="8"/>
      <c r="KPF354" s="8"/>
      <c r="KPG354" s="8"/>
      <c r="KPH354" s="8"/>
      <c r="KPI354" s="8"/>
      <c r="KPJ354" s="8"/>
      <c r="KPK354" s="8"/>
      <c r="KPL354" s="8"/>
      <c r="KPM354" s="8"/>
      <c r="KPN354" s="8"/>
      <c r="KPO354" s="8"/>
      <c r="KPP354" s="8"/>
      <c r="KPQ354" s="8"/>
      <c r="KPR354" s="8"/>
      <c r="KPS354" s="8"/>
      <c r="KPT354" s="8"/>
      <c r="KPU354" s="8"/>
      <c r="KPV354" s="8"/>
      <c r="KPW354" s="8"/>
      <c r="KPX354" s="8"/>
      <c r="KPY354" s="8"/>
      <c r="KPZ354" s="8"/>
      <c r="KQA354" s="8"/>
      <c r="KQB354" s="8"/>
      <c r="KQC354" s="8"/>
      <c r="KQD354" s="8"/>
      <c r="KQE354" s="8"/>
      <c r="KQF354" s="8"/>
      <c r="KQG354" s="8"/>
      <c r="KQH354" s="8"/>
      <c r="KQI354" s="8"/>
      <c r="KQJ354" s="8"/>
      <c r="KQK354" s="8"/>
      <c r="KQL354" s="8"/>
      <c r="KQM354" s="8"/>
      <c r="KQN354" s="8"/>
      <c r="KQO354" s="8"/>
      <c r="KQP354" s="8"/>
      <c r="KQQ354" s="8"/>
      <c r="KQR354" s="8"/>
      <c r="KQS354" s="8"/>
      <c r="KQT354" s="8"/>
      <c r="KQU354" s="8"/>
      <c r="KQV354" s="8"/>
      <c r="KQW354" s="8"/>
      <c r="KQX354" s="8"/>
      <c r="KQY354" s="8"/>
      <c r="KQZ354" s="8"/>
      <c r="KRA354" s="8"/>
      <c r="KRB354" s="8"/>
      <c r="KRC354" s="8"/>
      <c r="KRD354" s="8"/>
      <c r="KRE354" s="8"/>
      <c r="KRF354" s="8"/>
      <c r="KRG354" s="8"/>
      <c r="KRH354" s="8"/>
      <c r="KRI354" s="8"/>
      <c r="KRJ354" s="8"/>
      <c r="KRK354" s="8"/>
      <c r="KRL354" s="8"/>
      <c r="KRM354" s="8"/>
      <c r="KRN354" s="8"/>
      <c r="KRO354" s="8"/>
      <c r="KRP354" s="8"/>
      <c r="KRQ354" s="8"/>
      <c r="KRR354" s="8"/>
      <c r="KRS354" s="8"/>
      <c r="KRT354" s="8"/>
      <c r="KRU354" s="8"/>
      <c r="KRV354" s="8"/>
      <c r="KRW354" s="8"/>
      <c r="KRX354" s="8"/>
      <c r="KRY354" s="8"/>
      <c r="KRZ354" s="8"/>
      <c r="KSA354" s="8"/>
      <c r="KSB354" s="8"/>
      <c r="KSC354" s="8"/>
      <c r="KSD354" s="8"/>
      <c r="KSE354" s="8"/>
      <c r="KSF354" s="8"/>
      <c r="KSG354" s="8"/>
      <c r="KSH354" s="8"/>
      <c r="KSI354" s="8"/>
      <c r="KSJ354" s="8"/>
      <c r="KSK354" s="8"/>
      <c r="KSL354" s="8"/>
      <c r="KSM354" s="8"/>
      <c r="KSN354" s="8"/>
      <c r="KSO354" s="8"/>
      <c r="KSP354" s="8"/>
      <c r="KSQ354" s="8"/>
      <c r="KSR354" s="8"/>
      <c r="KSS354" s="8"/>
      <c r="KST354" s="8"/>
      <c r="KSU354" s="8"/>
      <c r="KSV354" s="8"/>
      <c r="KSW354" s="8"/>
      <c r="KSX354" s="8"/>
      <c r="KSY354" s="8"/>
      <c r="KSZ354" s="8"/>
      <c r="KTA354" s="8"/>
      <c r="KTB354" s="8"/>
      <c r="KTC354" s="8"/>
      <c r="KTD354" s="8"/>
      <c r="KTE354" s="8"/>
      <c r="KTF354" s="8"/>
      <c r="KTG354" s="8"/>
      <c r="KTH354" s="8"/>
      <c r="KTI354" s="8"/>
      <c r="KTJ354" s="8"/>
      <c r="KTK354" s="8"/>
      <c r="KTL354" s="8"/>
      <c r="KTM354" s="8"/>
      <c r="KTN354" s="8"/>
      <c r="KTO354" s="8"/>
      <c r="KTP354" s="8"/>
      <c r="KTQ354" s="8"/>
      <c r="KTR354" s="8"/>
      <c r="KTS354" s="8"/>
      <c r="KTT354" s="8"/>
      <c r="KTU354" s="8"/>
      <c r="KTV354" s="8"/>
      <c r="KTW354" s="8"/>
      <c r="KTX354" s="8"/>
      <c r="KTY354" s="8"/>
      <c r="KTZ354" s="8"/>
      <c r="KUA354" s="8"/>
      <c r="KUB354" s="8"/>
      <c r="KUC354" s="8"/>
      <c r="KUD354" s="8"/>
      <c r="KUE354" s="8"/>
      <c r="KUF354" s="8"/>
      <c r="KUG354" s="8"/>
      <c r="KUH354" s="8"/>
      <c r="KUI354" s="8"/>
      <c r="KUJ354" s="8"/>
      <c r="KUK354" s="8"/>
      <c r="KUL354" s="8"/>
      <c r="KUM354" s="8"/>
      <c r="KUN354" s="8"/>
      <c r="KUO354" s="8"/>
      <c r="KUP354" s="8"/>
      <c r="KUQ354" s="8"/>
      <c r="KUR354" s="8"/>
      <c r="KUS354" s="8"/>
      <c r="KUT354" s="8"/>
      <c r="KUU354" s="8"/>
      <c r="KUV354" s="8"/>
      <c r="KUW354" s="8"/>
      <c r="KUX354" s="8"/>
      <c r="KUY354" s="8"/>
      <c r="KUZ354" s="8"/>
      <c r="KVA354" s="8"/>
      <c r="KVB354" s="8"/>
      <c r="KVC354" s="8"/>
      <c r="KVD354" s="8"/>
      <c r="KVE354" s="8"/>
      <c r="KVF354" s="8"/>
      <c r="KVG354" s="8"/>
      <c r="KVH354" s="8"/>
      <c r="KVI354" s="8"/>
      <c r="KVJ354" s="8"/>
      <c r="KVK354" s="8"/>
      <c r="KVL354" s="8"/>
      <c r="KVM354" s="8"/>
      <c r="KVN354" s="8"/>
      <c r="KVO354" s="8"/>
      <c r="KVP354" s="8"/>
      <c r="KVQ354" s="8"/>
      <c r="KVR354" s="8"/>
      <c r="KVS354" s="8"/>
      <c r="KVT354" s="8"/>
      <c r="KVU354" s="8"/>
      <c r="KVV354" s="8"/>
      <c r="KVW354" s="8"/>
      <c r="KVX354" s="8"/>
      <c r="KVY354" s="8"/>
      <c r="KVZ354" s="8"/>
      <c r="KWA354" s="8"/>
      <c r="KWB354" s="8"/>
      <c r="KWC354" s="8"/>
      <c r="KWD354" s="8"/>
      <c r="KWE354" s="8"/>
      <c r="KWF354" s="8"/>
      <c r="KWG354" s="8"/>
      <c r="KWH354" s="8"/>
      <c r="KWI354" s="8"/>
      <c r="KWJ354" s="8"/>
      <c r="KWK354" s="8"/>
      <c r="KWL354" s="8"/>
      <c r="KWM354" s="8"/>
      <c r="KWN354" s="8"/>
      <c r="KWO354" s="8"/>
      <c r="KWP354" s="8"/>
      <c r="KWQ354" s="8"/>
      <c r="KWR354" s="8"/>
      <c r="KWS354" s="8"/>
      <c r="KWT354" s="8"/>
      <c r="KWU354" s="8"/>
      <c r="KWV354" s="8"/>
      <c r="KWW354" s="8"/>
      <c r="KWX354" s="8"/>
      <c r="KWY354" s="8"/>
      <c r="KWZ354" s="8"/>
      <c r="KXA354" s="8"/>
      <c r="KXB354" s="8"/>
      <c r="KXC354" s="8"/>
      <c r="KXD354" s="8"/>
      <c r="KXE354" s="8"/>
      <c r="KXF354" s="8"/>
      <c r="KXG354" s="8"/>
      <c r="KXH354" s="8"/>
      <c r="KXI354" s="8"/>
      <c r="KXJ354" s="8"/>
      <c r="KXK354" s="8"/>
      <c r="KXL354" s="8"/>
      <c r="KXM354" s="8"/>
      <c r="KXN354" s="8"/>
      <c r="KXO354" s="8"/>
      <c r="KXP354" s="8"/>
      <c r="KXQ354" s="8"/>
      <c r="KXR354" s="8"/>
      <c r="KXS354" s="8"/>
      <c r="KXT354" s="8"/>
      <c r="KXU354" s="8"/>
      <c r="KXV354" s="8"/>
      <c r="KXW354" s="8"/>
      <c r="KXX354" s="8"/>
      <c r="KXY354" s="8"/>
      <c r="KXZ354" s="8"/>
      <c r="KYA354" s="8"/>
      <c r="KYB354" s="8"/>
      <c r="KYC354" s="8"/>
      <c r="KYD354" s="8"/>
      <c r="KYE354" s="8"/>
      <c r="KYF354" s="8"/>
      <c r="KYG354" s="8"/>
      <c r="KYH354" s="8"/>
      <c r="KYI354" s="8"/>
      <c r="KYJ354" s="8"/>
      <c r="KYK354" s="8"/>
      <c r="KYL354" s="8"/>
      <c r="KYM354" s="8"/>
      <c r="KYN354" s="8"/>
      <c r="KYO354" s="8"/>
      <c r="KYP354" s="8"/>
      <c r="KYQ354" s="8"/>
      <c r="KYR354" s="8"/>
      <c r="KYS354" s="8"/>
      <c r="KYT354" s="8"/>
      <c r="KYU354" s="8"/>
      <c r="KYV354" s="8"/>
      <c r="KYW354" s="8"/>
      <c r="KYX354" s="8"/>
      <c r="KYY354" s="8"/>
      <c r="KYZ354" s="8"/>
      <c r="KZA354" s="8"/>
      <c r="KZB354" s="8"/>
      <c r="KZC354" s="8"/>
      <c r="KZD354" s="8"/>
      <c r="KZE354" s="8"/>
      <c r="KZF354" s="8"/>
      <c r="KZG354" s="8"/>
      <c r="KZH354" s="8"/>
      <c r="KZI354" s="8"/>
      <c r="KZJ354" s="8"/>
      <c r="KZK354" s="8"/>
      <c r="KZL354" s="8"/>
      <c r="KZM354" s="8"/>
      <c r="KZN354" s="8"/>
      <c r="KZO354" s="8"/>
      <c r="KZP354" s="8"/>
      <c r="KZQ354" s="8"/>
      <c r="KZR354" s="8"/>
      <c r="KZS354" s="8"/>
      <c r="KZT354" s="8"/>
      <c r="KZU354" s="8"/>
      <c r="KZV354" s="8"/>
      <c r="KZW354" s="8"/>
      <c r="KZX354" s="8"/>
      <c r="KZY354" s="8"/>
      <c r="KZZ354" s="8"/>
      <c r="LAA354" s="8"/>
      <c r="LAB354" s="8"/>
      <c r="LAC354" s="8"/>
      <c r="LAD354" s="8"/>
      <c r="LAE354" s="8"/>
      <c r="LAF354" s="8"/>
      <c r="LAG354" s="8"/>
      <c r="LAH354" s="8"/>
      <c r="LAI354" s="8"/>
      <c r="LAJ354" s="8"/>
      <c r="LAK354" s="8"/>
      <c r="LAL354" s="8"/>
      <c r="LAM354" s="8"/>
      <c r="LAN354" s="8"/>
      <c r="LAO354" s="8"/>
      <c r="LAP354" s="8"/>
      <c r="LAQ354" s="8"/>
      <c r="LAR354" s="8"/>
      <c r="LAS354" s="8"/>
      <c r="LAT354" s="8"/>
      <c r="LAU354" s="8"/>
      <c r="LAV354" s="8"/>
      <c r="LAW354" s="8"/>
      <c r="LAX354" s="8"/>
      <c r="LAY354" s="8"/>
      <c r="LAZ354" s="8"/>
      <c r="LBA354" s="8"/>
      <c r="LBB354" s="8"/>
      <c r="LBC354" s="8"/>
      <c r="LBD354" s="8"/>
      <c r="LBE354" s="8"/>
      <c r="LBF354" s="8"/>
      <c r="LBG354" s="8"/>
      <c r="LBH354" s="8"/>
      <c r="LBI354" s="8"/>
      <c r="LBJ354" s="8"/>
      <c r="LBK354" s="8"/>
      <c r="LBL354" s="8"/>
      <c r="LBM354" s="8"/>
      <c r="LBN354" s="8"/>
      <c r="LBO354" s="8"/>
      <c r="LBP354" s="8"/>
      <c r="LBQ354" s="8"/>
      <c r="LBR354" s="8"/>
      <c r="LBS354" s="8"/>
      <c r="LBT354" s="8"/>
      <c r="LBU354" s="8"/>
      <c r="LBV354" s="8"/>
      <c r="LBW354" s="8"/>
      <c r="LBX354" s="8"/>
      <c r="LBY354" s="8"/>
      <c r="LBZ354" s="8"/>
      <c r="LCA354" s="8"/>
      <c r="LCB354" s="8"/>
      <c r="LCC354" s="8"/>
      <c r="LCD354" s="8"/>
      <c r="LCE354" s="8"/>
      <c r="LCF354" s="8"/>
      <c r="LCG354" s="8"/>
      <c r="LCH354" s="8"/>
      <c r="LCI354" s="8"/>
      <c r="LCJ354" s="8"/>
      <c r="LCK354" s="8"/>
      <c r="LCL354" s="8"/>
      <c r="LCM354" s="8"/>
      <c r="LCN354" s="8"/>
      <c r="LCO354" s="8"/>
      <c r="LCP354" s="8"/>
      <c r="LCQ354" s="8"/>
      <c r="LCR354" s="8"/>
      <c r="LCS354" s="8"/>
      <c r="LCT354" s="8"/>
      <c r="LCU354" s="8"/>
      <c r="LCV354" s="8"/>
      <c r="LCW354" s="8"/>
      <c r="LCX354" s="8"/>
      <c r="LCY354" s="8"/>
      <c r="LCZ354" s="8"/>
      <c r="LDA354" s="8"/>
      <c r="LDB354" s="8"/>
      <c r="LDC354" s="8"/>
      <c r="LDD354" s="8"/>
      <c r="LDE354" s="8"/>
      <c r="LDF354" s="8"/>
      <c r="LDG354" s="8"/>
      <c r="LDH354" s="8"/>
      <c r="LDI354" s="8"/>
      <c r="LDJ354" s="8"/>
      <c r="LDK354" s="8"/>
      <c r="LDL354" s="8"/>
      <c r="LDM354" s="8"/>
      <c r="LDN354" s="8"/>
      <c r="LDO354" s="8"/>
      <c r="LDP354" s="8"/>
      <c r="LDQ354" s="8"/>
      <c r="LDR354" s="8"/>
      <c r="LDS354" s="8"/>
      <c r="LDT354" s="8"/>
      <c r="LDU354" s="8"/>
      <c r="LDV354" s="8"/>
      <c r="LDW354" s="8"/>
      <c r="LDX354" s="8"/>
      <c r="LDY354" s="8"/>
      <c r="LDZ354" s="8"/>
      <c r="LEA354" s="8"/>
      <c r="LEB354" s="8"/>
      <c r="LEC354" s="8"/>
      <c r="LED354" s="8"/>
      <c r="LEE354" s="8"/>
      <c r="LEF354" s="8"/>
      <c r="LEG354" s="8"/>
      <c r="LEH354" s="8"/>
      <c r="LEI354" s="8"/>
      <c r="LEJ354" s="8"/>
      <c r="LEK354" s="8"/>
      <c r="LEL354" s="8"/>
      <c r="LEM354" s="8"/>
      <c r="LEN354" s="8"/>
      <c r="LEO354" s="8"/>
      <c r="LEP354" s="8"/>
      <c r="LEQ354" s="8"/>
      <c r="LER354" s="8"/>
      <c r="LES354" s="8"/>
      <c r="LET354" s="8"/>
      <c r="LEU354" s="8"/>
      <c r="LEV354" s="8"/>
      <c r="LEW354" s="8"/>
      <c r="LEX354" s="8"/>
      <c r="LEY354" s="8"/>
      <c r="LEZ354" s="8"/>
      <c r="LFA354" s="8"/>
      <c r="LFB354" s="8"/>
      <c r="LFC354" s="8"/>
      <c r="LFD354" s="8"/>
      <c r="LFE354" s="8"/>
      <c r="LFF354" s="8"/>
      <c r="LFG354" s="8"/>
      <c r="LFH354" s="8"/>
      <c r="LFI354" s="8"/>
      <c r="LFJ354" s="8"/>
      <c r="LFK354" s="8"/>
      <c r="LFL354" s="8"/>
      <c r="LFM354" s="8"/>
      <c r="LFN354" s="8"/>
      <c r="LFO354" s="8"/>
      <c r="LFP354" s="8"/>
      <c r="LFQ354" s="8"/>
      <c r="LFR354" s="8"/>
      <c r="LFS354" s="8"/>
      <c r="LFT354" s="8"/>
      <c r="LFU354" s="8"/>
      <c r="LFV354" s="8"/>
      <c r="LFW354" s="8"/>
      <c r="LFX354" s="8"/>
      <c r="LFY354" s="8"/>
      <c r="LFZ354" s="8"/>
      <c r="LGA354" s="8"/>
      <c r="LGB354" s="8"/>
      <c r="LGC354" s="8"/>
      <c r="LGD354" s="8"/>
      <c r="LGE354" s="8"/>
      <c r="LGF354" s="8"/>
      <c r="LGG354" s="8"/>
      <c r="LGH354" s="8"/>
      <c r="LGI354" s="8"/>
      <c r="LGJ354" s="8"/>
      <c r="LGK354" s="8"/>
      <c r="LGL354" s="8"/>
      <c r="LGM354" s="8"/>
      <c r="LGN354" s="8"/>
      <c r="LGO354" s="8"/>
      <c r="LGP354" s="8"/>
      <c r="LGQ354" s="8"/>
      <c r="LGR354" s="8"/>
      <c r="LGS354" s="8"/>
      <c r="LGT354" s="8"/>
      <c r="LGU354" s="8"/>
      <c r="LGV354" s="8"/>
      <c r="LGW354" s="8"/>
      <c r="LGX354" s="8"/>
      <c r="LGY354" s="8"/>
      <c r="LGZ354" s="8"/>
      <c r="LHA354" s="8"/>
      <c r="LHB354" s="8"/>
      <c r="LHC354" s="8"/>
      <c r="LHD354" s="8"/>
      <c r="LHE354" s="8"/>
      <c r="LHF354" s="8"/>
      <c r="LHG354" s="8"/>
      <c r="LHH354" s="8"/>
      <c r="LHI354" s="8"/>
      <c r="LHJ354" s="8"/>
      <c r="LHK354" s="8"/>
      <c r="LHL354" s="8"/>
      <c r="LHM354" s="8"/>
      <c r="LHN354" s="8"/>
      <c r="LHO354" s="8"/>
      <c r="LHP354" s="8"/>
      <c r="LHQ354" s="8"/>
      <c r="LHR354" s="8"/>
      <c r="LHS354" s="8"/>
      <c r="LHT354" s="8"/>
      <c r="LHU354" s="8"/>
      <c r="LHV354" s="8"/>
      <c r="LHW354" s="8"/>
      <c r="LHX354" s="8"/>
      <c r="LHY354" s="8"/>
      <c r="LHZ354" s="8"/>
      <c r="LIA354" s="8"/>
      <c r="LIB354" s="8"/>
      <c r="LIC354" s="8"/>
      <c r="LID354" s="8"/>
      <c r="LIE354" s="8"/>
      <c r="LIF354" s="8"/>
      <c r="LIG354" s="8"/>
      <c r="LIH354" s="8"/>
      <c r="LII354" s="8"/>
      <c r="LIJ354" s="8"/>
      <c r="LIK354" s="8"/>
      <c r="LIL354" s="8"/>
      <c r="LIM354" s="8"/>
      <c r="LIN354" s="8"/>
      <c r="LIO354" s="8"/>
      <c r="LIP354" s="8"/>
      <c r="LIQ354" s="8"/>
      <c r="LIR354" s="8"/>
      <c r="LIS354" s="8"/>
      <c r="LIT354" s="8"/>
      <c r="LIU354" s="8"/>
      <c r="LIV354" s="8"/>
      <c r="LIW354" s="8"/>
      <c r="LIX354" s="8"/>
      <c r="LIY354" s="8"/>
      <c r="LIZ354" s="8"/>
      <c r="LJA354" s="8"/>
      <c r="LJB354" s="8"/>
      <c r="LJC354" s="8"/>
      <c r="LJD354" s="8"/>
      <c r="LJE354" s="8"/>
      <c r="LJF354" s="8"/>
      <c r="LJG354" s="8"/>
      <c r="LJH354" s="8"/>
      <c r="LJI354" s="8"/>
      <c r="LJJ354" s="8"/>
      <c r="LJK354" s="8"/>
      <c r="LJL354" s="8"/>
      <c r="LJM354" s="8"/>
      <c r="LJN354" s="8"/>
      <c r="LJO354" s="8"/>
      <c r="LJP354" s="8"/>
      <c r="LJQ354" s="8"/>
      <c r="LJR354" s="8"/>
      <c r="LJS354" s="8"/>
      <c r="LJT354" s="8"/>
      <c r="LJU354" s="8"/>
      <c r="LJV354" s="8"/>
      <c r="LJW354" s="8"/>
      <c r="LJX354" s="8"/>
      <c r="LJY354" s="8"/>
      <c r="LJZ354" s="8"/>
      <c r="LKA354" s="8"/>
      <c r="LKB354" s="8"/>
      <c r="LKC354" s="8"/>
      <c r="LKD354" s="8"/>
      <c r="LKE354" s="8"/>
      <c r="LKF354" s="8"/>
      <c r="LKG354" s="8"/>
      <c r="LKH354" s="8"/>
      <c r="LKI354" s="8"/>
      <c r="LKJ354" s="8"/>
      <c r="LKK354" s="8"/>
      <c r="LKL354" s="8"/>
      <c r="LKM354" s="8"/>
      <c r="LKN354" s="8"/>
      <c r="LKO354" s="8"/>
      <c r="LKP354" s="8"/>
      <c r="LKQ354" s="8"/>
      <c r="LKR354" s="8"/>
      <c r="LKS354" s="8"/>
      <c r="LKT354" s="8"/>
      <c r="LKU354" s="8"/>
      <c r="LKV354" s="8"/>
      <c r="LKW354" s="8"/>
      <c r="LKX354" s="8"/>
      <c r="LKY354" s="8"/>
      <c r="LKZ354" s="8"/>
      <c r="LLA354" s="8"/>
      <c r="LLB354" s="8"/>
      <c r="LLC354" s="8"/>
      <c r="LLD354" s="8"/>
      <c r="LLE354" s="8"/>
      <c r="LLF354" s="8"/>
      <c r="LLG354" s="8"/>
      <c r="LLH354" s="8"/>
      <c r="LLI354" s="8"/>
      <c r="LLJ354" s="8"/>
      <c r="LLK354" s="8"/>
      <c r="LLL354" s="8"/>
      <c r="LLM354" s="8"/>
      <c r="LLN354" s="8"/>
      <c r="LLO354" s="8"/>
      <c r="LLP354" s="8"/>
      <c r="LLQ354" s="8"/>
      <c r="LLR354" s="8"/>
      <c r="LLS354" s="8"/>
      <c r="LLT354" s="8"/>
      <c r="LLU354" s="8"/>
      <c r="LLV354" s="8"/>
      <c r="LLW354" s="8"/>
      <c r="LLX354" s="8"/>
      <c r="LLY354" s="8"/>
      <c r="LLZ354" s="8"/>
      <c r="LMA354" s="8"/>
      <c r="LMB354" s="8"/>
      <c r="LMC354" s="8"/>
      <c r="LMD354" s="8"/>
      <c r="LME354" s="8"/>
      <c r="LMF354" s="8"/>
      <c r="LMG354" s="8"/>
      <c r="LMH354" s="8"/>
      <c r="LMI354" s="8"/>
      <c r="LMJ354" s="8"/>
      <c r="LMK354" s="8"/>
      <c r="LML354" s="8"/>
      <c r="LMM354" s="8"/>
      <c r="LMN354" s="8"/>
      <c r="LMO354" s="8"/>
      <c r="LMP354" s="8"/>
      <c r="LMQ354" s="8"/>
      <c r="LMR354" s="8"/>
      <c r="LMS354" s="8"/>
      <c r="LMT354" s="8"/>
      <c r="LMU354" s="8"/>
      <c r="LMV354" s="8"/>
      <c r="LMW354" s="8"/>
      <c r="LMX354" s="8"/>
      <c r="LMY354" s="8"/>
      <c r="LMZ354" s="8"/>
      <c r="LNA354" s="8"/>
      <c r="LNB354" s="8"/>
      <c r="LNC354" s="8"/>
      <c r="LND354" s="8"/>
      <c r="LNE354" s="8"/>
      <c r="LNF354" s="8"/>
      <c r="LNG354" s="8"/>
      <c r="LNH354" s="8"/>
      <c r="LNI354" s="8"/>
      <c r="LNJ354" s="8"/>
      <c r="LNK354" s="8"/>
      <c r="LNL354" s="8"/>
      <c r="LNM354" s="8"/>
      <c r="LNN354" s="8"/>
      <c r="LNO354" s="8"/>
      <c r="LNP354" s="8"/>
      <c r="LNQ354" s="8"/>
      <c r="LNR354" s="8"/>
      <c r="LNS354" s="8"/>
      <c r="LNT354" s="8"/>
      <c r="LNU354" s="8"/>
      <c r="LNV354" s="8"/>
      <c r="LNW354" s="8"/>
      <c r="LNX354" s="8"/>
      <c r="LNY354" s="8"/>
      <c r="LNZ354" s="8"/>
      <c r="LOA354" s="8"/>
      <c r="LOB354" s="8"/>
      <c r="LOC354" s="8"/>
      <c r="LOD354" s="8"/>
      <c r="LOE354" s="8"/>
      <c r="LOF354" s="8"/>
      <c r="LOG354" s="8"/>
      <c r="LOH354" s="8"/>
      <c r="LOI354" s="8"/>
      <c r="LOJ354" s="8"/>
      <c r="LOK354" s="8"/>
      <c r="LOL354" s="8"/>
      <c r="LOM354" s="8"/>
      <c r="LON354" s="8"/>
      <c r="LOO354" s="8"/>
      <c r="LOP354" s="8"/>
      <c r="LOQ354" s="8"/>
      <c r="LOR354" s="8"/>
      <c r="LOS354" s="8"/>
      <c r="LOT354" s="8"/>
      <c r="LOU354" s="8"/>
      <c r="LOV354" s="8"/>
      <c r="LOW354" s="8"/>
      <c r="LOX354" s="8"/>
      <c r="LOY354" s="8"/>
      <c r="LOZ354" s="8"/>
      <c r="LPA354" s="8"/>
      <c r="LPB354" s="8"/>
      <c r="LPC354" s="8"/>
      <c r="LPD354" s="8"/>
      <c r="LPE354" s="8"/>
      <c r="LPF354" s="8"/>
      <c r="LPG354" s="8"/>
      <c r="LPH354" s="8"/>
      <c r="LPI354" s="8"/>
      <c r="LPJ354" s="8"/>
      <c r="LPK354" s="8"/>
      <c r="LPL354" s="8"/>
      <c r="LPM354" s="8"/>
      <c r="LPN354" s="8"/>
      <c r="LPO354" s="8"/>
      <c r="LPP354" s="8"/>
      <c r="LPQ354" s="8"/>
      <c r="LPR354" s="8"/>
      <c r="LPS354" s="8"/>
      <c r="LPT354" s="8"/>
      <c r="LPU354" s="8"/>
      <c r="LPV354" s="8"/>
      <c r="LPW354" s="8"/>
      <c r="LPX354" s="8"/>
      <c r="LPY354" s="8"/>
      <c r="LPZ354" s="8"/>
      <c r="LQA354" s="8"/>
      <c r="LQB354" s="8"/>
      <c r="LQC354" s="8"/>
      <c r="LQD354" s="8"/>
      <c r="LQE354" s="8"/>
      <c r="LQF354" s="8"/>
      <c r="LQG354" s="8"/>
      <c r="LQH354" s="8"/>
      <c r="LQI354" s="8"/>
      <c r="LQJ354" s="8"/>
      <c r="LQK354" s="8"/>
      <c r="LQL354" s="8"/>
      <c r="LQM354" s="8"/>
      <c r="LQN354" s="8"/>
      <c r="LQO354" s="8"/>
      <c r="LQP354" s="8"/>
      <c r="LQQ354" s="8"/>
      <c r="LQR354" s="8"/>
      <c r="LQS354" s="8"/>
      <c r="LQT354" s="8"/>
      <c r="LQU354" s="8"/>
      <c r="LQV354" s="8"/>
      <c r="LQW354" s="8"/>
      <c r="LQX354" s="8"/>
      <c r="LQY354" s="8"/>
      <c r="LQZ354" s="8"/>
      <c r="LRA354" s="8"/>
      <c r="LRB354" s="8"/>
      <c r="LRC354" s="8"/>
      <c r="LRD354" s="8"/>
      <c r="LRE354" s="8"/>
      <c r="LRF354" s="8"/>
      <c r="LRG354" s="8"/>
      <c r="LRH354" s="8"/>
      <c r="LRI354" s="8"/>
      <c r="LRJ354" s="8"/>
      <c r="LRK354" s="8"/>
      <c r="LRL354" s="8"/>
      <c r="LRM354" s="8"/>
      <c r="LRN354" s="8"/>
      <c r="LRO354" s="8"/>
      <c r="LRP354" s="8"/>
      <c r="LRQ354" s="8"/>
      <c r="LRR354" s="8"/>
      <c r="LRS354" s="8"/>
      <c r="LRT354" s="8"/>
      <c r="LRU354" s="8"/>
      <c r="LRV354" s="8"/>
      <c r="LRW354" s="8"/>
      <c r="LRX354" s="8"/>
      <c r="LRY354" s="8"/>
      <c r="LRZ354" s="8"/>
      <c r="LSA354" s="8"/>
      <c r="LSB354" s="8"/>
      <c r="LSC354" s="8"/>
      <c r="LSD354" s="8"/>
      <c r="LSE354" s="8"/>
      <c r="LSF354" s="8"/>
      <c r="LSG354" s="8"/>
      <c r="LSH354" s="8"/>
      <c r="LSI354" s="8"/>
      <c r="LSJ354" s="8"/>
      <c r="LSK354" s="8"/>
      <c r="LSL354" s="8"/>
      <c r="LSM354" s="8"/>
      <c r="LSN354" s="8"/>
      <c r="LSO354" s="8"/>
      <c r="LSP354" s="8"/>
      <c r="LSQ354" s="8"/>
      <c r="LSR354" s="8"/>
      <c r="LSS354" s="8"/>
      <c r="LST354" s="8"/>
      <c r="LSU354" s="8"/>
      <c r="LSV354" s="8"/>
      <c r="LSW354" s="8"/>
      <c r="LSX354" s="8"/>
      <c r="LSY354" s="8"/>
      <c r="LSZ354" s="8"/>
      <c r="LTA354" s="8"/>
      <c r="LTB354" s="8"/>
      <c r="LTC354" s="8"/>
      <c r="LTD354" s="8"/>
      <c r="LTE354" s="8"/>
      <c r="LTF354" s="8"/>
      <c r="LTG354" s="8"/>
      <c r="LTH354" s="8"/>
      <c r="LTI354" s="8"/>
      <c r="LTJ354" s="8"/>
      <c r="LTK354" s="8"/>
      <c r="LTL354" s="8"/>
      <c r="LTM354" s="8"/>
      <c r="LTN354" s="8"/>
      <c r="LTO354" s="8"/>
      <c r="LTP354" s="8"/>
      <c r="LTQ354" s="8"/>
      <c r="LTR354" s="8"/>
      <c r="LTS354" s="8"/>
      <c r="LTT354" s="8"/>
      <c r="LTU354" s="8"/>
      <c r="LTV354" s="8"/>
      <c r="LTW354" s="8"/>
      <c r="LTX354" s="8"/>
      <c r="LTY354" s="8"/>
      <c r="LTZ354" s="8"/>
      <c r="LUA354" s="8"/>
      <c r="LUB354" s="8"/>
      <c r="LUC354" s="8"/>
      <c r="LUD354" s="8"/>
      <c r="LUE354" s="8"/>
      <c r="LUF354" s="8"/>
      <c r="LUG354" s="8"/>
      <c r="LUH354" s="8"/>
      <c r="LUI354" s="8"/>
      <c r="LUJ354" s="8"/>
      <c r="LUK354" s="8"/>
      <c r="LUL354" s="8"/>
      <c r="LUM354" s="8"/>
      <c r="LUN354" s="8"/>
      <c r="LUO354" s="8"/>
      <c r="LUP354" s="8"/>
      <c r="LUQ354" s="8"/>
      <c r="LUR354" s="8"/>
      <c r="LUS354" s="8"/>
      <c r="LUT354" s="8"/>
      <c r="LUU354" s="8"/>
      <c r="LUV354" s="8"/>
      <c r="LUW354" s="8"/>
      <c r="LUX354" s="8"/>
      <c r="LUY354" s="8"/>
      <c r="LUZ354" s="8"/>
      <c r="LVA354" s="8"/>
      <c r="LVB354" s="8"/>
      <c r="LVC354" s="8"/>
      <c r="LVD354" s="8"/>
      <c r="LVE354" s="8"/>
      <c r="LVF354" s="8"/>
      <c r="LVG354" s="8"/>
      <c r="LVH354" s="8"/>
      <c r="LVI354" s="8"/>
      <c r="LVJ354" s="8"/>
      <c r="LVK354" s="8"/>
      <c r="LVL354" s="8"/>
      <c r="LVM354" s="8"/>
      <c r="LVN354" s="8"/>
      <c r="LVO354" s="8"/>
      <c r="LVP354" s="8"/>
      <c r="LVQ354" s="8"/>
      <c r="LVR354" s="8"/>
      <c r="LVS354" s="8"/>
      <c r="LVT354" s="8"/>
      <c r="LVU354" s="8"/>
      <c r="LVV354" s="8"/>
      <c r="LVW354" s="8"/>
      <c r="LVX354" s="8"/>
      <c r="LVY354" s="8"/>
      <c r="LVZ354" s="8"/>
      <c r="LWA354" s="8"/>
      <c r="LWB354" s="8"/>
      <c r="LWC354" s="8"/>
      <c r="LWD354" s="8"/>
      <c r="LWE354" s="8"/>
      <c r="LWF354" s="8"/>
      <c r="LWG354" s="8"/>
      <c r="LWH354" s="8"/>
      <c r="LWI354" s="8"/>
      <c r="LWJ354" s="8"/>
      <c r="LWK354" s="8"/>
      <c r="LWL354" s="8"/>
      <c r="LWM354" s="8"/>
      <c r="LWN354" s="8"/>
      <c r="LWO354" s="8"/>
      <c r="LWP354" s="8"/>
      <c r="LWQ354" s="8"/>
      <c r="LWR354" s="8"/>
      <c r="LWS354" s="8"/>
      <c r="LWT354" s="8"/>
      <c r="LWU354" s="8"/>
      <c r="LWV354" s="8"/>
      <c r="LWW354" s="8"/>
      <c r="LWX354" s="8"/>
      <c r="LWY354" s="8"/>
      <c r="LWZ354" s="8"/>
      <c r="LXA354" s="8"/>
      <c r="LXB354" s="8"/>
      <c r="LXC354" s="8"/>
      <c r="LXD354" s="8"/>
      <c r="LXE354" s="8"/>
      <c r="LXF354" s="8"/>
      <c r="LXG354" s="8"/>
      <c r="LXH354" s="8"/>
      <c r="LXI354" s="8"/>
      <c r="LXJ354" s="8"/>
      <c r="LXK354" s="8"/>
      <c r="LXL354" s="8"/>
      <c r="LXM354" s="8"/>
      <c r="LXN354" s="8"/>
      <c r="LXO354" s="8"/>
      <c r="LXP354" s="8"/>
      <c r="LXQ354" s="8"/>
      <c r="LXR354" s="8"/>
      <c r="LXS354" s="8"/>
      <c r="LXT354" s="8"/>
      <c r="LXU354" s="8"/>
      <c r="LXV354" s="8"/>
      <c r="LXW354" s="8"/>
      <c r="LXX354" s="8"/>
      <c r="LXY354" s="8"/>
      <c r="LXZ354" s="8"/>
      <c r="LYA354" s="8"/>
      <c r="LYB354" s="8"/>
      <c r="LYC354" s="8"/>
      <c r="LYD354" s="8"/>
      <c r="LYE354" s="8"/>
      <c r="LYF354" s="8"/>
      <c r="LYG354" s="8"/>
      <c r="LYH354" s="8"/>
      <c r="LYI354" s="8"/>
      <c r="LYJ354" s="8"/>
      <c r="LYK354" s="8"/>
      <c r="LYL354" s="8"/>
      <c r="LYM354" s="8"/>
      <c r="LYN354" s="8"/>
      <c r="LYO354" s="8"/>
      <c r="LYP354" s="8"/>
      <c r="LYQ354" s="8"/>
      <c r="LYR354" s="8"/>
      <c r="LYS354" s="8"/>
      <c r="LYT354" s="8"/>
      <c r="LYU354" s="8"/>
      <c r="LYV354" s="8"/>
      <c r="LYW354" s="8"/>
      <c r="LYX354" s="8"/>
      <c r="LYY354" s="8"/>
      <c r="LYZ354" s="8"/>
      <c r="LZA354" s="8"/>
      <c r="LZB354" s="8"/>
      <c r="LZC354" s="8"/>
      <c r="LZD354" s="8"/>
      <c r="LZE354" s="8"/>
      <c r="LZF354" s="8"/>
      <c r="LZG354" s="8"/>
      <c r="LZH354" s="8"/>
      <c r="LZI354" s="8"/>
      <c r="LZJ354" s="8"/>
      <c r="LZK354" s="8"/>
      <c r="LZL354" s="8"/>
      <c r="LZM354" s="8"/>
      <c r="LZN354" s="8"/>
      <c r="LZO354" s="8"/>
      <c r="LZP354" s="8"/>
      <c r="LZQ354" s="8"/>
      <c r="LZR354" s="8"/>
      <c r="LZS354" s="8"/>
      <c r="LZT354" s="8"/>
      <c r="LZU354" s="8"/>
      <c r="LZV354" s="8"/>
      <c r="LZW354" s="8"/>
      <c r="LZX354" s="8"/>
      <c r="LZY354" s="8"/>
      <c r="LZZ354" s="8"/>
      <c r="MAA354" s="8"/>
      <c r="MAB354" s="8"/>
      <c r="MAC354" s="8"/>
      <c r="MAD354" s="8"/>
      <c r="MAE354" s="8"/>
      <c r="MAF354" s="8"/>
      <c r="MAG354" s="8"/>
      <c r="MAH354" s="8"/>
      <c r="MAI354" s="8"/>
      <c r="MAJ354" s="8"/>
      <c r="MAK354" s="8"/>
      <c r="MAL354" s="8"/>
      <c r="MAM354" s="8"/>
      <c r="MAN354" s="8"/>
      <c r="MAO354" s="8"/>
      <c r="MAP354" s="8"/>
      <c r="MAQ354" s="8"/>
      <c r="MAR354" s="8"/>
      <c r="MAS354" s="8"/>
      <c r="MAT354" s="8"/>
      <c r="MAU354" s="8"/>
      <c r="MAV354" s="8"/>
      <c r="MAW354" s="8"/>
      <c r="MAX354" s="8"/>
      <c r="MAY354" s="8"/>
      <c r="MAZ354" s="8"/>
      <c r="MBA354" s="8"/>
      <c r="MBB354" s="8"/>
      <c r="MBC354" s="8"/>
      <c r="MBD354" s="8"/>
      <c r="MBE354" s="8"/>
      <c r="MBF354" s="8"/>
      <c r="MBG354" s="8"/>
      <c r="MBH354" s="8"/>
      <c r="MBI354" s="8"/>
      <c r="MBJ354" s="8"/>
      <c r="MBK354" s="8"/>
      <c r="MBL354" s="8"/>
      <c r="MBM354" s="8"/>
      <c r="MBN354" s="8"/>
      <c r="MBO354" s="8"/>
      <c r="MBP354" s="8"/>
      <c r="MBQ354" s="8"/>
      <c r="MBR354" s="8"/>
      <c r="MBS354" s="8"/>
      <c r="MBT354" s="8"/>
      <c r="MBU354" s="8"/>
      <c r="MBV354" s="8"/>
      <c r="MBW354" s="8"/>
      <c r="MBX354" s="8"/>
      <c r="MBY354" s="8"/>
      <c r="MBZ354" s="8"/>
      <c r="MCA354" s="8"/>
      <c r="MCB354" s="8"/>
      <c r="MCC354" s="8"/>
      <c r="MCD354" s="8"/>
      <c r="MCE354" s="8"/>
      <c r="MCF354" s="8"/>
      <c r="MCG354" s="8"/>
      <c r="MCH354" s="8"/>
      <c r="MCI354" s="8"/>
      <c r="MCJ354" s="8"/>
      <c r="MCK354" s="8"/>
      <c r="MCL354" s="8"/>
      <c r="MCM354" s="8"/>
      <c r="MCN354" s="8"/>
      <c r="MCO354" s="8"/>
      <c r="MCP354" s="8"/>
      <c r="MCQ354" s="8"/>
      <c r="MCR354" s="8"/>
      <c r="MCS354" s="8"/>
      <c r="MCT354" s="8"/>
      <c r="MCU354" s="8"/>
      <c r="MCV354" s="8"/>
      <c r="MCW354" s="8"/>
      <c r="MCX354" s="8"/>
      <c r="MCY354" s="8"/>
      <c r="MCZ354" s="8"/>
      <c r="MDA354" s="8"/>
      <c r="MDB354" s="8"/>
      <c r="MDC354" s="8"/>
      <c r="MDD354" s="8"/>
      <c r="MDE354" s="8"/>
      <c r="MDF354" s="8"/>
      <c r="MDG354" s="8"/>
      <c r="MDH354" s="8"/>
      <c r="MDI354" s="8"/>
      <c r="MDJ354" s="8"/>
      <c r="MDK354" s="8"/>
      <c r="MDL354" s="8"/>
      <c r="MDM354" s="8"/>
      <c r="MDN354" s="8"/>
      <c r="MDO354" s="8"/>
      <c r="MDP354" s="8"/>
      <c r="MDQ354" s="8"/>
      <c r="MDR354" s="8"/>
      <c r="MDS354" s="8"/>
      <c r="MDT354" s="8"/>
      <c r="MDU354" s="8"/>
      <c r="MDV354" s="8"/>
      <c r="MDW354" s="8"/>
      <c r="MDX354" s="8"/>
      <c r="MDY354" s="8"/>
      <c r="MDZ354" s="8"/>
      <c r="MEA354" s="8"/>
      <c r="MEB354" s="8"/>
      <c r="MEC354" s="8"/>
      <c r="MED354" s="8"/>
      <c r="MEE354" s="8"/>
      <c r="MEF354" s="8"/>
      <c r="MEG354" s="8"/>
      <c r="MEH354" s="8"/>
      <c r="MEI354" s="8"/>
      <c r="MEJ354" s="8"/>
      <c r="MEK354" s="8"/>
      <c r="MEL354" s="8"/>
      <c r="MEM354" s="8"/>
      <c r="MEN354" s="8"/>
      <c r="MEO354" s="8"/>
      <c r="MEP354" s="8"/>
      <c r="MEQ354" s="8"/>
      <c r="MER354" s="8"/>
      <c r="MES354" s="8"/>
      <c r="MET354" s="8"/>
      <c r="MEU354" s="8"/>
      <c r="MEV354" s="8"/>
      <c r="MEW354" s="8"/>
      <c r="MEX354" s="8"/>
      <c r="MEY354" s="8"/>
      <c r="MEZ354" s="8"/>
      <c r="MFA354" s="8"/>
      <c r="MFB354" s="8"/>
      <c r="MFC354" s="8"/>
      <c r="MFD354" s="8"/>
      <c r="MFE354" s="8"/>
      <c r="MFF354" s="8"/>
      <c r="MFG354" s="8"/>
      <c r="MFH354" s="8"/>
      <c r="MFI354" s="8"/>
      <c r="MFJ354" s="8"/>
      <c r="MFK354" s="8"/>
      <c r="MFL354" s="8"/>
      <c r="MFM354" s="8"/>
      <c r="MFN354" s="8"/>
      <c r="MFO354" s="8"/>
      <c r="MFP354" s="8"/>
      <c r="MFQ354" s="8"/>
      <c r="MFR354" s="8"/>
      <c r="MFS354" s="8"/>
      <c r="MFT354" s="8"/>
      <c r="MFU354" s="8"/>
      <c r="MFV354" s="8"/>
      <c r="MFW354" s="8"/>
      <c r="MFX354" s="8"/>
      <c r="MFY354" s="8"/>
      <c r="MFZ354" s="8"/>
      <c r="MGA354" s="8"/>
      <c r="MGB354" s="8"/>
      <c r="MGC354" s="8"/>
      <c r="MGD354" s="8"/>
      <c r="MGE354" s="8"/>
      <c r="MGF354" s="8"/>
      <c r="MGG354" s="8"/>
      <c r="MGH354" s="8"/>
      <c r="MGI354" s="8"/>
      <c r="MGJ354" s="8"/>
      <c r="MGK354" s="8"/>
      <c r="MGL354" s="8"/>
      <c r="MGM354" s="8"/>
      <c r="MGN354" s="8"/>
      <c r="MGO354" s="8"/>
      <c r="MGP354" s="8"/>
      <c r="MGQ354" s="8"/>
      <c r="MGR354" s="8"/>
      <c r="MGS354" s="8"/>
      <c r="MGT354" s="8"/>
      <c r="MGU354" s="8"/>
      <c r="MGV354" s="8"/>
      <c r="MGW354" s="8"/>
      <c r="MGX354" s="8"/>
      <c r="MGY354" s="8"/>
      <c r="MGZ354" s="8"/>
      <c r="MHA354" s="8"/>
      <c r="MHB354" s="8"/>
      <c r="MHC354" s="8"/>
      <c r="MHD354" s="8"/>
      <c r="MHE354" s="8"/>
      <c r="MHF354" s="8"/>
      <c r="MHG354" s="8"/>
      <c r="MHH354" s="8"/>
      <c r="MHI354" s="8"/>
      <c r="MHJ354" s="8"/>
      <c r="MHK354" s="8"/>
      <c r="MHL354" s="8"/>
      <c r="MHM354" s="8"/>
      <c r="MHN354" s="8"/>
      <c r="MHO354" s="8"/>
      <c r="MHP354" s="8"/>
      <c r="MHQ354" s="8"/>
      <c r="MHR354" s="8"/>
      <c r="MHS354" s="8"/>
      <c r="MHT354" s="8"/>
      <c r="MHU354" s="8"/>
      <c r="MHV354" s="8"/>
      <c r="MHW354" s="8"/>
      <c r="MHX354" s="8"/>
      <c r="MHY354" s="8"/>
      <c r="MHZ354" s="8"/>
      <c r="MIA354" s="8"/>
      <c r="MIB354" s="8"/>
      <c r="MIC354" s="8"/>
      <c r="MID354" s="8"/>
      <c r="MIE354" s="8"/>
      <c r="MIF354" s="8"/>
      <c r="MIG354" s="8"/>
      <c r="MIH354" s="8"/>
      <c r="MII354" s="8"/>
      <c r="MIJ354" s="8"/>
      <c r="MIK354" s="8"/>
      <c r="MIL354" s="8"/>
      <c r="MIM354" s="8"/>
      <c r="MIN354" s="8"/>
      <c r="MIO354" s="8"/>
      <c r="MIP354" s="8"/>
      <c r="MIQ354" s="8"/>
      <c r="MIR354" s="8"/>
      <c r="MIS354" s="8"/>
      <c r="MIT354" s="8"/>
      <c r="MIU354" s="8"/>
      <c r="MIV354" s="8"/>
      <c r="MIW354" s="8"/>
      <c r="MIX354" s="8"/>
      <c r="MIY354" s="8"/>
      <c r="MIZ354" s="8"/>
      <c r="MJA354" s="8"/>
      <c r="MJB354" s="8"/>
      <c r="MJC354" s="8"/>
      <c r="MJD354" s="8"/>
      <c r="MJE354" s="8"/>
      <c r="MJF354" s="8"/>
      <c r="MJG354" s="8"/>
      <c r="MJH354" s="8"/>
      <c r="MJI354" s="8"/>
      <c r="MJJ354" s="8"/>
      <c r="MJK354" s="8"/>
      <c r="MJL354" s="8"/>
      <c r="MJM354" s="8"/>
      <c r="MJN354" s="8"/>
      <c r="MJO354" s="8"/>
      <c r="MJP354" s="8"/>
      <c r="MJQ354" s="8"/>
      <c r="MJR354" s="8"/>
      <c r="MJS354" s="8"/>
      <c r="MJT354" s="8"/>
      <c r="MJU354" s="8"/>
      <c r="MJV354" s="8"/>
      <c r="MJW354" s="8"/>
      <c r="MJX354" s="8"/>
      <c r="MJY354" s="8"/>
      <c r="MJZ354" s="8"/>
      <c r="MKA354" s="8"/>
      <c r="MKB354" s="8"/>
      <c r="MKC354" s="8"/>
      <c r="MKD354" s="8"/>
      <c r="MKE354" s="8"/>
      <c r="MKF354" s="8"/>
      <c r="MKG354" s="8"/>
      <c r="MKH354" s="8"/>
      <c r="MKI354" s="8"/>
      <c r="MKJ354" s="8"/>
      <c r="MKK354" s="8"/>
      <c r="MKL354" s="8"/>
      <c r="MKM354" s="8"/>
      <c r="MKN354" s="8"/>
      <c r="MKO354" s="8"/>
      <c r="MKP354" s="8"/>
      <c r="MKQ354" s="8"/>
      <c r="MKR354" s="8"/>
      <c r="MKS354" s="8"/>
      <c r="MKT354" s="8"/>
      <c r="MKU354" s="8"/>
      <c r="MKV354" s="8"/>
      <c r="MKW354" s="8"/>
      <c r="MKX354" s="8"/>
      <c r="MKY354" s="8"/>
      <c r="MKZ354" s="8"/>
      <c r="MLA354" s="8"/>
      <c r="MLB354" s="8"/>
      <c r="MLC354" s="8"/>
      <c r="MLD354" s="8"/>
      <c r="MLE354" s="8"/>
      <c r="MLF354" s="8"/>
      <c r="MLG354" s="8"/>
      <c r="MLH354" s="8"/>
      <c r="MLI354" s="8"/>
      <c r="MLJ354" s="8"/>
      <c r="MLK354" s="8"/>
      <c r="MLL354" s="8"/>
      <c r="MLM354" s="8"/>
      <c r="MLN354" s="8"/>
      <c r="MLO354" s="8"/>
      <c r="MLP354" s="8"/>
      <c r="MLQ354" s="8"/>
      <c r="MLR354" s="8"/>
      <c r="MLS354" s="8"/>
      <c r="MLT354" s="8"/>
      <c r="MLU354" s="8"/>
      <c r="MLV354" s="8"/>
      <c r="MLW354" s="8"/>
      <c r="MLX354" s="8"/>
      <c r="MLY354" s="8"/>
      <c r="MLZ354" s="8"/>
      <c r="MMA354" s="8"/>
      <c r="MMB354" s="8"/>
      <c r="MMC354" s="8"/>
      <c r="MMD354" s="8"/>
      <c r="MME354" s="8"/>
      <c r="MMF354" s="8"/>
      <c r="MMG354" s="8"/>
      <c r="MMH354" s="8"/>
      <c r="MMI354" s="8"/>
      <c r="MMJ354" s="8"/>
      <c r="MMK354" s="8"/>
      <c r="MML354" s="8"/>
      <c r="MMM354" s="8"/>
      <c r="MMN354" s="8"/>
      <c r="MMO354" s="8"/>
      <c r="MMP354" s="8"/>
      <c r="MMQ354" s="8"/>
      <c r="MMR354" s="8"/>
      <c r="MMS354" s="8"/>
      <c r="MMT354" s="8"/>
      <c r="MMU354" s="8"/>
      <c r="MMV354" s="8"/>
      <c r="MMW354" s="8"/>
      <c r="MMX354" s="8"/>
      <c r="MMY354" s="8"/>
      <c r="MMZ354" s="8"/>
      <c r="MNA354" s="8"/>
      <c r="MNB354" s="8"/>
      <c r="MNC354" s="8"/>
      <c r="MND354" s="8"/>
      <c r="MNE354" s="8"/>
      <c r="MNF354" s="8"/>
      <c r="MNG354" s="8"/>
      <c r="MNH354" s="8"/>
      <c r="MNI354" s="8"/>
      <c r="MNJ354" s="8"/>
      <c r="MNK354" s="8"/>
      <c r="MNL354" s="8"/>
      <c r="MNM354" s="8"/>
      <c r="MNN354" s="8"/>
      <c r="MNO354" s="8"/>
      <c r="MNP354" s="8"/>
      <c r="MNQ354" s="8"/>
      <c r="MNR354" s="8"/>
      <c r="MNS354" s="8"/>
      <c r="MNT354" s="8"/>
      <c r="MNU354" s="8"/>
      <c r="MNV354" s="8"/>
      <c r="MNW354" s="8"/>
      <c r="MNX354" s="8"/>
      <c r="MNY354" s="8"/>
      <c r="MNZ354" s="8"/>
      <c r="MOA354" s="8"/>
      <c r="MOB354" s="8"/>
      <c r="MOC354" s="8"/>
      <c r="MOD354" s="8"/>
      <c r="MOE354" s="8"/>
      <c r="MOF354" s="8"/>
      <c r="MOG354" s="8"/>
      <c r="MOH354" s="8"/>
      <c r="MOI354" s="8"/>
      <c r="MOJ354" s="8"/>
      <c r="MOK354" s="8"/>
      <c r="MOL354" s="8"/>
      <c r="MOM354" s="8"/>
      <c r="MON354" s="8"/>
      <c r="MOO354" s="8"/>
      <c r="MOP354" s="8"/>
      <c r="MOQ354" s="8"/>
      <c r="MOR354" s="8"/>
      <c r="MOS354" s="8"/>
      <c r="MOT354" s="8"/>
      <c r="MOU354" s="8"/>
      <c r="MOV354" s="8"/>
      <c r="MOW354" s="8"/>
      <c r="MOX354" s="8"/>
      <c r="MOY354" s="8"/>
      <c r="MOZ354" s="8"/>
      <c r="MPA354" s="8"/>
      <c r="MPB354" s="8"/>
      <c r="MPC354" s="8"/>
      <c r="MPD354" s="8"/>
      <c r="MPE354" s="8"/>
      <c r="MPF354" s="8"/>
      <c r="MPG354" s="8"/>
      <c r="MPH354" s="8"/>
      <c r="MPI354" s="8"/>
      <c r="MPJ354" s="8"/>
      <c r="MPK354" s="8"/>
      <c r="MPL354" s="8"/>
      <c r="MPM354" s="8"/>
      <c r="MPN354" s="8"/>
      <c r="MPO354" s="8"/>
      <c r="MPP354" s="8"/>
      <c r="MPQ354" s="8"/>
      <c r="MPR354" s="8"/>
      <c r="MPS354" s="8"/>
      <c r="MPT354" s="8"/>
      <c r="MPU354" s="8"/>
      <c r="MPV354" s="8"/>
      <c r="MPW354" s="8"/>
      <c r="MPX354" s="8"/>
      <c r="MPY354" s="8"/>
      <c r="MPZ354" s="8"/>
      <c r="MQA354" s="8"/>
      <c r="MQB354" s="8"/>
      <c r="MQC354" s="8"/>
      <c r="MQD354" s="8"/>
      <c r="MQE354" s="8"/>
      <c r="MQF354" s="8"/>
      <c r="MQG354" s="8"/>
      <c r="MQH354" s="8"/>
      <c r="MQI354" s="8"/>
      <c r="MQJ354" s="8"/>
      <c r="MQK354" s="8"/>
      <c r="MQL354" s="8"/>
      <c r="MQM354" s="8"/>
      <c r="MQN354" s="8"/>
      <c r="MQO354" s="8"/>
      <c r="MQP354" s="8"/>
      <c r="MQQ354" s="8"/>
      <c r="MQR354" s="8"/>
      <c r="MQS354" s="8"/>
      <c r="MQT354" s="8"/>
      <c r="MQU354" s="8"/>
      <c r="MQV354" s="8"/>
      <c r="MQW354" s="8"/>
      <c r="MQX354" s="8"/>
      <c r="MQY354" s="8"/>
      <c r="MQZ354" s="8"/>
      <c r="MRA354" s="8"/>
      <c r="MRB354" s="8"/>
      <c r="MRC354" s="8"/>
      <c r="MRD354" s="8"/>
      <c r="MRE354" s="8"/>
      <c r="MRF354" s="8"/>
      <c r="MRG354" s="8"/>
      <c r="MRH354" s="8"/>
      <c r="MRI354" s="8"/>
      <c r="MRJ354" s="8"/>
      <c r="MRK354" s="8"/>
      <c r="MRL354" s="8"/>
      <c r="MRM354" s="8"/>
      <c r="MRN354" s="8"/>
      <c r="MRO354" s="8"/>
      <c r="MRP354" s="8"/>
      <c r="MRQ354" s="8"/>
      <c r="MRR354" s="8"/>
      <c r="MRS354" s="8"/>
      <c r="MRT354" s="8"/>
      <c r="MRU354" s="8"/>
      <c r="MRV354" s="8"/>
      <c r="MRW354" s="8"/>
      <c r="MRX354" s="8"/>
      <c r="MRY354" s="8"/>
      <c r="MRZ354" s="8"/>
      <c r="MSA354" s="8"/>
      <c r="MSB354" s="8"/>
      <c r="MSC354" s="8"/>
      <c r="MSD354" s="8"/>
      <c r="MSE354" s="8"/>
      <c r="MSF354" s="8"/>
      <c r="MSG354" s="8"/>
      <c r="MSH354" s="8"/>
      <c r="MSI354" s="8"/>
      <c r="MSJ354" s="8"/>
      <c r="MSK354" s="8"/>
      <c r="MSL354" s="8"/>
      <c r="MSM354" s="8"/>
      <c r="MSN354" s="8"/>
      <c r="MSO354" s="8"/>
      <c r="MSP354" s="8"/>
      <c r="MSQ354" s="8"/>
      <c r="MSR354" s="8"/>
      <c r="MSS354" s="8"/>
      <c r="MST354" s="8"/>
      <c r="MSU354" s="8"/>
      <c r="MSV354" s="8"/>
      <c r="MSW354" s="8"/>
      <c r="MSX354" s="8"/>
      <c r="MSY354" s="8"/>
      <c r="MSZ354" s="8"/>
      <c r="MTA354" s="8"/>
      <c r="MTB354" s="8"/>
      <c r="MTC354" s="8"/>
      <c r="MTD354" s="8"/>
      <c r="MTE354" s="8"/>
      <c r="MTF354" s="8"/>
      <c r="MTG354" s="8"/>
      <c r="MTH354" s="8"/>
      <c r="MTI354" s="8"/>
      <c r="MTJ354" s="8"/>
      <c r="MTK354" s="8"/>
      <c r="MTL354" s="8"/>
      <c r="MTM354" s="8"/>
      <c r="MTN354" s="8"/>
      <c r="MTO354" s="8"/>
      <c r="MTP354" s="8"/>
      <c r="MTQ354" s="8"/>
      <c r="MTR354" s="8"/>
      <c r="MTS354" s="8"/>
      <c r="MTT354" s="8"/>
      <c r="MTU354" s="8"/>
      <c r="MTV354" s="8"/>
      <c r="MTW354" s="8"/>
      <c r="MTX354" s="8"/>
      <c r="MTY354" s="8"/>
      <c r="MTZ354" s="8"/>
      <c r="MUA354" s="8"/>
      <c r="MUB354" s="8"/>
      <c r="MUC354" s="8"/>
      <c r="MUD354" s="8"/>
      <c r="MUE354" s="8"/>
      <c r="MUF354" s="8"/>
      <c r="MUG354" s="8"/>
      <c r="MUH354" s="8"/>
      <c r="MUI354" s="8"/>
      <c r="MUJ354" s="8"/>
      <c r="MUK354" s="8"/>
      <c r="MUL354" s="8"/>
      <c r="MUM354" s="8"/>
      <c r="MUN354" s="8"/>
      <c r="MUO354" s="8"/>
      <c r="MUP354" s="8"/>
      <c r="MUQ354" s="8"/>
      <c r="MUR354" s="8"/>
      <c r="MUS354" s="8"/>
      <c r="MUT354" s="8"/>
      <c r="MUU354" s="8"/>
      <c r="MUV354" s="8"/>
      <c r="MUW354" s="8"/>
      <c r="MUX354" s="8"/>
      <c r="MUY354" s="8"/>
      <c r="MUZ354" s="8"/>
      <c r="MVA354" s="8"/>
      <c r="MVB354" s="8"/>
      <c r="MVC354" s="8"/>
      <c r="MVD354" s="8"/>
      <c r="MVE354" s="8"/>
      <c r="MVF354" s="8"/>
      <c r="MVG354" s="8"/>
      <c r="MVH354" s="8"/>
      <c r="MVI354" s="8"/>
      <c r="MVJ354" s="8"/>
      <c r="MVK354" s="8"/>
      <c r="MVL354" s="8"/>
      <c r="MVM354" s="8"/>
      <c r="MVN354" s="8"/>
      <c r="MVO354" s="8"/>
      <c r="MVP354" s="8"/>
      <c r="MVQ354" s="8"/>
      <c r="MVR354" s="8"/>
      <c r="MVS354" s="8"/>
      <c r="MVT354" s="8"/>
      <c r="MVU354" s="8"/>
      <c r="MVV354" s="8"/>
      <c r="MVW354" s="8"/>
      <c r="MVX354" s="8"/>
      <c r="MVY354" s="8"/>
      <c r="MVZ354" s="8"/>
      <c r="MWA354" s="8"/>
      <c r="MWB354" s="8"/>
      <c r="MWC354" s="8"/>
      <c r="MWD354" s="8"/>
      <c r="MWE354" s="8"/>
      <c r="MWF354" s="8"/>
      <c r="MWG354" s="8"/>
      <c r="MWH354" s="8"/>
      <c r="MWI354" s="8"/>
      <c r="MWJ354" s="8"/>
      <c r="MWK354" s="8"/>
      <c r="MWL354" s="8"/>
      <c r="MWM354" s="8"/>
      <c r="MWN354" s="8"/>
      <c r="MWO354" s="8"/>
      <c r="MWP354" s="8"/>
      <c r="MWQ354" s="8"/>
      <c r="MWR354" s="8"/>
      <c r="MWS354" s="8"/>
      <c r="MWT354" s="8"/>
      <c r="MWU354" s="8"/>
      <c r="MWV354" s="8"/>
      <c r="MWW354" s="8"/>
      <c r="MWX354" s="8"/>
      <c r="MWY354" s="8"/>
      <c r="MWZ354" s="8"/>
      <c r="MXA354" s="8"/>
      <c r="MXB354" s="8"/>
      <c r="MXC354" s="8"/>
      <c r="MXD354" s="8"/>
      <c r="MXE354" s="8"/>
      <c r="MXF354" s="8"/>
      <c r="MXG354" s="8"/>
      <c r="MXH354" s="8"/>
      <c r="MXI354" s="8"/>
      <c r="MXJ354" s="8"/>
      <c r="MXK354" s="8"/>
      <c r="MXL354" s="8"/>
      <c r="MXM354" s="8"/>
      <c r="MXN354" s="8"/>
      <c r="MXO354" s="8"/>
      <c r="MXP354" s="8"/>
      <c r="MXQ354" s="8"/>
      <c r="MXR354" s="8"/>
      <c r="MXS354" s="8"/>
      <c r="MXT354" s="8"/>
      <c r="MXU354" s="8"/>
      <c r="MXV354" s="8"/>
      <c r="MXW354" s="8"/>
      <c r="MXX354" s="8"/>
      <c r="MXY354" s="8"/>
      <c r="MXZ354" s="8"/>
      <c r="MYA354" s="8"/>
      <c r="MYB354" s="8"/>
      <c r="MYC354" s="8"/>
      <c r="MYD354" s="8"/>
      <c r="MYE354" s="8"/>
      <c r="MYF354" s="8"/>
      <c r="MYG354" s="8"/>
      <c r="MYH354" s="8"/>
      <c r="MYI354" s="8"/>
      <c r="MYJ354" s="8"/>
      <c r="MYK354" s="8"/>
      <c r="MYL354" s="8"/>
      <c r="MYM354" s="8"/>
      <c r="MYN354" s="8"/>
      <c r="MYO354" s="8"/>
      <c r="MYP354" s="8"/>
      <c r="MYQ354" s="8"/>
      <c r="MYR354" s="8"/>
      <c r="MYS354" s="8"/>
      <c r="MYT354" s="8"/>
      <c r="MYU354" s="8"/>
      <c r="MYV354" s="8"/>
      <c r="MYW354" s="8"/>
      <c r="MYX354" s="8"/>
      <c r="MYY354" s="8"/>
      <c r="MYZ354" s="8"/>
      <c r="MZA354" s="8"/>
      <c r="MZB354" s="8"/>
      <c r="MZC354" s="8"/>
      <c r="MZD354" s="8"/>
      <c r="MZE354" s="8"/>
      <c r="MZF354" s="8"/>
      <c r="MZG354" s="8"/>
      <c r="MZH354" s="8"/>
      <c r="MZI354" s="8"/>
      <c r="MZJ354" s="8"/>
      <c r="MZK354" s="8"/>
      <c r="MZL354" s="8"/>
      <c r="MZM354" s="8"/>
      <c r="MZN354" s="8"/>
      <c r="MZO354" s="8"/>
      <c r="MZP354" s="8"/>
      <c r="MZQ354" s="8"/>
      <c r="MZR354" s="8"/>
      <c r="MZS354" s="8"/>
      <c r="MZT354" s="8"/>
      <c r="MZU354" s="8"/>
      <c r="MZV354" s="8"/>
      <c r="MZW354" s="8"/>
      <c r="MZX354" s="8"/>
      <c r="MZY354" s="8"/>
      <c r="MZZ354" s="8"/>
      <c r="NAA354" s="8"/>
      <c r="NAB354" s="8"/>
      <c r="NAC354" s="8"/>
      <c r="NAD354" s="8"/>
      <c r="NAE354" s="8"/>
      <c r="NAF354" s="8"/>
      <c r="NAG354" s="8"/>
      <c r="NAH354" s="8"/>
      <c r="NAI354" s="8"/>
      <c r="NAJ354" s="8"/>
      <c r="NAK354" s="8"/>
      <c r="NAL354" s="8"/>
      <c r="NAM354" s="8"/>
      <c r="NAN354" s="8"/>
      <c r="NAO354" s="8"/>
      <c r="NAP354" s="8"/>
      <c r="NAQ354" s="8"/>
      <c r="NAR354" s="8"/>
      <c r="NAS354" s="8"/>
      <c r="NAT354" s="8"/>
      <c r="NAU354" s="8"/>
      <c r="NAV354" s="8"/>
      <c r="NAW354" s="8"/>
      <c r="NAX354" s="8"/>
      <c r="NAY354" s="8"/>
      <c r="NAZ354" s="8"/>
      <c r="NBA354" s="8"/>
      <c r="NBB354" s="8"/>
      <c r="NBC354" s="8"/>
      <c r="NBD354" s="8"/>
      <c r="NBE354" s="8"/>
      <c r="NBF354" s="8"/>
      <c r="NBG354" s="8"/>
      <c r="NBH354" s="8"/>
      <c r="NBI354" s="8"/>
      <c r="NBJ354" s="8"/>
      <c r="NBK354" s="8"/>
      <c r="NBL354" s="8"/>
      <c r="NBM354" s="8"/>
      <c r="NBN354" s="8"/>
      <c r="NBO354" s="8"/>
      <c r="NBP354" s="8"/>
      <c r="NBQ354" s="8"/>
      <c r="NBR354" s="8"/>
      <c r="NBS354" s="8"/>
      <c r="NBT354" s="8"/>
      <c r="NBU354" s="8"/>
      <c r="NBV354" s="8"/>
      <c r="NBW354" s="8"/>
      <c r="NBX354" s="8"/>
      <c r="NBY354" s="8"/>
      <c r="NBZ354" s="8"/>
      <c r="NCA354" s="8"/>
      <c r="NCB354" s="8"/>
      <c r="NCC354" s="8"/>
      <c r="NCD354" s="8"/>
      <c r="NCE354" s="8"/>
      <c r="NCF354" s="8"/>
      <c r="NCG354" s="8"/>
      <c r="NCH354" s="8"/>
      <c r="NCI354" s="8"/>
      <c r="NCJ354" s="8"/>
      <c r="NCK354" s="8"/>
      <c r="NCL354" s="8"/>
      <c r="NCM354" s="8"/>
      <c r="NCN354" s="8"/>
      <c r="NCO354" s="8"/>
      <c r="NCP354" s="8"/>
      <c r="NCQ354" s="8"/>
      <c r="NCR354" s="8"/>
      <c r="NCS354" s="8"/>
      <c r="NCT354" s="8"/>
      <c r="NCU354" s="8"/>
      <c r="NCV354" s="8"/>
      <c r="NCW354" s="8"/>
      <c r="NCX354" s="8"/>
      <c r="NCY354" s="8"/>
      <c r="NCZ354" s="8"/>
      <c r="NDA354" s="8"/>
      <c r="NDB354" s="8"/>
      <c r="NDC354" s="8"/>
      <c r="NDD354" s="8"/>
      <c r="NDE354" s="8"/>
      <c r="NDF354" s="8"/>
      <c r="NDG354" s="8"/>
      <c r="NDH354" s="8"/>
      <c r="NDI354" s="8"/>
      <c r="NDJ354" s="8"/>
      <c r="NDK354" s="8"/>
      <c r="NDL354" s="8"/>
      <c r="NDM354" s="8"/>
      <c r="NDN354" s="8"/>
      <c r="NDO354" s="8"/>
      <c r="NDP354" s="8"/>
      <c r="NDQ354" s="8"/>
      <c r="NDR354" s="8"/>
      <c r="NDS354" s="8"/>
      <c r="NDT354" s="8"/>
      <c r="NDU354" s="8"/>
      <c r="NDV354" s="8"/>
      <c r="NDW354" s="8"/>
      <c r="NDX354" s="8"/>
      <c r="NDY354" s="8"/>
      <c r="NDZ354" s="8"/>
      <c r="NEA354" s="8"/>
      <c r="NEB354" s="8"/>
      <c r="NEC354" s="8"/>
      <c r="NED354" s="8"/>
      <c r="NEE354" s="8"/>
      <c r="NEF354" s="8"/>
      <c r="NEG354" s="8"/>
      <c r="NEH354" s="8"/>
      <c r="NEI354" s="8"/>
      <c r="NEJ354" s="8"/>
      <c r="NEK354" s="8"/>
      <c r="NEL354" s="8"/>
      <c r="NEM354" s="8"/>
      <c r="NEN354" s="8"/>
      <c r="NEO354" s="8"/>
      <c r="NEP354" s="8"/>
      <c r="NEQ354" s="8"/>
      <c r="NER354" s="8"/>
      <c r="NES354" s="8"/>
      <c r="NET354" s="8"/>
      <c r="NEU354" s="8"/>
      <c r="NEV354" s="8"/>
      <c r="NEW354" s="8"/>
      <c r="NEX354" s="8"/>
      <c r="NEY354" s="8"/>
      <c r="NEZ354" s="8"/>
      <c r="NFA354" s="8"/>
      <c r="NFB354" s="8"/>
      <c r="NFC354" s="8"/>
      <c r="NFD354" s="8"/>
      <c r="NFE354" s="8"/>
      <c r="NFF354" s="8"/>
      <c r="NFG354" s="8"/>
      <c r="NFH354" s="8"/>
      <c r="NFI354" s="8"/>
      <c r="NFJ354" s="8"/>
      <c r="NFK354" s="8"/>
      <c r="NFL354" s="8"/>
      <c r="NFM354" s="8"/>
      <c r="NFN354" s="8"/>
      <c r="NFO354" s="8"/>
      <c r="NFP354" s="8"/>
      <c r="NFQ354" s="8"/>
      <c r="NFR354" s="8"/>
      <c r="NFS354" s="8"/>
      <c r="NFT354" s="8"/>
      <c r="NFU354" s="8"/>
      <c r="NFV354" s="8"/>
      <c r="NFW354" s="8"/>
      <c r="NFX354" s="8"/>
      <c r="NFY354" s="8"/>
      <c r="NFZ354" s="8"/>
      <c r="NGA354" s="8"/>
      <c r="NGB354" s="8"/>
      <c r="NGC354" s="8"/>
      <c r="NGD354" s="8"/>
      <c r="NGE354" s="8"/>
      <c r="NGF354" s="8"/>
      <c r="NGG354" s="8"/>
      <c r="NGH354" s="8"/>
      <c r="NGI354" s="8"/>
      <c r="NGJ354" s="8"/>
      <c r="NGK354" s="8"/>
      <c r="NGL354" s="8"/>
      <c r="NGM354" s="8"/>
      <c r="NGN354" s="8"/>
      <c r="NGO354" s="8"/>
      <c r="NGP354" s="8"/>
      <c r="NGQ354" s="8"/>
      <c r="NGR354" s="8"/>
      <c r="NGS354" s="8"/>
      <c r="NGT354" s="8"/>
      <c r="NGU354" s="8"/>
      <c r="NGV354" s="8"/>
      <c r="NGW354" s="8"/>
      <c r="NGX354" s="8"/>
      <c r="NGY354" s="8"/>
      <c r="NGZ354" s="8"/>
      <c r="NHA354" s="8"/>
      <c r="NHB354" s="8"/>
      <c r="NHC354" s="8"/>
      <c r="NHD354" s="8"/>
      <c r="NHE354" s="8"/>
      <c r="NHF354" s="8"/>
      <c r="NHG354" s="8"/>
      <c r="NHH354" s="8"/>
      <c r="NHI354" s="8"/>
      <c r="NHJ354" s="8"/>
      <c r="NHK354" s="8"/>
      <c r="NHL354" s="8"/>
      <c r="NHM354" s="8"/>
      <c r="NHN354" s="8"/>
      <c r="NHO354" s="8"/>
      <c r="NHP354" s="8"/>
      <c r="NHQ354" s="8"/>
      <c r="NHR354" s="8"/>
      <c r="NHS354" s="8"/>
      <c r="NHT354" s="8"/>
      <c r="NHU354" s="8"/>
      <c r="NHV354" s="8"/>
      <c r="NHW354" s="8"/>
      <c r="NHX354" s="8"/>
      <c r="NHY354" s="8"/>
      <c r="NHZ354" s="8"/>
      <c r="NIA354" s="8"/>
      <c r="NIB354" s="8"/>
      <c r="NIC354" s="8"/>
      <c r="NID354" s="8"/>
      <c r="NIE354" s="8"/>
      <c r="NIF354" s="8"/>
      <c r="NIG354" s="8"/>
      <c r="NIH354" s="8"/>
      <c r="NII354" s="8"/>
      <c r="NIJ354" s="8"/>
      <c r="NIK354" s="8"/>
      <c r="NIL354" s="8"/>
      <c r="NIM354" s="8"/>
      <c r="NIN354" s="8"/>
      <c r="NIO354" s="8"/>
      <c r="NIP354" s="8"/>
      <c r="NIQ354" s="8"/>
      <c r="NIR354" s="8"/>
      <c r="NIS354" s="8"/>
      <c r="NIT354" s="8"/>
      <c r="NIU354" s="8"/>
      <c r="NIV354" s="8"/>
      <c r="NIW354" s="8"/>
      <c r="NIX354" s="8"/>
      <c r="NIY354" s="8"/>
      <c r="NIZ354" s="8"/>
      <c r="NJA354" s="8"/>
      <c r="NJB354" s="8"/>
      <c r="NJC354" s="8"/>
      <c r="NJD354" s="8"/>
      <c r="NJE354" s="8"/>
      <c r="NJF354" s="8"/>
      <c r="NJG354" s="8"/>
      <c r="NJH354" s="8"/>
      <c r="NJI354" s="8"/>
      <c r="NJJ354" s="8"/>
      <c r="NJK354" s="8"/>
      <c r="NJL354" s="8"/>
      <c r="NJM354" s="8"/>
      <c r="NJN354" s="8"/>
      <c r="NJO354" s="8"/>
      <c r="NJP354" s="8"/>
      <c r="NJQ354" s="8"/>
      <c r="NJR354" s="8"/>
      <c r="NJS354" s="8"/>
      <c r="NJT354" s="8"/>
      <c r="NJU354" s="8"/>
      <c r="NJV354" s="8"/>
      <c r="NJW354" s="8"/>
      <c r="NJX354" s="8"/>
      <c r="NJY354" s="8"/>
      <c r="NJZ354" s="8"/>
      <c r="NKA354" s="8"/>
      <c r="NKB354" s="8"/>
      <c r="NKC354" s="8"/>
      <c r="NKD354" s="8"/>
      <c r="NKE354" s="8"/>
      <c r="NKF354" s="8"/>
      <c r="NKG354" s="8"/>
      <c r="NKH354" s="8"/>
      <c r="NKI354" s="8"/>
      <c r="NKJ354" s="8"/>
      <c r="NKK354" s="8"/>
      <c r="NKL354" s="8"/>
      <c r="NKM354" s="8"/>
      <c r="NKN354" s="8"/>
      <c r="NKO354" s="8"/>
      <c r="NKP354" s="8"/>
      <c r="NKQ354" s="8"/>
      <c r="NKR354" s="8"/>
      <c r="NKS354" s="8"/>
      <c r="NKT354" s="8"/>
      <c r="NKU354" s="8"/>
      <c r="NKV354" s="8"/>
      <c r="NKW354" s="8"/>
      <c r="NKX354" s="8"/>
      <c r="NKY354" s="8"/>
      <c r="NKZ354" s="8"/>
      <c r="NLA354" s="8"/>
      <c r="NLB354" s="8"/>
      <c r="NLC354" s="8"/>
      <c r="NLD354" s="8"/>
      <c r="NLE354" s="8"/>
      <c r="NLF354" s="8"/>
      <c r="NLG354" s="8"/>
      <c r="NLH354" s="8"/>
      <c r="NLI354" s="8"/>
      <c r="NLJ354" s="8"/>
      <c r="NLK354" s="8"/>
      <c r="NLL354" s="8"/>
      <c r="NLM354" s="8"/>
      <c r="NLN354" s="8"/>
      <c r="NLO354" s="8"/>
      <c r="NLP354" s="8"/>
      <c r="NLQ354" s="8"/>
      <c r="NLR354" s="8"/>
      <c r="NLS354" s="8"/>
      <c r="NLT354" s="8"/>
      <c r="NLU354" s="8"/>
      <c r="NLV354" s="8"/>
      <c r="NLW354" s="8"/>
      <c r="NLX354" s="8"/>
      <c r="NLY354" s="8"/>
      <c r="NLZ354" s="8"/>
      <c r="NMA354" s="8"/>
      <c r="NMB354" s="8"/>
      <c r="NMC354" s="8"/>
      <c r="NMD354" s="8"/>
      <c r="NME354" s="8"/>
      <c r="NMF354" s="8"/>
      <c r="NMG354" s="8"/>
      <c r="NMH354" s="8"/>
      <c r="NMI354" s="8"/>
      <c r="NMJ354" s="8"/>
      <c r="NMK354" s="8"/>
      <c r="NML354" s="8"/>
      <c r="NMM354" s="8"/>
      <c r="NMN354" s="8"/>
      <c r="NMO354" s="8"/>
      <c r="NMP354" s="8"/>
      <c r="NMQ354" s="8"/>
      <c r="NMR354" s="8"/>
      <c r="NMS354" s="8"/>
      <c r="NMT354" s="8"/>
      <c r="NMU354" s="8"/>
      <c r="NMV354" s="8"/>
      <c r="NMW354" s="8"/>
      <c r="NMX354" s="8"/>
      <c r="NMY354" s="8"/>
      <c r="NMZ354" s="8"/>
      <c r="NNA354" s="8"/>
      <c r="NNB354" s="8"/>
      <c r="NNC354" s="8"/>
      <c r="NND354" s="8"/>
      <c r="NNE354" s="8"/>
      <c r="NNF354" s="8"/>
      <c r="NNG354" s="8"/>
      <c r="NNH354" s="8"/>
      <c r="NNI354" s="8"/>
      <c r="NNJ354" s="8"/>
      <c r="NNK354" s="8"/>
      <c r="NNL354" s="8"/>
      <c r="NNM354" s="8"/>
      <c r="NNN354" s="8"/>
      <c r="NNO354" s="8"/>
      <c r="NNP354" s="8"/>
      <c r="NNQ354" s="8"/>
      <c r="NNR354" s="8"/>
      <c r="NNS354" s="8"/>
      <c r="NNT354" s="8"/>
      <c r="NNU354" s="8"/>
      <c r="NNV354" s="8"/>
      <c r="NNW354" s="8"/>
      <c r="NNX354" s="8"/>
      <c r="NNY354" s="8"/>
      <c r="NNZ354" s="8"/>
      <c r="NOA354" s="8"/>
      <c r="NOB354" s="8"/>
      <c r="NOC354" s="8"/>
      <c r="NOD354" s="8"/>
      <c r="NOE354" s="8"/>
      <c r="NOF354" s="8"/>
      <c r="NOG354" s="8"/>
      <c r="NOH354" s="8"/>
      <c r="NOI354" s="8"/>
      <c r="NOJ354" s="8"/>
      <c r="NOK354" s="8"/>
      <c r="NOL354" s="8"/>
      <c r="NOM354" s="8"/>
      <c r="NON354" s="8"/>
      <c r="NOO354" s="8"/>
      <c r="NOP354" s="8"/>
      <c r="NOQ354" s="8"/>
      <c r="NOR354" s="8"/>
      <c r="NOS354" s="8"/>
      <c r="NOT354" s="8"/>
      <c r="NOU354" s="8"/>
      <c r="NOV354" s="8"/>
      <c r="NOW354" s="8"/>
      <c r="NOX354" s="8"/>
      <c r="NOY354" s="8"/>
      <c r="NOZ354" s="8"/>
      <c r="NPA354" s="8"/>
      <c r="NPB354" s="8"/>
      <c r="NPC354" s="8"/>
      <c r="NPD354" s="8"/>
      <c r="NPE354" s="8"/>
      <c r="NPF354" s="8"/>
      <c r="NPG354" s="8"/>
      <c r="NPH354" s="8"/>
      <c r="NPI354" s="8"/>
      <c r="NPJ354" s="8"/>
      <c r="NPK354" s="8"/>
      <c r="NPL354" s="8"/>
      <c r="NPM354" s="8"/>
      <c r="NPN354" s="8"/>
      <c r="NPO354" s="8"/>
      <c r="NPP354" s="8"/>
      <c r="NPQ354" s="8"/>
      <c r="NPR354" s="8"/>
      <c r="NPS354" s="8"/>
      <c r="NPT354" s="8"/>
      <c r="NPU354" s="8"/>
      <c r="NPV354" s="8"/>
      <c r="NPW354" s="8"/>
      <c r="NPX354" s="8"/>
      <c r="NPY354" s="8"/>
      <c r="NPZ354" s="8"/>
      <c r="NQA354" s="8"/>
      <c r="NQB354" s="8"/>
      <c r="NQC354" s="8"/>
      <c r="NQD354" s="8"/>
      <c r="NQE354" s="8"/>
      <c r="NQF354" s="8"/>
      <c r="NQG354" s="8"/>
      <c r="NQH354" s="8"/>
      <c r="NQI354" s="8"/>
      <c r="NQJ354" s="8"/>
      <c r="NQK354" s="8"/>
      <c r="NQL354" s="8"/>
      <c r="NQM354" s="8"/>
      <c r="NQN354" s="8"/>
      <c r="NQO354" s="8"/>
      <c r="NQP354" s="8"/>
      <c r="NQQ354" s="8"/>
      <c r="NQR354" s="8"/>
      <c r="NQS354" s="8"/>
      <c r="NQT354" s="8"/>
      <c r="NQU354" s="8"/>
      <c r="NQV354" s="8"/>
      <c r="NQW354" s="8"/>
      <c r="NQX354" s="8"/>
      <c r="NQY354" s="8"/>
      <c r="NQZ354" s="8"/>
      <c r="NRA354" s="8"/>
      <c r="NRB354" s="8"/>
      <c r="NRC354" s="8"/>
      <c r="NRD354" s="8"/>
      <c r="NRE354" s="8"/>
      <c r="NRF354" s="8"/>
      <c r="NRG354" s="8"/>
      <c r="NRH354" s="8"/>
      <c r="NRI354" s="8"/>
      <c r="NRJ354" s="8"/>
      <c r="NRK354" s="8"/>
      <c r="NRL354" s="8"/>
      <c r="NRM354" s="8"/>
      <c r="NRN354" s="8"/>
      <c r="NRO354" s="8"/>
      <c r="NRP354" s="8"/>
      <c r="NRQ354" s="8"/>
      <c r="NRR354" s="8"/>
      <c r="NRS354" s="8"/>
      <c r="NRT354" s="8"/>
      <c r="NRU354" s="8"/>
      <c r="NRV354" s="8"/>
      <c r="NRW354" s="8"/>
      <c r="NRX354" s="8"/>
      <c r="NRY354" s="8"/>
      <c r="NRZ354" s="8"/>
      <c r="NSA354" s="8"/>
      <c r="NSB354" s="8"/>
      <c r="NSC354" s="8"/>
      <c r="NSD354" s="8"/>
      <c r="NSE354" s="8"/>
      <c r="NSF354" s="8"/>
      <c r="NSG354" s="8"/>
      <c r="NSH354" s="8"/>
      <c r="NSI354" s="8"/>
      <c r="NSJ354" s="8"/>
      <c r="NSK354" s="8"/>
      <c r="NSL354" s="8"/>
      <c r="NSM354" s="8"/>
      <c r="NSN354" s="8"/>
      <c r="NSO354" s="8"/>
      <c r="NSP354" s="8"/>
      <c r="NSQ354" s="8"/>
      <c r="NSR354" s="8"/>
      <c r="NSS354" s="8"/>
      <c r="NST354" s="8"/>
      <c r="NSU354" s="8"/>
      <c r="NSV354" s="8"/>
      <c r="NSW354" s="8"/>
      <c r="NSX354" s="8"/>
      <c r="NSY354" s="8"/>
      <c r="NSZ354" s="8"/>
      <c r="NTA354" s="8"/>
      <c r="NTB354" s="8"/>
      <c r="NTC354" s="8"/>
      <c r="NTD354" s="8"/>
      <c r="NTE354" s="8"/>
      <c r="NTF354" s="8"/>
      <c r="NTG354" s="8"/>
      <c r="NTH354" s="8"/>
      <c r="NTI354" s="8"/>
      <c r="NTJ354" s="8"/>
      <c r="NTK354" s="8"/>
      <c r="NTL354" s="8"/>
      <c r="NTM354" s="8"/>
      <c r="NTN354" s="8"/>
      <c r="NTO354" s="8"/>
      <c r="NTP354" s="8"/>
      <c r="NTQ354" s="8"/>
      <c r="NTR354" s="8"/>
      <c r="NTS354" s="8"/>
      <c r="NTT354" s="8"/>
      <c r="NTU354" s="8"/>
      <c r="NTV354" s="8"/>
      <c r="NTW354" s="8"/>
      <c r="NTX354" s="8"/>
      <c r="NTY354" s="8"/>
      <c r="NTZ354" s="8"/>
      <c r="NUA354" s="8"/>
      <c r="NUB354" s="8"/>
      <c r="NUC354" s="8"/>
      <c r="NUD354" s="8"/>
      <c r="NUE354" s="8"/>
      <c r="NUF354" s="8"/>
      <c r="NUG354" s="8"/>
      <c r="NUH354" s="8"/>
      <c r="NUI354" s="8"/>
      <c r="NUJ354" s="8"/>
      <c r="NUK354" s="8"/>
      <c r="NUL354" s="8"/>
      <c r="NUM354" s="8"/>
      <c r="NUN354" s="8"/>
      <c r="NUO354" s="8"/>
      <c r="NUP354" s="8"/>
      <c r="NUQ354" s="8"/>
      <c r="NUR354" s="8"/>
      <c r="NUS354" s="8"/>
      <c r="NUT354" s="8"/>
      <c r="NUU354" s="8"/>
      <c r="NUV354" s="8"/>
      <c r="NUW354" s="8"/>
      <c r="NUX354" s="8"/>
      <c r="NUY354" s="8"/>
      <c r="NUZ354" s="8"/>
      <c r="NVA354" s="8"/>
      <c r="NVB354" s="8"/>
      <c r="NVC354" s="8"/>
      <c r="NVD354" s="8"/>
      <c r="NVE354" s="8"/>
      <c r="NVF354" s="8"/>
      <c r="NVG354" s="8"/>
      <c r="NVH354" s="8"/>
      <c r="NVI354" s="8"/>
      <c r="NVJ354" s="8"/>
      <c r="NVK354" s="8"/>
      <c r="NVL354" s="8"/>
      <c r="NVM354" s="8"/>
      <c r="NVN354" s="8"/>
      <c r="NVO354" s="8"/>
      <c r="NVP354" s="8"/>
      <c r="NVQ354" s="8"/>
      <c r="NVR354" s="8"/>
      <c r="NVS354" s="8"/>
      <c r="NVT354" s="8"/>
      <c r="NVU354" s="8"/>
      <c r="NVV354" s="8"/>
      <c r="NVW354" s="8"/>
      <c r="NVX354" s="8"/>
      <c r="NVY354" s="8"/>
      <c r="NVZ354" s="8"/>
      <c r="NWA354" s="8"/>
      <c r="NWB354" s="8"/>
      <c r="NWC354" s="8"/>
      <c r="NWD354" s="8"/>
      <c r="NWE354" s="8"/>
      <c r="NWF354" s="8"/>
      <c r="NWG354" s="8"/>
      <c r="NWH354" s="8"/>
      <c r="NWI354" s="8"/>
      <c r="NWJ354" s="8"/>
      <c r="NWK354" s="8"/>
      <c r="NWL354" s="8"/>
      <c r="NWM354" s="8"/>
      <c r="NWN354" s="8"/>
      <c r="NWO354" s="8"/>
      <c r="NWP354" s="8"/>
      <c r="NWQ354" s="8"/>
      <c r="NWR354" s="8"/>
      <c r="NWS354" s="8"/>
      <c r="NWT354" s="8"/>
      <c r="NWU354" s="8"/>
      <c r="NWV354" s="8"/>
      <c r="NWW354" s="8"/>
      <c r="NWX354" s="8"/>
      <c r="NWY354" s="8"/>
      <c r="NWZ354" s="8"/>
      <c r="NXA354" s="8"/>
      <c r="NXB354" s="8"/>
      <c r="NXC354" s="8"/>
      <c r="NXD354" s="8"/>
      <c r="NXE354" s="8"/>
      <c r="NXF354" s="8"/>
      <c r="NXG354" s="8"/>
      <c r="NXH354" s="8"/>
      <c r="NXI354" s="8"/>
      <c r="NXJ354" s="8"/>
      <c r="NXK354" s="8"/>
      <c r="NXL354" s="8"/>
      <c r="NXM354" s="8"/>
      <c r="NXN354" s="8"/>
      <c r="NXO354" s="8"/>
      <c r="NXP354" s="8"/>
      <c r="NXQ354" s="8"/>
      <c r="NXR354" s="8"/>
      <c r="NXS354" s="8"/>
      <c r="NXT354" s="8"/>
      <c r="NXU354" s="8"/>
      <c r="NXV354" s="8"/>
      <c r="NXW354" s="8"/>
      <c r="NXX354" s="8"/>
      <c r="NXY354" s="8"/>
      <c r="NXZ354" s="8"/>
      <c r="NYA354" s="8"/>
      <c r="NYB354" s="8"/>
      <c r="NYC354" s="8"/>
      <c r="NYD354" s="8"/>
      <c r="NYE354" s="8"/>
      <c r="NYF354" s="8"/>
      <c r="NYG354" s="8"/>
      <c r="NYH354" s="8"/>
      <c r="NYI354" s="8"/>
      <c r="NYJ354" s="8"/>
      <c r="NYK354" s="8"/>
      <c r="NYL354" s="8"/>
      <c r="NYM354" s="8"/>
      <c r="NYN354" s="8"/>
      <c r="NYO354" s="8"/>
      <c r="NYP354" s="8"/>
      <c r="NYQ354" s="8"/>
      <c r="NYR354" s="8"/>
      <c r="NYS354" s="8"/>
      <c r="NYT354" s="8"/>
      <c r="NYU354" s="8"/>
      <c r="NYV354" s="8"/>
      <c r="NYW354" s="8"/>
      <c r="NYX354" s="8"/>
      <c r="NYY354" s="8"/>
      <c r="NYZ354" s="8"/>
      <c r="NZA354" s="8"/>
      <c r="NZB354" s="8"/>
      <c r="NZC354" s="8"/>
      <c r="NZD354" s="8"/>
      <c r="NZE354" s="8"/>
      <c r="NZF354" s="8"/>
      <c r="NZG354" s="8"/>
      <c r="NZH354" s="8"/>
      <c r="NZI354" s="8"/>
      <c r="NZJ354" s="8"/>
      <c r="NZK354" s="8"/>
      <c r="NZL354" s="8"/>
      <c r="NZM354" s="8"/>
      <c r="NZN354" s="8"/>
      <c r="NZO354" s="8"/>
      <c r="NZP354" s="8"/>
      <c r="NZQ354" s="8"/>
      <c r="NZR354" s="8"/>
      <c r="NZS354" s="8"/>
      <c r="NZT354" s="8"/>
      <c r="NZU354" s="8"/>
      <c r="NZV354" s="8"/>
      <c r="NZW354" s="8"/>
      <c r="NZX354" s="8"/>
      <c r="NZY354" s="8"/>
      <c r="NZZ354" s="8"/>
      <c r="OAA354" s="8"/>
      <c r="OAB354" s="8"/>
      <c r="OAC354" s="8"/>
      <c r="OAD354" s="8"/>
      <c r="OAE354" s="8"/>
      <c r="OAF354" s="8"/>
      <c r="OAG354" s="8"/>
      <c r="OAH354" s="8"/>
      <c r="OAI354" s="8"/>
      <c r="OAJ354" s="8"/>
      <c r="OAK354" s="8"/>
      <c r="OAL354" s="8"/>
      <c r="OAM354" s="8"/>
      <c r="OAN354" s="8"/>
      <c r="OAO354" s="8"/>
      <c r="OAP354" s="8"/>
      <c r="OAQ354" s="8"/>
      <c r="OAR354" s="8"/>
      <c r="OAS354" s="8"/>
      <c r="OAT354" s="8"/>
      <c r="OAU354" s="8"/>
      <c r="OAV354" s="8"/>
      <c r="OAW354" s="8"/>
      <c r="OAX354" s="8"/>
      <c r="OAY354" s="8"/>
      <c r="OAZ354" s="8"/>
      <c r="OBA354" s="8"/>
      <c r="OBB354" s="8"/>
      <c r="OBC354" s="8"/>
      <c r="OBD354" s="8"/>
      <c r="OBE354" s="8"/>
      <c r="OBF354" s="8"/>
      <c r="OBG354" s="8"/>
      <c r="OBH354" s="8"/>
      <c r="OBI354" s="8"/>
      <c r="OBJ354" s="8"/>
      <c r="OBK354" s="8"/>
      <c r="OBL354" s="8"/>
      <c r="OBM354" s="8"/>
      <c r="OBN354" s="8"/>
      <c r="OBO354" s="8"/>
      <c r="OBP354" s="8"/>
      <c r="OBQ354" s="8"/>
      <c r="OBR354" s="8"/>
      <c r="OBS354" s="8"/>
      <c r="OBT354" s="8"/>
      <c r="OBU354" s="8"/>
      <c r="OBV354" s="8"/>
      <c r="OBW354" s="8"/>
      <c r="OBX354" s="8"/>
      <c r="OBY354" s="8"/>
      <c r="OBZ354" s="8"/>
      <c r="OCA354" s="8"/>
      <c r="OCB354" s="8"/>
      <c r="OCC354" s="8"/>
      <c r="OCD354" s="8"/>
      <c r="OCE354" s="8"/>
      <c r="OCF354" s="8"/>
      <c r="OCG354" s="8"/>
      <c r="OCH354" s="8"/>
      <c r="OCI354" s="8"/>
      <c r="OCJ354" s="8"/>
      <c r="OCK354" s="8"/>
      <c r="OCL354" s="8"/>
      <c r="OCM354" s="8"/>
      <c r="OCN354" s="8"/>
      <c r="OCO354" s="8"/>
      <c r="OCP354" s="8"/>
      <c r="OCQ354" s="8"/>
      <c r="OCR354" s="8"/>
      <c r="OCS354" s="8"/>
      <c r="OCT354" s="8"/>
      <c r="OCU354" s="8"/>
      <c r="OCV354" s="8"/>
      <c r="OCW354" s="8"/>
      <c r="OCX354" s="8"/>
      <c r="OCY354" s="8"/>
      <c r="OCZ354" s="8"/>
      <c r="ODA354" s="8"/>
      <c r="ODB354" s="8"/>
      <c r="ODC354" s="8"/>
      <c r="ODD354" s="8"/>
      <c r="ODE354" s="8"/>
      <c r="ODF354" s="8"/>
      <c r="ODG354" s="8"/>
      <c r="ODH354" s="8"/>
      <c r="ODI354" s="8"/>
      <c r="ODJ354" s="8"/>
      <c r="ODK354" s="8"/>
      <c r="ODL354" s="8"/>
      <c r="ODM354" s="8"/>
      <c r="ODN354" s="8"/>
      <c r="ODO354" s="8"/>
      <c r="ODP354" s="8"/>
      <c r="ODQ354" s="8"/>
      <c r="ODR354" s="8"/>
      <c r="ODS354" s="8"/>
      <c r="ODT354" s="8"/>
      <c r="ODU354" s="8"/>
      <c r="ODV354" s="8"/>
      <c r="ODW354" s="8"/>
      <c r="ODX354" s="8"/>
      <c r="ODY354" s="8"/>
      <c r="ODZ354" s="8"/>
      <c r="OEA354" s="8"/>
      <c r="OEB354" s="8"/>
      <c r="OEC354" s="8"/>
      <c r="OED354" s="8"/>
      <c r="OEE354" s="8"/>
      <c r="OEF354" s="8"/>
      <c r="OEG354" s="8"/>
      <c r="OEH354" s="8"/>
      <c r="OEI354" s="8"/>
      <c r="OEJ354" s="8"/>
      <c r="OEK354" s="8"/>
      <c r="OEL354" s="8"/>
      <c r="OEM354" s="8"/>
      <c r="OEN354" s="8"/>
      <c r="OEO354" s="8"/>
      <c r="OEP354" s="8"/>
      <c r="OEQ354" s="8"/>
      <c r="OER354" s="8"/>
      <c r="OES354" s="8"/>
      <c r="OET354" s="8"/>
      <c r="OEU354" s="8"/>
      <c r="OEV354" s="8"/>
      <c r="OEW354" s="8"/>
      <c r="OEX354" s="8"/>
      <c r="OEY354" s="8"/>
      <c r="OEZ354" s="8"/>
      <c r="OFA354" s="8"/>
      <c r="OFB354" s="8"/>
      <c r="OFC354" s="8"/>
      <c r="OFD354" s="8"/>
      <c r="OFE354" s="8"/>
      <c r="OFF354" s="8"/>
      <c r="OFG354" s="8"/>
      <c r="OFH354" s="8"/>
      <c r="OFI354" s="8"/>
      <c r="OFJ354" s="8"/>
      <c r="OFK354" s="8"/>
      <c r="OFL354" s="8"/>
      <c r="OFM354" s="8"/>
      <c r="OFN354" s="8"/>
      <c r="OFO354" s="8"/>
      <c r="OFP354" s="8"/>
      <c r="OFQ354" s="8"/>
      <c r="OFR354" s="8"/>
      <c r="OFS354" s="8"/>
      <c r="OFT354" s="8"/>
      <c r="OFU354" s="8"/>
      <c r="OFV354" s="8"/>
      <c r="OFW354" s="8"/>
      <c r="OFX354" s="8"/>
      <c r="OFY354" s="8"/>
      <c r="OFZ354" s="8"/>
      <c r="OGA354" s="8"/>
      <c r="OGB354" s="8"/>
      <c r="OGC354" s="8"/>
      <c r="OGD354" s="8"/>
      <c r="OGE354" s="8"/>
      <c r="OGF354" s="8"/>
      <c r="OGG354" s="8"/>
      <c r="OGH354" s="8"/>
      <c r="OGI354" s="8"/>
      <c r="OGJ354" s="8"/>
      <c r="OGK354" s="8"/>
      <c r="OGL354" s="8"/>
      <c r="OGM354" s="8"/>
      <c r="OGN354" s="8"/>
      <c r="OGO354" s="8"/>
      <c r="OGP354" s="8"/>
      <c r="OGQ354" s="8"/>
      <c r="OGR354" s="8"/>
      <c r="OGS354" s="8"/>
      <c r="OGT354" s="8"/>
      <c r="OGU354" s="8"/>
      <c r="OGV354" s="8"/>
      <c r="OGW354" s="8"/>
      <c r="OGX354" s="8"/>
      <c r="OGY354" s="8"/>
      <c r="OGZ354" s="8"/>
      <c r="OHA354" s="8"/>
      <c r="OHB354" s="8"/>
      <c r="OHC354" s="8"/>
      <c r="OHD354" s="8"/>
      <c r="OHE354" s="8"/>
      <c r="OHF354" s="8"/>
      <c r="OHG354" s="8"/>
      <c r="OHH354" s="8"/>
      <c r="OHI354" s="8"/>
      <c r="OHJ354" s="8"/>
      <c r="OHK354" s="8"/>
      <c r="OHL354" s="8"/>
      <c r="OHM354" s="8"/>
      <c r="OHN354" s="8"/>
      <c r="OHO354" s="8"/>
      <c r="OHP354" s="8"/>
      <c r="OHQ354" s="8"/>
      <c r="OHR354" s="8"/>
      <c r="OHS354" s="8"/>
      <c r="OHT354" s="8"/>
      <c r="OHU354" s="8"/>
      <c r="OHV354" s="8"/>
      <c r="OHW354" s="8"/>
      <c r="OHX354" s="8"/>
      <c r="OHY354" s="8"/>
      <c r="OHZ354" s="8"/>
      <c r="OIA354" s="8"/>
      <c r="OIB354" s="8"/>
      <c r="OIC354" s="8"/>
      <c r="OID354" s="8"/>
      <c r="OIE354" s="8"/>
      <c r="OIF354" s="8"/>
      <c r="OIG354" s="8"/>
      <c r="OIH354" s="8"/>
      <c r="OII354" s="8"/>
      <c r="OIJ354" s="8"/>
      <c r="OIK354" s="8"/>
      <c r="OIL354" s="8"/>
      <c r="OIM354" s="8"/>
      <c r="OIN354" s="8"/>
      <c r="OIO354" s="8"/>
      <c r="OIP354" s="8"/>
      <c r="OIQ354" s="8"/>
      <c r="OIR354" s="8"/>
      <c r="OIS354" s="8"/>
      <c r="OIT354" s="8"/>
      <c r="OIU354" s="8"/>
      <c r="OIV354" s="8"/>
      <c r="OIW354" s="8"/>
      <c r="OIX354" s="8"/>
      <c r="OIY354" s="8"/>
      <c r="OIZ354" s="8"/>
      <c r="OJA354" s="8"/>
      <c r="OJB354" s="8"/>
      <c r="OJC354" s="8"/>
      <c r="OJD354" s="8"/>
      <c r="OJE354" s="8"/>
      <c r="OJF354" s="8"/>
      <c r="OJG354" s="8"/>
      <c r="OJH354" s="8"/>
      <c r="OJI354" s="8"/>
      <c r="OJJ354" s="8"/>
      <c r="OJK354" s="8"/>
      <c r="OJL354" s="8"/>
      <c r="OJM354" s="8"/>
      <c r="OJN354" s="8"/>
      <c r="OJO354" s="8"/>
      <c r="OJP354" s="8"/>
      <c r="OJQ354" s="8"/>
      <c r="OJR354" s="8"/>
      <c r="OJS354" s="8"/>
      <c r="OJT354" s="8"/>
      <c r="OJU354" s="8"/>
      <c r="OJV354" s="8"/>
      <c r="OJW354" s="8"/>
      <c r="OJX354" s="8"/>
      <c r="OJY354" s="8"/>
      <c r="OJZ354" s="8"/>
      <c r="OKA354" s="8"/>
      <c r="OKB354" s="8"/>
      <c r="OKC354" s="8"/>
      <c r="OKD354" s="8"/>
      <c r="OKE354" s="8"/>
      <c r="OKF354" s="8"/>
      <c r="OKG354" s="8"/>
      <c r="OKH354" s="8"/>
      <c r="OKI354" s="8"/>
      <c r="OKJ354" s="8"/>
      <c r="OKK354" s="8"/>
      <c r="OKL354" s="8"/>
      <c r="OKM354" s="8"/>
      <c r="OKN354" s="8"/>
      <c r="OKO354" s="8"/>
      <c r="OKP354" s="8"/>
      <c r="OKQ354" s="8"/>
      <c r="OKR354" s="8"/>
      <c r="OKS354" s="8"/>
      <c r="OKT354" s="8"/>
      <c r="OKU354" s="8"/>
      <c r="OKV354" s="8"/>
      <c r="OKW354" s="8"/>
      <c r="OKX354" s="8"/>
      <c r="OKY354" s="8"/>
      <c r="OKZ354" s="8"/>
      <c r="OLA354" s="8"/>
      <c r="OLB354" s="8"/>
      <c r="OLC354" s="8"/>
      <c r="OLD354" s="8"/>
      <c r="OLE354" s="8"/>
      <c r="OLF354" s="8"/>
      <c r="OLG354" s="8"/>
      <c r="OLH354" s="8"/>
      <c r="OLI354" s="8"/>
      <c r="OLJ354" s="8"/>
      <c r="OLK354" s="8"/>
      <c r="OLL354" s="8"/>
      <c r="OLM354" s="8"/>
      <c r="OLN354" s="8"/>
      <c r="OLO354" s="8"/>
      <c r="OLP354" s="8"/>
      <c r="OLQ354" s="8"/>
      <c r="OLR354" s="8"/>
      <c r="OLS354" s="8"/>
      <c r="OLT354" s="8"/>
      <c r="OLU354" s="8"/>
      <c r="OLV354" s="8"/>
      <c r="OLW354" s="8"/>
      <c r="OLX354" s="8"/>
      <c r="OLY354" s="8"/>
      <c r="OLZ354" s="8"/>
      <c r="OMA354" s="8"/>
      <c r="OMB354" s="8"/>
      <c r="OMC354" s="8"/>
      <c r="OMD354" s="8"/>
      <c r="OME354" s="8"/>
      <c r="OMF354" s="8"/>
      <c r="OMG354" s="8"/>
      <c r="OMH354" s="8"/>
      <c r="OMI354" s="8"/>
      <c r="OMJ354" s="8"/>
      <c r="OMK354" s="8"/>
      <c r="OML354" s="8"/>
      <c r="OMM354" s="8"/>
      <c r="OMN354" s="8"/>
      <c r="OMO354" s="8"/>
      <c r="OMP354" s="8"/>
      <c r="OMQ354" s="8"/>
      <c r="OMR354" s="8"/>
      <c r="OMS354" s="8"/>
      <c r="OMT354" s="8"/>
      <c r="OMU354" s="8"/>
      <c r="OMV354" s="8"/>
      <c r="OMW354" s="8"/>
      <c r="OMX354" s="8"/>
      <c r="OMY354" s="8"/>
      <c r="OMZ354" s="8"/>
      <c r="ONA354" s="8"/>
      <c r="ONB354" s="8"/>
      <c r="ONC354" s="8"/>
      <c r="OND354" s="8"/>
      <c r="ONE354" s="8"/>
      <c r="ONF354" s="8"/>
      <c r="ONG354" s="8"/>
      <c r="ONH354" s="8"/>
      <c r="ONI354" s="8"/>
      <c r="ONJ354" s="8"/>
      <c r="ONK354" s="8"/>
      <c r="ONL354" s="8"/>
      <c r="ONM354" s="8"/>
      <c r="ONN354" s="8"/>
      <c r="ONO354" s="8"/>
      <c r="ONP354" s="8"/>
      <c r="ONQ354" s="8"/>
      <c r="ONR354" s="8"/>
      <c r="ONS354" s="8"/>
      <c r="ONT354" s="8"/>
      <c r="ONU354" s="8"/>
      <c r="ONV354" s="8"/>
      <c r="ONW354" s="8"/>
      <c r="ONX354" s="8"/>
      <c r="ONY354" s="8"/>
      <c r="ONZ354" s="8"/>
      <c r="OOA354" s="8"/>
      <c r="OOB354" s="8"/>
      <c r="OOC354" s="8"/>
      <c r="OOD354" s="8"/>
      <c r="OOE354" s="8"/>
      <c r="OOF354" s="8"/>
      <c r="OOG354" s="8"/>
      <c r="OOH354" s="8"/>
      <c r="OOI354" s="8"/>
      <c r="OOJ354" s="8"/>
      <c r="OOK354" s="8"/>
      <c r="OOL354" s="8"/>
      <c r="OOM354" s="8"/>
      <c r="OON354" s="8"/>
      <c r="OOO354" s="8"/>
      <c r="OOP354" s="8"/>
      <c r="OOQ354" s="8"/>
      <c r="OOR354" s="8"/>
      <c r="OOS354" s="8"/>
      <c r="OOT354" s="8"/>
      <c r="OOU354" s="8"/>
      <c r="OOV354" s="8"/>
      <c r="OOW354" s="8"/>
      <c r="OOX354" s="8"/>
      <c r="OOY354" s="8"/>
      <c r="OOZ354" s="8"/>
      <c r="OPA354" s="8"/>
      <c r="OPB354" s="8"/>
      <c r="OPC354" s="8"/>
      <c r="OPD354" s="8"/>
      <c r="OPE354" s="8"/>
      <c r="OPF354" s="8"/>
      <c r="OPG354" s="8"/>
      <c r="OPH354" s="8"/>
      <c r="OPI354" s="8"/>
      <c r="OPJ354" s="8"/>
      <c r="OPK354" s="8"/>
      <c r="OPL354" s="8"/>
      <c r="OPM354" s="8"/>
      <c r="OPN354" s="8"/>
      <c r="OPO354" s="8"/>
      <c r="OPP354" s="8"/>
      <c r="OPQ354" s="8"/>
      <c r="OPR354" s="8"/>
      <c r="OPS354" s="8"/>
      <c r="OPT354" s="8"/>
      <c r="OPU354" s="8"/>
      <c r="OPV354" s="8"/>
      <c r="OPW354" s="8"/>
      <c r="OPX354" s="8"/>
      <c r="OPY354" s="8"/>
      <c r="OPZ354" s="8"/>
      <c r="OQA354" s="8"/>
      <c r="OQB354" s="8"/>
      <c r="OQC354" s="8"/>
      <c r="OQD354" s="8"/>
      <c r="OQE354" s="8"/>
      <c r="OQF354" s="8"/>
      <c r="OQG354" s="8"/>
      <c r="OQH354" s="8"/>
      <c r="OQI354" s="8"/>
      <c r="OQJ354" s="8"/>
      <c r="OQK354" s="8"/>
      <c r="OQL354" s="8"/>
      <c r="OQM354" s="8"/>
      <c r="OQN354" s="8"/>
      <c r="OQO354" s="8"/>
      <c r="OQP354" s="8"/>
      <c r="OQQ354" s="8"/>
      <c r="OQR354" s="8"/>
      <c r="OQS354" s="8"/>
      <c r="OQT354" s="8"/>
      <c r="OQU354" s="8"/>
      <c r="OQV354" s="8"/>
      <c r="OQW354" s="8"/>
      <c r="OQX354" s="8"/>
      <c r="OQY354" s="8"/>
      <c r="OQZ354" s="8"/>
      <c r="ORA354" s="8"/>
      <c r="ORB354" s="8"/>
      <c r="ORC354" s="8"/>
      <c r="ORD354" s="8"/>
      <c r="ORE354" s="8"/>
      <c r="ORF354" s="8"/>
      <c r="ORG354" s="8"/>
      <c r="ORH354" s="8"/>
      <c r="ORI354" s="8"/>
      <c r="ORJ354" s="8"/>
      <c r="ORK354" s="8"/>
      <c r="ORL354" s="8"/>
      <c r="ORM354" s="8"/>
      <c r="ORN354" s="8"/>
      <c r="ORO354" s="8"/>
      <c r="ORP354" s="8"/>
      <c r="ORQ354" s="8"/>
      <c r="ORR354" s="8"/>
      <c r="ORS354" s="8"/>
      <c r="ORT354" s="8"/>
      <c r="ORU354" s="8"/>
      <c r="ORV354" s="8"/>
      <c r="ORW354" s="8"/>
      <c r="ORX354" s="8"/>
      <c r="ORY354" s="8"/>
      <c r="ORZ354" s="8"/>
      <c r="OSA354" s="8"/>
      <c r="OSB354" s="8"/>
      <c r="OSC354" s="8"/>
      <c r="OSD354" s="8"/>
      <c r="OSE354" s="8"/>
      <c r="OSF354" s="8"/>
      <c r="OSG354" s="8"/>
      <c r="OSH354" s="8"/>
      <c r="OSI354" s="8"/>
      <c r="OSJ354" s="8"/>
      <c r="OSK354" s="8"/>
      <c r="OSL354" s="8"/>
      <c r="OSM354" s="8"/>
      <c r="OSN354" s="8"/>
      <c r="OSO354" s="8"/>
      <c r="OSP354" s="8"/>
      <c r="OSQ354" s="8"/>
      <c r="OSR354" s="8"/>
      <c r="OSS354" s="8"/>
      <c r="OST354" s="8"/>
      <c r="OSU354" s="8"/>
      <c r="OSV354" s="8"/>
      <c r="OSW354" s="8"/>
      <c r="OSX354" s="8"/>
      <c r="OSY354" s="8"/>
      <c r="OSZ354" s="8"/>
      <c r="OTA354" s="8"/>
      <c r="OTB354" s="8"/>
      <c r="OTC354" s="8"/>
      <c r="OTD354" s="8"/>
      <c r="OTE354" s="8"/>
      <c r="OTF354" s="8"/>
      <c r="OTG354" s="8"/>
      <c r="OTH354" s="8"/>
      <c r="OTI354" s="8"/>
      <c r="OTJ354" s="8"/>
      <c r="OTK354" s="8"/>
      <c r="OTL354" s="8"/>
      <c r="OTM354" s="8"/>
      <c r="OTN354" s="8"/>
      <c r="OTO354" s="8"/>
      <c r="OTP354" s="8"/>
      <c r="OTQ354" s="8"/>
      <c r="OTR354" s="8"/>
      <c r="OTS354" s="8"/>
      <c r="OTT354" s="8"/>
      <c r="OTU354" s="8"/>
      <c r="OTV354" s="8"/>
      <c r="OTW354" s="8"/>
      <c r="OTX354" s="8"/>
      <c r="OTY354" s="8"/>
      <c r="OTZ354" s="8"/>
      <c r="OUA354" s="8"/>
      <c r="OUB354" s="8"/>
      <c r="OUC354" s="8"/>
      <c r="OUD354" s="8"/>
      <c r="OUE354" s="8"/>
      <c r="OUF354" s="8"/>
      <c r="OUG354" s="8"/>
      <c r="OUH354" s="8"/>
      <c r="OUI354" s="8"/>
      <c r="OUJ354" s="8"/>
      <c r="OUK354" s="8"/>
      <c r="OUL354" s="8"/>
      <c r="OUM354" s="8"/>
      <c r="OUN354" s="8"/>
      <c r="OUO354" s="8"/>
      <c r="OUP354" s="8"/>
      <c r="OUQ354" s="8"/>
      <c r="OUR354" s="8"/>
      <c r="OUS354" s="8"/>
      <c r="OUT354" s="8"/>
      <c r="OUU354" s="8"/>
      <c r="OUV354" s="8"/>
      <c r="OUW354" s="8"/>
      <c r="OUX354" s="8"/>
      <c r="OUY354" s="8"/>
      <c r="OUZ354" s="8"/>
      <c r="OVA354" s="8"/>
      <c r="OVB354" s="8"/>
      <c r="OVC354" s="8"/>
      <c r="OVD354" s="8"/>
      <c r="OVE354" s="8"/>
      <c r="OVF354" s="8"/>
      <c r="OVG354" s="8"/>
      <c r="OVH354" s="8"/>
      <c r="OVI354" s="8"/>
      <c r="OVJ354" s="8"/>
      <c r="OVK354" s="8"/>
      <c r="OVL354" s="8"/>
      <c r="OVM354" s="8"/>
      <c r="OVN354" s="8"/>
      <c r="OVO354" s="8"/>
      <c r="OVP354" s="8"/>
      <c r="OVQ354" s="8"/>
      <c r="OVR354" s="8"/>
      <c r="OVS354" s="8"/>
      <c r="OVT354" s="8"/>
      <c r="OVU354" s="8"/>
      <c r="OVV354" s="8"/>
      <c r="OVW354" s="8"/>
      <c r="OVX354" s="8"/>
      <c r="OVY354" s="8"/>
      <c r="OVZ354" s="8"/>
      <c r="OWA354" s="8"/>
      <c r="OWB354" s="8"/>
      <c r="OWC354" s="8"/>
      <c r="OWD354" s="8"/>
      <c r="OWE354" s="8"/>
      <c r="OWF354" s="8"/>
      <c r="OWG354" s="8"/>
      <c r="OWH354" s="8"/>
      <c r="OWI354" s="8"/>
      <c r="OWJ354" s="8"/>
      <c r="OWK354" s="8"/>
      <c r="OWL354" s="8"/>
      <c r="OWM354" s="8"/>
      <c r="OWN354" s="8"/>
      <c r="OWO354" s="8"/>
      <c r="OWP354" s="8"/>
      <c r="OWQ354" s="8"/>
      <c r="OWR354" s="8"/>
      <c r="OWS354" s="8"/>
      <c r="OWT354" s="8"/>
      <c r="OWU354" s="8"/>
      <c r="OWV354" s="8"/>
      <c r="OWW354" s="8"/>
      <c r="OWX354" s="8"/>
      <c r="OWY354" s="8"/>
      <c r="OWZ354" s="8"/>
      <c r="OXA354" s="8"/>
      <c r="OXB354" s="8"/>
      <c r="OXC354" s="8"/>
      <c r="OXD354" s="8"/>
      <c r="OXE354" s="8"/>
      <c r="OXF354" s="8"/>
      <c r="OXG354" s="8"/>
      <c r="OXH354" s="8"/>
      <c r="OXI354" s="8"/>
      <c r="OXJ354" s="8"/>
      <c r="OXK354" s="8"/>
      <c r="OXL354" s="8"/>
      <c r="OXM354" s="8"/>
      <c r="OXN354" s="8"/>
      <c r="OXO354" s="8"/>
      <c r="OXP354" s="8"/>
      <c r="OXQ354" s="8"/>
      <c r="OXR354" s="8"/>
      <c r="OXS354" s="8"/>
      <c r="OXT354" s="8"/>
      <c r="OXU354" s="8"/>
      <c r="OXV354" s="8"/>
      <c r="OXW354" s="8"/>
      <c r="OXX354" s="8"/>
      <c r="OXY354" s="8"/>
      <c r="OXZ354" s="8"/>
      <c r="OYA354" s="8"/>
      <c r="OYB354" s="8"/>
      <c r="OYC354" s="8"/>
      <c r="OYD354" s="8"/>
      <c r="OYE354" s="8"/>
      <c r="OYF354" s="8"/>
      <c r="OYG354" s="8"/>
      <c r="OYH354" s="8"/>
      <c r="OYI354" s="8"/>
      <c r="OYJ354" s="8"/>
      <c r="OYK354" s="8"/>
      <c r="OYL354" s="8"/>
      <c r="OYM354" s="8"/>
      <c r="OYN354" s="8"/>
      <c r="OYO354" s="8"/>
      <c r="OYP354" s="8"/>
      <c r="OYQ354" s="8"/>
      <c r="OYR354" s="8"/>
      <c r="OYS354" s="8"/>
      <c r="OYT354" s="8"/>
      <c r="OYU354" s="8"/>
      <c r="OYV354" s="8"/>
      <c r="OYW354" s="8"/>
      <c r="OYX354" s="8"/>
      <c r="OYY354" s="8"/>
      <c r="OYZ354" s="8"/>
      <c r="OZA354" s="8"/>
      <c r="OZB354" s="8"/>
      <c r="OZC354" s="8"/>
      <c r="OZD354" s="8"/>
      <c r="OZE354" s="8"/>
      <c r="OZF354" s="8"/>
      <c r="OZG354" s="8"/>
      <c r="OZH354" s="8"/>
      <c r="OZI354" s="8"/>
      <c r="OZJ354" s="8"/>
      <c r="OZK354" s="8"/>
      <c r="OZL354" s="8"/>
      <c r="OZM354" s="8"/>
      <c r="OZN354" s="8"/>
      <c r="OZO354" s="8"/>
      <c r="OZP354" s="8"/>
      <c r="OZQ354" s="8"/>
      <c r="OZR354" s="8"/>
      <c r="OZS354" s="8"/>
      <c r="OZT354" s="8"/>
      <c r="OZU354" s="8"/>
      <c r="OZV354" s="8"/>
      <c r="OZW354" s="8"/>
      <c r="OZX354" s="8"/>
      <c r="OZY354" s="8"/>
      <c r="OZZ354" s="8"/>
      <c r="PAA354" s="8"/>
      <c r="PAB354" s="8"/>
      <c r="PAC354" s="8"/>
      <c r="PAD354" s="8"/>
      <c r="PAE354" s="8"/>
      <c r="PAF354" s="8"/>
      <c r="PAG354" s="8"/>
      <c r="PAH354" s="8"/>
      <c r="PAI354" s="8"/>
      <c r="PAJ354" s="8"/>
      <c r="PAK354" s="8"/>
      <c r="PAL354" s="8"/>
      <c r="PAM354" s="8"/>
      <c r="PAN354" s="8"/>
      <c r="PAO354" s="8"/>
      <c r="PAP354" s="8"/>
      <c r="PAQ354" s="8"/>
      <c r="PAR354" s="8"/>
      <c r="PAS354" s="8"/>
      <c r="PAT354" s="8"/>
      <c r="PAU354" s="8"/>
      <c r="PAV354" s="8"/>
      <c r="PAW354" s="8"/>
      <c r="PAX354" s="8"/>
      <c r="PAY354" s="8"/>
      <c r="PAZ354" s="8"/>
      <c r="PBA354" s="8"/>
      <c r="PBB354" s="8"/>
      <c r="PBC354" s="8"/>
      <c r="PBD354" s="8"/>
      <c r="PBE354" s="8"/>
      <c r="PBF354" s="8"/>
      <c r="PBG354" s="8"/>
      <c r="PBH354" s="8"/>
      <c r="PBI354" s="8"/>
      <c r="PBJ354" s="8"/>
      <c r="PBK354" s="8"/>
      <c r="PBL354" s="8"/>
      <c r="PBM354" s="8"/>
      <c r="PBN354" s="8"/>
      <c r="PBO354" s="8"/>
      <c r="PBP354" s="8"/>
      <c r="PBQ354" s="8"/>
      <c r="PBR354" s="8"/>
      <c r="PBS354" s="8"/>
      <c r="PBT354" s="8"/>
      <c r="PBU354" s="8"/>
      <c r="PBV354" s="8"/>
      <c r="PBW354" s="8"/>
      <c r="PBX354" s="8"/>
      <c r="PBY354" s="8"/>
      <c r="PBZ354" s="8"/>
      <c r="PCA354" s="8"/>
      <c r="PCB354" s="8"/>
      <c r="PCC354" s="8"/>
      <c r="PCD354" s="8"/>
      <c r="PCE354" s="8"/>
      <c r="PCF354" s="8"/>
      <c r="PCG354" s="8"/>
      <c r="PCH354" s="8"/>
      <c r="PCI354" s="8"/>
      <c r="PCJ354" s="8"/>
      <c r="PCK354" s="8"/>
      <c r="PCL354" s="8"/>
      <c r="PCM354" s="8"/>
      <c r="PCN354" s="8"/>
      <c r="PCO354" s="8"/>
      <c r="PCP354" s="8"/>
      <c r="PCQ354" s="8"/>
      <c r="PCR354" s="8"/>
      <c r="PCS354" s="8"/>
      <c r="PCT354" s="8"/>
      <c r="PCU354" s="8"/>
      <c r="PCV354" s="8"/>
      <c r="PCW354" s="8"/>
      <c r="PCX354" s="8"/>
      <c r="PCY354" s="8"/>
      <c r="PCZ354" s="8"/>
      <c r="PDA354" s="8"/>
      <c r="PDB354" s="8"/>
      <c r="PDC354" s="8"/>
      <c r="PDD354" s="8"/>
      <c r="PDE354" s="8"/>
      <c r="PDF354" s="8"/>
      <c r="PDG354" s="8"/>
      <c r="PDH354" s="8"/>
      <c r="PDI354" s="8"/>
      <c r="PDJ354" s="8"/>
      <c r="PDK354" s="8"/>
      <c r="PDL354" s="8"/>
      <c r="PDM354" s="8"/>
      <c r="PDN354" s="8"/>
      <c r="PDO354" s="8"/>
      <c r="PDP354" s="8"/>
      <c r="PDQ354" s="8"/>
      <c r="PDR354" s="8"/>
      <c r="PDS354" s="8"/>
      <c r="PDT354" s="8"/>
      <c r="PDU354" s="8"/>
      <c r="PDV354" s="8"/>
      <c r="PDW354" s="8"/>
      <c r="PDX354" s="8"/>
      <c r="PDY354" s="8"/>
      <c r="PDZ354" s="8"/>
      <c r="PEA354" s="8"/>
      <c r="PEB354" s="8"/>
      <c r="PEC354" s="8"/>
      <c r="PED354" s="8"/>
      <c r="PEE354" s="8"/>
      <c r="PEF354" s="8"/>
      <c r="PEG354" s="8"/>
      <c r="PEH354" s="8"/>
      <c r="PEI354" s="8"/>
      <c r="PEJ354" s="8"/>
      <c r="PEK354" s="8"/>
      <c r="PEL354" s="8"/>
      <c r="PEM354" s="8"/>
      <c r="PEN354" s="8"/>
      <c r="PEO354" s="8"/>
      <c r="PEP354" s="8"/>
      <c r="PEQ354" s="8"/>
      <c r="PER354" s="8"/>
      <c r="PES354" s="8"/>
      <c r="PET354" s="8"/>
      <c r="PEU354" s="8"/>
      <c r="PEV354" s="8"/>
      <c r="PEW354" s="8"/>
      <c r="PEX354" s="8"/>
      <c r="PEY354" s="8"/>
      <c r="PEZ354" s="8"/>
      <c r="PFA354" s="8"/>
      <c r="PFB354" s="8"/>
      <c r="PFC354" s="8"/>
      <c r="PFD354" s="8"/>
      <c r="PFE354" s="8"/>
      <c r="PFF354" s="8"/>
      <c r="PFG354" s="8"/>
      <c r="PFH354" s="8"/>
      <c r="PFI354" s="8"/>
      <c r="PFJ354" s="8"/>
      <c r="PFK354" s="8"/>
      <c r="PFL354" s="8"/>
      <c r="PFM354" s="8"/>
      <c r="PFN354" s="8"/>
      <c r="PFO354" s="8"/>
      <c r="PFP354" s="8"/>
      <c r="PFQ354" s="8"/>
      <c r="PFR354" s="8"/>
      <c r="PFS354" s="8"/>
      <c r="PFT354" s="8"/>
      <c r="PFU354" s="8"/>
      <c r="PFV354" s="8"/>
      <c r="PFW354" s="8"/>
      <c r="PFX354" s="8"/>
      <c r="PFY354" s="8"/>
      <c r="PFZ354" s="8"/>
      <c r="PGA354" s="8"/>
      <c r="PGB354" s="8"/>
      <c r="PGC354" s="8"/>
      <c r="PGD354" s="8"/>
      <c r="PGE354" s="8"/>
      <c r="PGF354" s="8"/>
      <c r="PGG354" s="8"/>
      <c r="PGH354" s="8"/>
      <c r="PGI354" s="8"/>
      <c r="PGJ354" s="8"/>
      <c r="PGK354" s="8"/>
      <c r="PGL354" s="8"/>
      <c r="PGM354" s="8"/>
      <c r="PGN354" s="8"/>
      <c r="PGO354" s="8"/>
      <c r="PGP354" s="8"/>
      <c r="PGQ354" s="8"/>
      <c r="PGR354" s="8"/>
      <c r="PGS354" s="8"/>
      <c r="PGT354" s="8"/>
      <c r="PGU354" s="8"/>
      <c r="PGV354" s="8"/>
      <c r="PGW354" s="8"/>
      <c r="PGX354" s="8"/>
      <c r="PGY354" s="8"/>
      <c r="PGZ354" s="8"/>
      <c r="PHA354" s="8"/>
      <c r="PHB354" s="8"/>
      <c r="PHC354" s="8"/>
      <c r="PHD354" s="8"/>
      <c r="PHE354" s="8"/>
      <c r="PHF354" s="8"/>
      <c r="PHG354" s="8"/>
      <c r="PHH354" s="8"/>
      <c r="PHI354" s="8"/>
      <c r="PHJ354" s="8"/>
      <c r="PHK354" s="8"/>
      <c r="PHL354" s="8"/>
      <c r="PHM354" s="8"/>
      <c r="PHN354" s="8"/>
      <c r="PHO354" s="8"/>
      <c r="PHP354" s="8"/>
      <c r="PHQ354" s="8"/>
      <c r="PHR354" s="8"/>
      <c r="PHS354" s="8"/>
      <c r="PHT354" s="8"/>
      <c r="PHU354" s="8"/>
      <c r="PHV354" s="8"/>
      <c r="PHW354" s="8"/>
      <c r="PHX354" s="8"/>
      <c r="PHY354" s="8"/>
      <c r="PHZ354" s="8"/>
      <c r="PIA354" s="8"/>
      <c r="PIB354" s="8"/>
      <c r="PIC354" s="8"/>
      <c r="PID354" s="8"/>
      <c r="PIE354" s="8"/>
      <c r="PIF354" s="8"/>
      <c r="PIG354" s="8"/>
      <c r="PIH354" s="8"/>
      <c r="PII354" s="8"/>
      <c r="PIJ354" s="8"/>
      <c r="PIK354" s="8"/>
      <c r="PIL354" s="8"/>
      <c r="PIM354" s="8"/>
      <c r="PIN354" s="8"/>
      <c r="PIO354" s="8"/>
      <c r="PIP354" s="8"/>
      <c r="PIQ354" s="8"/>
      <c r="PIR354" s="8"/>
      <c r="PIS354" s="8"/>
      <c r="PIT354" s="8"/>
      <c r="PIU354" s="8"/>
      <c r="PIV354" s="8"/>
      <c r="PIW354" s="8"/>
      <c r="PIX354" s="8"/>
      <c r="PIY354" s="8"/>
      <c r="PIZ354" s="8"/>
      <c r="PJA354" s="8"/>
      <c r="PJB354" s="8"/>
      <c r="PJC354" s="8"/>
      <c r="PJD354" s="8"/>
      <c r="PJE354" s="8"/>
      <c r="PJF354" s="8"/>
      <c r="PJG354" s="8"/>
      <c r="PJH354" s="8"/>
      <c r="PJI354" s="8"/>
      <c r="PJJ354" s="8"/>
      <c r="PJK354" s="8"/>
      <c r="PJL354" s="8"/>
      <c r="PJM354" s="8"/>
      <c r="PJN354" s="8"/>
      <c r="PJO354" s="8"/>
      <c r="PJP354" s="8"/>
      <c r="PJQ354" s="8"/>
      <c r="PJR354" s="8"/>
      <c r="PJS354" s="8"/>
      <c r="PJT354" s="8"/>
      <c r="PJU354" s="8"/>
      <c r="PJV354" s="8"/>
      <c r="PJW354" s="8"/>
      <c r="PJX354" s="8"/>
      <c r="PJY354" s="8"/>
      <c r="PJZ354" s="8"/>
      <c r="PKA354" s="8"/>
      <c r="PKB354" s="8"/>
      <c r="PKC354" s="8"/>
      <c r="PKD354" s="8"/>
      <c r="PKE354" s="8"/>
      <c r="PKF354" s="8"/>
      <c r="PKG354" s="8"/>
      <c r="PKH354" s="8"/>
      <c r="PKI354" s="8"/>
      <c r="PKJ354" s="8"/>
      <c r="PKK354" s="8"/>
      <c r="PKL354" s="8"/>
      <c r="PKM354" s="8"/>
      <c r="PKN354" s="8"/>
      <c r="PKO354" s="8"/>
      <c r="PKP354" s="8"/>
      <c r="PKQ354" s="8"/>
      <c r="PKR354" s="8"/>
      <c r="PKS354" s="8"/>
      <c r="PKT354" s="8"/>
      <c r="PKU354" s="8"/>
      <c r="PKV354" s="8"/>
      <c r="PKW354" s="8"/>
      <c r="PKX354" s="8"/>
      <c r="PKY354" s="8"/>
      <c r="PKZ354" s="8"/>
      <c r="PLA354" s="8"/>
      <c r="PLB354" s="8"/>
      <c r="PLC354" s="8"/>
      <c r="PLD354" s="8"/>
      <c r="PLE354" s="8"/>
      <c r="PLF354" s="8"/>
      <c r="PLG354" s="8"/>
      <c r="PLH354" s="8"/>
      <c r="PLI354" s="8"/>
      <c r="PLJ354" s="8"/>
      <c r="PLK354" s="8"/>
      <c r="PLL354" s="8"/>
      <c r="PLM354" s="8"/>
      <c r="PLN354" s="8"/>
      <c r="PLO354" s="8"/>
      <c r="PLP354" s="8"/>
      <c r="PLQ354" s="8"/>
      <c r="PLR354" s="8"/>
      <c r="PLS354" s="8"/>
      <c r="PLT354" s="8"/>
      <c r="PLU354" s="8"/>
      <c r="PLV354" s="8"/>
      <c r="PLW354" s="8"/>
      <c r="PLX354" s="8"/>
      <c r="PLY354" s="8"/>
      <c r="PLZ354" s="8"/>
      <c r="PMA354" s="8"/>
      <c r="PMB354" s="8"/>
      <c r="PMC354" s="8"/>
      <c r="PMD354" s="8"/>
      <c r="PME354" s="8"/>
      <c r="PMF354" s="8"/>
      <c r="PMG354" s="8"/>
      <c r="PMH354" s="8"/>
      <c r="PMI354" s="8"/>
      <c r="PMJ354" s="8"/>
      <c r="PMK354" s="8"/>
      <c r="PML354" s="8"/>
      <c r="PMM354" s="8"/>
      <c r="PMN354" s="8"/>
      <c r="PMO354" s="8"/>
      <c r="PMP354" s="8"/>
      <c r="PMQ354" s="8"/>
      <c r="PMR354" s="8"/>
      <c r="PMS354" s="8"/>
      <c r="PMT354" s="8"/>
      <c r="PMU354" s="8"/>
      <c r="PMV354" s="8"/>
      <c r="PMW354" s="8"/>
      <c r="PMX354" s="8"/>
      <c r="PMY354" s="8"/>
      <c r="PMZ354" s="8"/>
      <c r="PNA354" s="8"/>
      <c r="PNB354" s="8"/>
      <c r="PNC354" s="8"/>
      <c r="PND354" s="8"/>
      <c r="PNE354" s="8"/>
      <c r="PNF354" s="8"/>
      <c r="PNG354" s="8"/>
      <c r="PNH354" s="8"/>
      <c r="PNI354" s="8"/>
      <c r="PNJ354" s="8"/>
      <c r="PNK354" s="8"/>
      <c r="PNL354" s="8"/>
      <c r="PNM354" s="8"/>
      <c r="PNN354" s="8"/>
      <c r="PNO354" s="8"/>
      <c r="PNP354" s="8"/>
      <c r="PNQ354" s="8"/>
      <c r="PNR354" s="8"/>
      <c r="PNS354" s="8"/>
      <c r="PNT354" s="8"/>
      <c r="PNU354" s="8"/>
      <c r="PNV354" s="8"/>
      <c r="PNW354" s="8"/>
      <c r="PNX354" s="8"/>
      <c r="PNY354" s="8"/>
      <c r="PNZ354" s="8"/>
      <c r="POA354" s="8"/>
      <c r="POB354" s="8"/>
      <c r="POC354" s="8"/>
      <c r="POD354" s="8"/>
      <c r="POE354" s="8"/>
      <c r="POF354" s="8"/>
      <c r="POG354" s="8"/>
      <c r="POH354" s="8"/>
      <c r="POI354" s="8"/>
      <c r="POJ354" s="8"/>
      <c r="POK354" s="8"/>
      <c r="POL354" s="8"/>
      <c r="POM354" s="8"/>
      <c r="PON354" s="8"/>
      <c r="POO354" s="8"/>
      <c r="POP354" s="8"/>
      <c r="POQ354" s="8"/>
      <c r="POR354" s="8"/>
      <c r="POS354" s="8"/>
      <c r="POT354" s="8"/>
      <c r="POU354" s="8"/>
      <c r="POV354" s="8"/>
      <c r="POW354" s="8"/>
      <c r="POX354" s="8"/>
      <c r="POY354" s="8"/>
      <c r="POZ354" s="8"/>
      <c r="PPA354" s="8"/>
      <c r="PPB354" s="8"/>
      <c r="PPC354" s="8"/>
      <c r="PPD354" s="8"/>
      <c r="PPE354" s="8"/>
      <c r="PPF354" s="8"/>
      <c r="PPG354" s="8"/>
      <c r="PPH354" s="8"/>
      <c r="PPI354" s="8"/>
      <c r="PPJ354" s="8"/>
      <c r="PPK354" s="8"/>
      <c r="PPL354" s="8"/>
      <c r="PPM354" s="8"/>
      <c r="PPN354" s="8"/>
      <c r="PPO354" s="8"/>
      <c r="PPP354" s="8"/>
      <c r="PPQ354" s="8"/>
      <c r="PPR354" s="8"/>
      <c r="PPS354" s="8"/>
      <c r="PPT354" s="8"/>
      <c r="PPU354" s="8"/>
      <c r="PPV354" s="8"/>
      <c r="PPW354" s="8"/>
      <c r="PPX354" s="8"/>
      <c r="PPY354" s="8"/>
      <c r="PPZ354" s="8"/>
      <c r="PQA354" s="8"/>
      <c r="PQB354" s="8"/>
      <c r="PQC354" s="8"/>
      <c r="PQD354" s="8"/>
      <c r="PQE354" s="8"/>
      <c r="PQF354" s="8"/>
      <c r="PQG354" s="8"/>
      <c r="PQH354" s="8"/>
      <c r="PQI354" s="8"/>
      <c r="PQJ354" s="8"/>
      <c r="PQK354" s="8"/>
      <c r="PQL354" s="8"/>
      <c r="PQM354" s="8"/>
      <c r="PQN354" s="8"/>
      <c r="PQO354" s="8"/>
      <c r="PQP354" s="8"/>
      <c r="PQQ354" s="8"/>
      <c r="PQR354" s="8"/>
      <c r="PQS354" s="8"/>
      <c r="PQT354" s="8"/>
      <c r="PQU354" s="8"/>
      <c r="PQV354" s="8"/>
      <c r="PQW354" s="8"/>
      <c r="PQX354" s="8"/>
      <c r="PQY354" s="8"/>
      <c r="PQZ354" s="8"/>
      <c r="PRA354" s="8"/>
      <c r="PRB354" s="8"/>
      <c r="PRC354" s="8"/>
      <c r="PRD354" s="8"/>
      <c r="PRE354" s="8"/>
      <c r="PRF354" s="8"/>
      <c r="PRG354" s="8"/>
      <c r="PRH354" s="8"/>
      <c r="PRI354" s="8"/>
      <c r="PRJ354" s="8"/>
      <c r="PRK354" s="8"/>
      <c r="PRL354" s="8"/>
      <c r="PRM354" s="8"/>
      <c r="PRN354" s="8"/>
      <c r="PRO354" s="8"/>
      <c r="PRP354" s="8"/>
      <c r="PRQ354" s="8"/>
      <c r="PRR354" s="8"/>
      <c r="PRS354" s="8"/>
      <c r="PRT354" s="8"/>
      <c r="PRU354" s="8"/>
      <c r="PRV354" s="8"/>
      <c r="PRW354" s="8"/>
      <c r="PRX354" s="8"/>
      <c r="PRY354" s="8"/>
      <c r="PRZ354" s="8"/>
      <c r="PSA354" s="8"/>
      <c r="PSB354" s="8"/>
      <c r="PSC354" s="8"/>
      <c r="PSD354" s="8"/>
      <c r="PSE354" s="8"/>
      <c r="PSF354" s="8"/>
      <c r="PSG354" s="8"/>
      <c r="PSH354" s="8"/>
      <c r="PSI354" s="8"/>
      <c r="PSJ354" s="8"/>
      <c r="PSK354" s="8"/>
      <c r="PSL354" s="8"/>
      <c r="PSM354" s="8"/>
      <c r="PSN354" s="8"/>
      <c r="PSO354" s="8"/>
      <c r="PSP354" s="8"/>
      <c r="PSQ354" s="8"/>
      <c r="PSR354" s="8"/>
      <c r="PSS354" s="8"/>
      <c r="PST354" s="8"/>
      <c r="PSU354" s="8"/>
      <c r="PSV354" s="8"/>
      <c r="PSW354" s="8"/>
      <c r="PSX354" s="8"/>
      <c r="PSY354" s="8"/>
      <c r="PSZ354" s="8"/>
      <c r="PTA354" s="8"/>
      <c r="PTB354" s="8"/>
      <c r="PTC354" s="8"/>
      <c r="PTD354" s="8"/>
      <c r="PTE354" s="8"/>
      <c r="PTF354" s="8"/>
      <c r="PTG354" s="8"/>
      <c r="PTH354" s="8"/>
      <c r="PTI354" s="8"/>
      <c r="PTJ354" s="8"/>
      <c r="PTK354" s="8"/>
      <c r="PTL354" s="8"/>
      <c r="PTM354" s="8"/>
      <c r="PTN354" s="8"/>
      <c r="PTO354" s="8"/>
      <c r="PTP354" s="8"/>
      <c r="PTQ354" s="8"/>
      <c r="PTR354" s="8"/>
      <c r="PTS354" s="8"/>
      <c r="PTT354" s="8"/>
      <c r="PTU354" s="8"/>
      <c r="PTV354" s="8"/>
      <c r="PTW354" s="8"/>
      <c r="PTX354" s="8"/>
      <c r="PTY354" s="8"/>
      <c r="PTZ354" s="8"/>
      <c r="PUA354" s="8"/>
      <c r="PUB354" s="8"/>
      <c r="PUC354" s="8"/>
      <c r="PUD354" s="8"/>
      <c r="PUE354" s="8"/>
      <c r="PUF354" s="8"/>
      <c r="PUG354" s="8"/>
      <c r="PUH354" s="8"/>
      <c r="PUI354" s="8"/>
      <c r="PUJ354" s="8"/>
      <c r="PUK354" s="8"/>
      <c r="PUL354" s="8"/>
      <c r="PUM354" s="8"/>
      <c r="PUN354" s="8"/>
      <c r="PUO354" s="8"/>
      <c r="PUP354" s="8"/>
      <c r="PUQ354" s="8"/>
      <c r="PUR354" s="8"/>
      <c r="PUS354" s="8"/>
      <c r="PUT354" s="8"/>
      <c r="PUU354" s="8"/>
      <c r="PUV354" s="8"/>
      <c r="PUW354" s="8"/>
      <c r="PUX354" s="8"/>
      <c r="PUY354" s="8"/>
      <c r="PUZ354" s="8"/>
      <c r="PVA354" s="8"/>
      <c r="PVB354" s="8"/>
      <c r="PVC354" s="8"/>
      <c r="PVD354" s="8"/>
      <c r="PVE354" s="8"/>
      <c r="PVF354" s="8"/>
      <c r="PVG354" s="8"/>
      <c r="PVH354" s="8"/>
      <c r="PVI354" s="8"/>
      <c r="PVJ354" s="8"/>
      <c r="PVK354" s="8"/>
      <c r="PVL354" s="8"/>
      <c r="PVM354" s="8"/>
      <c r="PVN354" s="8"/>
      <c r="PVO354" s="8"/>
      <c r="PVP354" s="8"/>
      <c r="PVQ354" s="8"/>
      <c r="PVR354" s="8"/>
      <c r="PVS354" s="8"/>
      <c r="PVT354" s="8"/>
      <c r="PVU354" s="8"/>
      <c r="PVV354" s="8"/>
      <c r="PVW354" s="8"/>
      <c r="PVX354" s="8"/>
      <c r="PVY354" s="8"/>
      <c r="PVZ354" s="8"/>
      <c r="PWA354" s="8"/>
      <c r="PWB354" s="8"/>
      <c r="PWC354" s="8"/>
      <c r="PWD354" s="8"/>
      <c r="PWE354" s="8"/>
      <c r="PWF354" s="8"/>
      <c r="PWG354" s="8"/>
      <c r="PWH354" s="8"/>
      <c r="PWI354" s="8"/>
      <c r="PWJ354" s="8"/>
      <c r="PWK354" s="8"/>
      <c r="PWL354" s="8"/>
      <c r="PWM354" s="8"/>
      <c r="PWN354" s="8"/>
      <c r="PWO354" s="8"/>
      <c r="PWP354" s="8"/>
      <c r="PWQ354" s="8"/>
      <c r="PWR354" s="8"/>
      <c r="PWS354" s="8"/>
      <c r="PWT354" s="8"/>
      <c r="PWU354" s="8"/>
      <c r="PWV354" s="8"/>
      <c r="PWW354" s="8"/>
      <c r="PWX354" s="8"/>
      <c r="PWY354" s="8"/>
      <c r="PWZ354" s="8"/>
      <c r="PXA354" s="8"/>
      <c r="PXB354" s="8"/>
      <c r="PXC354" s="8"/>
      <c r="PXD354" s="8"/>
      <c r="PXE354" s="8"/>
      <c r="PXF354" s="8"/>
      <c r="PXG354" s="8"/>
      <c r="PXH354" s="8"/>
      <c r="PXI354" s="8"/>
      <c r="PXJ354" s="8"/>
      <c r="PXK354" s="8"/>
      <c r="PXL354" s="8"/>
      <c r="PXM354" s="8"/>
      <c r="PXN354" s="8"/>
      <c r="PXO354" s="8"/>
      <c r="PXP354" s="8"/>
      <c r="PXQ354" s="8"/>
      <c r="PXR354" s="8"/>
      <c r="PXS354" s="8"/>
      <c r="PXT354" s="8"/>
      <c r="PXU354" s="8"/>
      <c r="PXV354" s="8"/>
      <c r="PXW354" s="8"/>
      <c r="PXX354" s="8"/>
      <c r="PXY354" s="8"/>
      <c r="PXZ354" s="8"/>
      <c r="PYA354" s="8"/>
      <c r="PYB354" s="8"/>
      <c r="PYC354" s="8"/>
      <c r="PYD354" s="8"/>
      <c r="PYE354" s="8"/>
      <c r="PYF354" s="8"/>
      <c r="PYG354" s="8"/>
      <c r="PYH354" s="8"/>
      <c r="PYI354" s="8"/>
      <c r="PYJ354" s="8"/>
      <c r="PYK354" s="8"/>
      <c r="PYL354" s="8"/>
      <c r="PYM354" s="8"/>
      <c r="PYN354" s="8"/>
      <c r="PYO354" s="8"/>
      <c r="PYP354" s="8"/>
      <c r="PYQ354" s="8"/>
      <c r="PYR354" s="8"/>
      <c r="PYS354" s="8"/>
      <c r="PYT354" s="8"/>
      <c r="PYU354" s="8"/>
      <c r="PYV354" s="8"/>
      <c r="PYW354" s="8"/>
      <c r="PYX354" s="8"/>
      <c r="PYY354" s="8"/>
      <c r="PYZ354" s="8"/>
      <c r="PZA354" s="8"/>
      <c r="PZB354" s="8"/>
      <c r="PZC354" s="8"/>
      <c r="PZD354" s="8"/>
      <c r="PZE354" s="8"/>
      <c r="PZF354" s="8"/>
      <c r="PZG354" s="8"/>
      <c r="PZH354" s="8"/>
      <c r="PZI354" s="8"/>
      <c r="PZJ354" s="8"/>
      <c r="PZK354" s="8"/>
      <c r="PZL354" s="8"/>
      <c r="PZM354" s="8"/>
      <c r="PZN354" s="8"/>
      <c r="PZO354" s="8"/>
      <c r="PZP354" s="8"/>
      <c r="PZQ354" s="8"/>
      <c r="PZR354" s="8"/>
      <c r="PZS354" s="8"/>
      <c r="PZT354" s="8"/>
      <c r="PZU354" s="8"/>
      <c r="PZV354" s="8"/>
      <c r="PZW354" s="8"/>
      <c r="PZX354" s="8"/>
      <c r="PZY354" s="8"/>
      <c r="PZZ354" s="8"/>
      <c r="QAA354" s="8"/>
      <c r="QAB354" s="8"/>
      <c r="QAC354" s="8"/>
      <c r="QAD354" s="8"/>
      <c r="QAE354" s="8"/>
      <c r="QAF354" s="8"/>
      <c r="QAG354" s="8"/>
      <c r="QAH354" s="8"/>
      <c r="QAI354" s="8"/>
      <c r="QAJ354" s="8"/>
      <c r="QAK354" s="8"/>
      <c r="QAL354" s="8"/>
      <c r="QAM354" s="8"/>
      <c r="QAN354" s="8"/>
      <c r="QAO354" s="8"/>
      <c r="QAP354" s="8"/>
      <c r="QAQ354" s="8"/>
      <c r="QAR354" s="8"/>
      <c r="QAS354" s="8"/>
      <c r="QAT354" s="8"/>
      <c r="QAU354" s="8"/>
      <c r="QAV354" s="8"/>
      <c r="QAW354" s="8"/>
      <c r="QAX354" s="8"/>
      <c r="QAY354" s="8"/>
      <c r="QAZ354" s="8"/>
      <c r="QBA354" s="8"/>
      <c r="QBB354" s="8"/>
      <c r="QBC354" s="8"/>
      <c r="QBD354" s="8"/>
      <c r="QBE354" s="8"/>
      <c r="QBF354" s="8"/>
      <c r="QBG354" s="8"/>
      <c r="QBH354" s="8"/>
      <c r="QBI354" s="8"/>
      <c r="QBJ354" s="8"/>
      <c r="QBK354" s="8"/>
      <c r="QBL354" s="8"/>
      <c r="QBM354" s="8"/>
      <c r="QBN354" s="8"/>
      <c r="QBO354" s="8"/>
      <c r="QBP354" s="8"/>
      <c r="QBQ354" s="8"/>
      <c r="QBR354" s="8"/>
      <c r="QBS354" s="8"/>
      <c r="QBT354" s="8"/>
      <c r="QBU354" s="8"/>
      <c r="QBV354" s="8"/>
      <c r="QBW354" s="8"/>
      <c r="QBX354" s="8"/>
      <c r="QBY354" s="8"/>
      <c r="QBZ354" s="8"/>
      <c r="QCA354" s="8"/>
      <c r="QCB354" s="8"/>
      <c r="QCC354" s="8"/>
      <c r="QCD354" s="8"/>
      <c r="QCE354" s="8"/>
      <c r="QCF354" s="8"/>
      <c r="QCG354" s="8"/>
      <c r="QCH354" s="8"/>
      <c r="QCI354" s="8"/>
      <c r="QCJ354" s="8"/>
      <c r="QCK354" s="8"/>
      <c r="QCL354" s="8"/>
      <c r="QCM354" s="8"/>
      <c r="QCN354" s="8"/>
      <c r="QCO354" s="8"/>
      <c r="QCP354" s="8"/>
      <c r="QCQ354" s="8"/>
      <c r="QCR354" s="8"/>
      <c r="QCS354" s="8"/>
      <c r="QCT354" s="8"/>
      <c r="QCU354" s="8"/>
      <c r="QCV354" s="8"/>
      <c r="QCW354" s="8"/>
      <c r="QCX354" s="8"/>
      <c r="QCY354" s="8"/>
      <c r="QCZ354" s="8"/>
      <c r="QDA354" s="8"/>
      <c r="QDB354" s="8"/>
      <c r="QDC354" s="8"/>
      <c r="QDD354" s="8"/>
      <c r="QDE354" s="8"/>
      <c r="QDF354" s="8"/>
      <c r="QDG354" s="8"/>
      <c r="QDH354" s="8"/>
      <c r="QDI354" s="8"/>
      <c r="QDJ354" s="8"/>
      <c r="QDK354" s="8"/>
      <c r="QDL354" s="8"/>
      <c r="QDM354" s="8"/>
      <c r="QDN354" s="8"/>
      <c r="QDO354" s="8"/>
      <c r="QDP354" s="8"/>
      <c r="QDQ354" s="8"/>
      <c r="QDR354" s="8"/>
      <c r="QDS354" s="8"/>
      <c r="QDT354" s="8"/>
      <c r="QDU354" s="8"/>
      <c r="QDV354" s="8"/>
      <c r="QDW354" s="8"/>
      <c r="QDX354" s="8"/>
      <c r="QDY354" s="8"/>
      <c r="QDZ354" s="8"/>
      <c r="QEA354" s="8"/>
      <c r="QEB354" s="8"/>
      <c r="QEC354" s="8"/>
      <c r="QED354" s="8"/>
      <c r="QEE354" s="8"/>
      <c r="QEF354" s="8"/>
      <c r="QEG354" s="8"/>
      <c r="QEH354" s="8"/>
      <c r="QEI354" s="8"/>
      <c r="QEJ354" s="8"/>
      <c r="QEK354" s="8"/>
      <c r="QEL354" s="8"/>
      <c r="QEM354" s="8"/>
      <c r="QEN354" s="8"/>
      <c r="QEO354" s="8"/>
      <c r="QEP354" s="8"/>
      <c r="QEQ354" s="8"/>
      <c r="QER354" s="8"/>
      <c r="QES354" s="8"/>
      <c r="QET354" s="8"/>
      <c r="QEU354" s="8"/>
      <c r="QEV354" s="8"/>
      <c r="QEW354" s="8"/>
      <c r="QEX354" s="8"/>
      <c r="QEY354" s="8"/>
      <c r="QEZ354" s="8"/>
      <c r="QFA354" s="8"/>
      <c r="QFB354" s="8"/>
      <c r="QFC354" s="8"/>
      <c r="QFD354" s="8"/>
      <c r="QFE354" s="8"/>
      <c r="QFF354" s="8"/>
      <c r="QFG354" s="8"/>
      <c r="QFH354" s="8"/>
      <c r="QFI354" s="8"/>
      <c r="QFJ354" s="8"/>
      <c r="QFK354" s="8"/>
      <c r="QFL354" s="8"/>
      <c r="QFM354" s="8"/>
      <c r="QFN354" s="8"/>
      <c r="QFO354" s="8"/>
      <c r="QFP354" s="8"/>
      <c r="QFQ354" s="8"/>
      <c r="QFR354" s="8"/>
      <c r="QFS354" s="8"/>
      <c r="QFT354" s="8"/>
      <c r="QFU354" s="8"/>
      <c r="QFV354" s="8"/>
      <c r="QFW354" s="8"/>
      <c r="QFX354" s="8"/>
      <c r="QFY354" s="8"/>
      <c r="QFZ354" s="8"/>
      <c r="QGA354" s="8"/>
      <c r="QGB354" s="8"/>
      <c r="QGC354" s="8"/>
      <c r="QGD354" s="8"/>
      <c r="QGE354" s="8"/>
      <c r="QGF354" s="8"/>
      <c r="QGG354" s="8"/>
      <c r="QGH354" s="8"/>
      <c r="QGI354" s="8"/>
      <c r="QGJ354" s="8"/>
      <c r="QGK354" s="8"/>
      <c r="QGL354" s="8"/>
      <c r="QGM354" s="8"/>
      <c r="QGN354" s="8"/>
      <c r="QGO354" s="8"/>
      <c r="QGP354" s="8"/>
      <c r="QGQ354" s="8"/>
      <c r="QGR354" s="8"/>
      <c r="QGS354" s="8"/>
      <c r="QGT354" s="8"/>
      <c r="QGU354" s="8"/>
      <c r="QGV354" s="8"/>
      <c r="QGW354" s="8"/>
      <c r="QGX354" s="8"/>
      <c r="QGY354" s="8"/>
      <c r="QGZ354" s="8"/>
      <c r="QHA354" s="8"/>
      <c r="QHB354" s="8"/>
      <c r="QHC354" s="8"/>
      <c r="QHD354" s="8"/>
      <c r="QHE354" s="8"/>
      <c r="QHF354" s="8"/>
      <c r="QHG354" s="8"/>
      <c r="QHH354" s="8"/>
      <c r="QHI354" s="8"/>
      <c r="QHJ354" s="8"/>
      <c r="QHK354" s="8"/>
      <c r="QHL354" s="8"/>
      <c r="QHM354" s="8"/>
      <c r="QHN354" s="8"/>
      <c r="QHO354" s="8"/>
      <c r="QHP354" s="8"/>
      <c r="QHQ354" s="8"/>
      <c r="QHR354" s="8"/>
      <c r="QHS354" s="8"/>
      <c r="QHT354" s="8"/>
      <c r="QHU354" s="8"/>
      <c r="QHV354" s="8"/>
      <c r="QHW354" s="8"/>
      <c r="QHX354" s="8"/>
      <c r="QHY354" s="8"/>
      <c r="QHZ354" s="8"/>
      <c r="QIA354" s="8"/>
      <c r="QIB354" s="8"/>
      <c r="QIC354" s="8"/>
      <c r="QID354" s="8"/>
      <c r="QIE354" s="8"/>
      <c r="QIF354" s="8"/>
      <c r="QIG354" s="8"/>
      <c r="QIH354" s="8"/>
      <c r="QII354" s="8"/>
      <c r="QIJ354" s="8"/>
      <c r="QIK354" s="8"/>
      <c r="QIL354" s="8"/>
      <c r="QIM354" s="8"/>
      <c r="QIN354" s="8"/>
      <c r="QIO354" s="8"/>
      <c r="QIP354" s="8"/>
      <c r="QIQ354" s="8"/>
      <c r="QIR354" s="8"/>
      <c r="QIS354" s="8"/>
      <c r="QIT354" s="8"/>
      <c r="QIU354" s="8"/>
      <c r="QIV354" s="8"/>
      <c r="QIW354" s="8"/>
      <c r="QIX354" s="8"/>
      <c r="QIY354" s="8"/>
      <c r="QIZ354" s="8"/>
      <c r="QJA354" s="8"/>
      <c r="QJB354" s="8"/>
      <c r="QJC354" s="8"/>
      <c r="QJD354" s="8"/>
      <c r="QJE354" s="8"/>
      <c r="QJF354" s="8"/>
      <c r="QJG354" s="8"/>
      <c r="QJH354" s="8"/>
      <c r="QJI354" s="8"/>
      <c r="QJJ354" s="8"/>
      <c r="QJK354" s="8"/>
      <c r="QJL354" s="8"/>
      <c r="QJM354" s="8"/>
      <c r="QJN354" s="8"/>
      <c r="QJO354" s="8"/>
      <c r="QJP354" s="8"/>
      <c r="QJQ354" s="8"/>
      <c r="QJR354" s="8"/>
      <c r="QJS354" s="8"/>
      <c r="QJT354" s="8"/>
      <c r="QJU354" s="8"/>
      <c r="QJV354" s="8"/>
      <c r="QJW354" s="8"/>
      <c r="QJX354" s="8"/>
      <c r="QJY354" s="8"/>
      <c r="QJZ354" s="8"/>
      <c r="QKA354" s="8"/>
      <c r="QKB354" s="8"/>
      <c r="QKC354" s="8"/>
      <c r="QKD354" s="8"/>
      <c r="QKE354" s="8"/>
      <c r="QKF354" s="8"/>
      <c r="QKG354" s="8"/>
      <c r="QKH354" s="8"/>
      <c r="QKI354" s="8"/>
      <c r="QKJ354" s="8"/>
      <c r="QKK354" s="8"/>
      <c r="QKL354" s="8"/>
      <c r="QKM354" s="8"/>
      <c r="QKN354" s="8"/>
      <c r="QKO354" s="8"/>
      <c r="QKP354" s="8"/>
      <c r="QKQ354" s="8"/>
      <c r="QKR354" s="8"/>
      <c r="QKS354" s="8"/>
      <c r="QKT354" s="8"/>
      <c r="QKU354" s="8"/>
      <c r="QKV354" s="8"/>
      <c r="QKW354" s="8"/>
      <c r="QKX354" s="8"/>
      <c r="QKY354" s="8"/>
      <c r="QKZ354" s="8"/>
      <c r="QLA354" s="8"/>
      <c r="QLB354" s="8"/>
      <c r="QLC354" s="8"/>
      <c r="QLD354" s="8"/>
      <c r="QLE354" s="8"/>
      <c r="QLF354" s="8"/>
      <c r="QLG354" s="8"/>
      <c r="QLH354" s="8"/>
      <c r="QLI354" s="8"/>
      <c r="QLJ354" s="8"/>
      <c r="QLK354" s="8"/>
      <c r="QLL354" s="8"/>
      <c r="QLM354" s="8"/>
      <c r="QLN354" s="8"/>
      <c r="QLO354" s="8"/>
      <c r="QLP354" s="8"/>
      <c r="QLQ354" s="8"/>
      <c r="QLR354" s="8"/>
      <c r="QLS354" s="8"/>
      <c r="QLT354" s="8"/>
      <c r="QLU354" s="8"/>
      <c r="QLV354" s="8"/>
      <c r="QLW354" s="8"/>
      <c r="QLX354" s="8"/>
      <c r="QLY354" s="8"/>
      <c r="QLZ354" s="8"/>
      <c r="QMA354" s="8"/>
      <c r="QMB354" s="8"/>
      <c r="QMC354" s="8"/>
      <c r="QMD354" s="8"/>
      <c r="QME354" s="8"/>
      <c r="QMF354" s="8"/>
      <c r="QMG354" s="8"/>
      <c r="QMH354" s="8"/>
      <c r="QMI354" s="8"/>
      <c r="QMJ354" s="8"/>
      <c r="QMK354" s="8"/>
      <c r="QML354" s="8"/>
      <c r="QMM354" s="8"/>
      <c r="QMN354" s="8"/>
      <c r="QMO354" s="8"/>
      <c r="QMP354" s="8"/>
      <c r="QMQ354" s="8"/>
      <c r="QMR354" s="8"/>
      <c r="QMS354" s="8"/>
      <c r="QMT354" s="8"/>
      <c r="QMU354" s="8"/>
      <c r="QMV354" s="8"/>
      <c r="QMW354" s="8"/>
      <c r="QMX354" s="8"/>
      <c r="QMY354" s="8"/>
      <c r="QMZ354" s="8"/>
      <c r="QNA354" s="8"/>
      <c r="QNB354" s="8"/>
      <c r="QNC354" s="8"/>
      <c r="QND354" s="8"/>
      <c r="QNE354" s="8"/>
      <c r="QNF354" s="8"/>
      <c r="QNG354" s="8"/>
      <c r="QNH354" s="8"/>
      <c r="QNI354" s="8"/>
      <c r="QNJ354" s="8"/>
      <c r="QNK354" s="8"/>
      <c r="QNL354" s="8"/>
      <c r="QNM354" s="8"/>
      <c r="QNN354" s="8"/>
      <c r="QNO354" s="8"/>
      <c r="QNP354" s="8"/>
      <c r="QNQ354" s="8"/>
      <c r="QNR354" s="8"/>
      <c r="QNS354" s="8"/>
      <c r="QNT354" s="8"/>
      <c r="QNU354" s="8"/>
      <c r="QNV354" s="8"/>
      <c r="QNW354" s="8"/>
      <c r="QNX354" s="8"/>
      <c r="QNY354" s="8"/>
      <c r="QNZ354" s="8"/>
      <c r="QOA354" s="8"/>
      <c r="QOB354" s="8"/>
      <c r="QOC354" s="8"/>
      <c r="QOD354" s="8"/>
      <c r="QOE354" s="8"/>
      <c r="QOF354" s="8"/>
      <c r="QOG354" s="8"/>
      <c r="QOH354" s="8"/>
      <c r="QOI354" s="8"/>
      <c r="QOJ354" s="8"/>
      <c r="QOK354" s="8"/>
      <c r="QOL354" s="8"/>
      <c r="QOM354" s="8"/>
      <c r="QON354" s="8"/>
      <c r="QOO354" s="8"/>
      <c r="QOP354" s="8"/>
      <c r="QOQ354" s="8"/>
      <c r="QOR354" s="8"/>
      <c r="QOS354" s="8"/>
      <c r="QOT354" s="8"/>
      <c r="QOU354" s="8"/>
      <c r="QOV354" s="8"/>
      <c r="QOW354" s="8"/>
      <c r="QOX354" s="8"/>
      <c r="QOY354" s="8"/>
      <c r="QOZ354" s="8"/>
      <c r="QPA354" s="8"/>
      <c r="QPB354" s="8"/>
      <c r="QPC354" s="8"/>
      <c r="QPD354" s="8"/>
      <c r="QPE354" s="8"/>
      <c r="QPF354" s="8"/>
      <c r="QPG354" s="8"/>
      <c r="QPH354" s="8"/>
      <c r="QPI354" s="8"/>
      <c r="QPJ354" s="8"/>
      <c r="QPK354" s="8"/>
      <c r="QPL354" s="8"/>
      <c r="QPM354" s="8"/>
      <c r="QPN354" s="8"/>
      <c r="QPO354" s="8"/>
      <c r="QPP354" s="8"/>
      <c r="QPQ354" s="8"/>
      <c r="QPR354" s="8"/>
      <c r="QPS354" s="8"/>
      <c r="QPT354" s="8"/>
      <c r="QPU354" s="8"/>
      <c r="QPV354" s="8"/>
      <c r="QPW354" s="8"/>
      <c r="QPX354" s="8"/>
      <c r="QPY354" s="8"/>
      <c r="QPZ354" s="8"/>
      <c r="QQA354" s="8"/>
      <c r="QQB354" s="8"/>
      <c r="QQC354" s="8"/>
      <c r="QQD354" s="8"/>
      <c r="QQE354" s="8"/>
      <c r="QQF354" s="8"/>
      <c r="QQG354" s="8"/>
      <c r="QQH354" s="8"/>
      <c r="QQI354" s="8"/>
      <c r="QQJ354" s="8"/>
      <c r="QQK354" s="8"/>
      <c r="QQL354" s="8"/>
      <c r="QQM354" s="8"/>
      <c r="QQN354" s="8"/>
      <c r="QQO354" s="8"/>
      <c r="QQP354" s="8"/>
      <c r="QQQ354" s="8"/>
      <c r="QQR354" s="8"/>
      <c r="QQS354" s="8"/>
      <c r="QQT354" s="8"/>
      <c r="QQU354" s="8"/>
      <c r="QQV354" s="8"/>
      <c r="QQW354" s="8"/>
      <c r="QQX354" s="8"/>
      <c r="QQY354" s="8"/>
      <c r="QQZ354" s="8"/>
      <c r="QRA354" s="8"/>
      <c r="QRB354" s="8"/>
      <c r="QRC354" s="8"/>
      <c r="QRD354" s="8"/>
      <c r="QRE354" s="8"/>
      <c r="QRF354" s="8"/>
      <c r="QRG354" s="8"/>
      <c r="QRH354" s="8"/>
      <c r="QRI354" s="8"/>
      <c r="QRJ354" s="8"/>
      <c r="QRK354" s="8"/>
      <c r="QRL354" s="8"/>
      <c r="QRM354" s="8"/>
      <c r="QRN354" s="8"/>
      <c r="QRO354" s="8"/>
      <c r="QRP354" s="8"/>
      <c r="QRQ354" s="8"/>
      <c r="QRR354" s="8"/>
      <c r="QRS354" s="8"/>
      <c r="QRT354" s="8"/>
      <c r="QRU354" s="8"/>
      <c r="QRV354" s="8"/>
      <c r="QRW354" s="8"/>
      <c r="QRX354" s="8"/>
      <c r="QRY354" s="8"/>
      <c r="QRZ354" s="8"/>
      <c r="QSA354" s="8"/>
      <c r="QSB354" s="8"/>
      <c r="QSC354" s="8"/>
      <c r="QSD354" s="8"/>
      <c r="QSE354" s="8"/>
      <c r="QSF354" s="8"/>
      <c r="QSG354" s="8"/>
      <c r="QSH354" s="8"/>
      <c r="QSI354" s="8"/>
      <c r="QSJ354" s="8"/>
      <c r="QSK354" s="8"/>
      <c r="QSL354" s="8"/>
      <c r="QSM354" s="8"/>
      <c r="QSN354" s="8"/>
      <c r="QSO354" s="8"/>
      <c r="QSP354" s="8"/>
      <c r="QSQ354" s="8"/>
      <c r="QSR354" s="8"/>
      <c r="QSS354" s="8"/>
      <c r="QST354" s="8"/>
      <c r="QSU354" s="8"/>
      <c r="QSV354" s="8"/>
      <c r="QSW354" s="8"/>
      <c r="QSX354" s="8"/>
      <c r="QSY354" s="8"/>
      <c r="QSZ354" s="8"/>
      <c r="QTA354" s="8"/>
      <c r="QTB354" s="8"/>
      <c r="QTC354" s="8"/>
      <c r="QTD354" s="8"/>
      <c r="QTE354" s="8"/>
      <c r="QTF354" s="8"/>
      <c r="QTG354" s="8"/>
      <c r="QTH354" s="8"/>
      <c r="QTI354" s="8"/>
      <c r="QTJ354" s="8"/>
      <c r="QTK354" s="8"/>
      <c r="QTL354" s="8"/>
      <c r="QTM354" s="8"/>
      <c r="QTN354" s="8"/>
      <c r="QTO354" s="8"/>
      <c r="QTP354" s="8"/>
      <c r="QTQ354" s="8"/>
      <c r="QTR354" s="8"/>
      <c r="QTS354" s="8"/>
      <c r="QTT354" s="8"/>
      <c r="QTU354" s="8"/>
      <c r="QTV354" s="8"/>
      <c r="QTW354" s="8"/>
      <c r="QTX354" s="8"/>
      <c r="QTY354" s="8"/>
      <c r="QTZ354" s="8"/>
      <c r="QUA354" s="8"/>
      <c r="QUB354" s="8"/>
      <c r="QUC354" s="8"/>
      <c r="QUD354" s="8"/>
      <c r="QUE354" s="8"/>
      <c r="QUF354" s="8"/>
      <c r="QUG354" s="8"/>
      <c r="QUH354" s="8"/>
      <c r="QUI354" s="8"/>
      <c r="QUJ354" s="8"/>
      <c r="QUK354" s="8"/>
      <c r="QUL354" s="8"/>
      <c r="QUM354" s="8"/>
      <c r="QUN354" s="8"/>
      <c r="QUO354" s="8"/>
      <c r="QUP354" s="8"/>
      <c r="QUQ354" s="8"/>
      <c r="QUR354" s="8"/>
      <c r="QUS354" s="8"/>
      <c r="QUT354" s="8"/>
      <c r="QUU354" s="8"/>
      <c r="QUV354" s="8"/>
      <c r="QUW354" s="8"/>
      <c r="QUX354" s="8"/>
      <c r="QUY354" s="8"/>
      <c r="QUZ354" s="8"/>
      <c r="QVA354" s="8"/>
      <c r="QVB354" s="8"/>
      <c r="QVC354" s="8"/>
      <c r="QVD354" s="8"/>
      <c r="QVE354" s="8"/>
      <c r="QVF354" s="8"/>
      <c r="QVG354" s="8"/>
      <c r="QVH354" s="8"/>
      <c r="QVI354" s="8"/>
      <c r="QVJ354" s="8"/>
      <c r="QVK354" s="8"/>
      <c r="QVL354" s="8"/>
      <c r="QVM354" s="8"/>
      <c r="QVN354" s="8"/>
      <c r="QVO354" s="8"/>
      <c r="QVP354" s="8"/>
      <c r="QVQ354" s="8"/>
      <c r="QVR354" s="8"/>
      <c r="QVS354" s="8"/>
      <c r="QVT354" s="8"/>
      <c r="QVU354" s="8"/>
      <c r="QVV354" s="8"/>
      <c r="QVW354" s="8"/>
      <c r="QVX354" s="8"/>
      <c r="QVY354" s="8"/>
      <c r="QVZ354" s="8"/>
      <c r="QWA354" s="8"/>
      <c r="QWB354" s="8"/>
      <c r="QWC354" s="8"/>
      <c r="QWD354" s="8"/>
      <c r="QWE354" s="8"/>
      <c r="QWF354" s="8"/>
      <c r="QWG354" s="8"/>
      <c r="QWH354" s="8"/>
      <c r="QWI354" s="8"/>
      <c r="QWJ354" s="8"/>
      <c r="QWK354" s="8"/>
      <c r="QWL354" s="8"/>
      <c r="QWM354" s="8"/>
      <c r="QWN354" s="8"/>
      <c r="QWO354" s="8"/>
      <c r="QWP354" s="8"/>
      <c r="QWQ354" s="8"/>
      <c r="QWR354" s="8"/>
      <c r="QWS354" s="8"/>
      <c r="QWT354" s="8"/>
      <c r="QWU354" s="8"/>
      <c r="QWV354" s="8"/>
      <c r="QWW354" s="8"/>
      <c r="QWX354" s="8"/>
      <c r="QWY354" s="8"/>
      <c r="QWZ354" s="8"/>
      <c r="QXA354" s="8"/>
      <c r="QXB354" s="8"/>
      <c r="QXC354" s="8"/>
      <c r="QXD354" s="8"/>
      <c r="QXE354" s="8"/>
      <c r="QXF354" s="8"/>
      <c r="QXG354" s="8"/>
      <c r="QXH354" s="8"/>
      <c r="QXI354" s="8"/>
      <c r="QXJ354" s="8"/>
      <c r="QXK354" s="8"/>
      <c r="QXL354" s="8"/>
      <c r="QXM354" s="8"/>
      <c r="QXN354" s="8"/>
      <c r="QXO354" s="8"/>
      <c r="QXP354" s="8"/>
      <c r="QXQ354" s="8"/>
      <c r="QXR354" s="8"/>
      <c r="QXS354" s="8"/>
      <c r="QXT354" s="8"/>
      <c r="QXU354" s="8"/>
      <c r="QXV354" s="8"/>
      <c r="QXW354" s="8"/>
      <c r="QXX354" s="8"/>
      <c r="QXY354" s="8"/>
      <c r="QXZ354" s="8"/>
      <c r="QYA354" s="8"/>
      <c r="QYB354" s="8"/>
      <c r="QYC354" s="8"/>
      <c r="QYD354" s="8"/>
      <c r="QYE354" s="8"/>
      <c r="QYF354" s="8"/>
      <c r="QYG354" s="8"/>
      <c r="QYH354" s="8"/>
      <c r="QYI354" s="8"/>
      <c r="QYJ354" s="8"/>
      <c r="QYK354" s="8"/>
      <c r="QYL354" s="8"/>
      <c r="QYM354" s="8"/>
      <c r="QYN354" s="8"/>
      <c r="QYO354" s="8"/>
      <c r="QYP354" s="8"/>
      <c r="QYQ354" s="8"/>
      <c r="QYR354" s="8"/>
      <c r="QYS354" s="8"/>
      <c r="QYT354" s="8"/>
      <c r="QYU354" s="8"/>
      <c r="QYV354" s="8"/>
      <c r="QYW354" s="8"/>
      <c r="QYX354" s="8"/>
      <c r="QYY354" s="8"/>
      <c r="QYZ354" s="8"/>
      <c r="QZA354" s="8"/>
      <c r="QZB354" s="8"/>
      <c r="QZC354" s="8"/>
      <c r="QZD354" s="8"/>
      <c r="QZE354" s="8"/>
      <c r="QZF354" s="8"/>
      <c r="QZG354" s="8"/>
      <c r="QZH354" s="8"/>
      <c r="QZI354" s="8"/>
      <c r="QZJ354" s="8"/>
      <c r="QZK354" s="8"/>
      <c r="QZL354" s="8"/>
      <c r="QZM354" s="8"/>
      <c r="QZN354" s="8"/>
      <c r="QZO354" s="8"/>
      <c r="QZP354" s="8"/>
      <c r="QZQ354" s="8"/>
      <c r="QZR354" s="8"/>
      <c r="QZS354" s="8"/>
      <c r="QZT354" s="8"/>
      <c r="QZU354" s="8"/>
      <c r="QZV354" s="8"/>
      <c r="QZW354" s="8"/>
      <c r="QZX354" s="8"/>
      <c r="QZY354" s="8"/>
      <c r="QZZ354" s="8"/>
      <c r="RAA354" s="8"/>
      <c r="RAB354" s="8"/>
      <c r="RAC354" s="8"/>
      <c r="RAD354" s="8"/>
      <c r="RAE354" s="8"/>
      <c r="RAF354" s="8"/>
      <c r="RAG354" s="8"/>
      <c r="RAH354" s="8"/>
      <c r="RAI354" s="8"/>
      <c r="RAJ354" s="8"/>
      <c r="RAK354" s="8"/>
      <c r="RAL354" s="8"/>
      <c r="RAM354" s="8"/>
      <c r="RAN354" s="8"/>
      <c r="RAO354" s="8"/>
      <c r="RAP354" s="8"/>
      <c r="RAQ354" s="8"/>
      <c r="RAR354" s="8"/>
      <c r="RAS354" s="8"/>
      <c r="RAT354" s="8"/>
      <c r="RAU354" s="8"/>
      <c r="RAV354" s="8"/>
      <c r="RAW354" s="8"/>
      <c r="RAX354" s="8"/>
      <c r="RAY354" s="8"/>
      <c r="RAZ354" s="8"/>
      <c r="RBA354" s="8"/>
      <c r="RBB354" s="8"/>
      <c r="RBC354" s="8"/>
      <c r="RBD354" s="8"/>
      <c r="RBE354" s="8"/>
      <c r="RBF354" s="8"/>
      <c r="RBG354" s="8"/>
      <c r="RBH354" s="8"/>
      <c r="RBI354" s="8"/>
      <c r="RBJ354" s="8"/>
      <c r="RBK354" s="8"/>
      <c r="RBL354" s="8"/>
      <c r="RBM354" s="8"/>
      <c r="RBN354" s="8"/>
      <c r="RBO354" s="8"/>
      <c r="RBP354" s="8"/>
      <c r="RBQ354" s="8"/>
      <c r="RBR354" s="8"/>
      <c r="RBS354" s="8"/>
      <c r="RBT354" s="8"/>
      <c r="RBU354" s="8"/>
      <c r="RBV354" s="8"/>
      <c r="RBW354" s="8"/>
      <c r="RBX354" s="8"/>
      <c r="RBY354" s="8"/>
      <c r="RBZ354" s="8"/>
      <c r="RCA354" s="8"/>
      <c r="RCB354" s="8"/>
      <c r="RCC354" s="8"/>
      <c r="RCD354" s="8"/>
      <c r="RCE354" s="8"/>
      <c r="RCF354" s="8"/>
      <c r="RCG354" s="8"/>
      <c r="RCH354" s="8"/>
      <c r="RCI354" s="8"/>
      <c r="RCJ354" s="8"/>
      <c r="RCK354" s="8"/>
      <c r="RCL354" s="8"/>
      <c r="RCM354" s="8"/>
      <c r="RCN354" s="8"/>
      <c r="RCO354" s="8"/>
      <c r="RCP354" s="8"/>
      <c r="RCQ354" s="8"/>
      <c r="RCR354" s="8"/>
      <c r="RCS354" s="8"/>
      <c r="RCT354" s="8"/>
      <c r="RCU354" s="8"/>
      <c r="RCV354" s="8"/>
      <c r="RCW354" s="8"/>
      <c r="RCX354" s="8"/>
      <c r="RCY354" s="8"/>
      <c r="RCZ354" s="8"/>
      <c r="RDA354" s="8"/>
      <c r="RDB354" s="8"/>
      <c r="RDC354" s="8"/>
      <c r="RDD354" s="8"/>
      <c r="RDE354" s="8"/>
      <c r="RDF354" s="8"/>
      <c r="RDG354" s="8"/>
      <c r="RDH354" s="8"/>
      <c r="RDI354" s="8"/>
      <c r="RDJ354" s="8"/>
      <c r="RDK354" s="8"/>
      <c r="RDL354" s="8"/>
      <c r="RDM354" s="8"/>
      <c r="RDN354" s="8"/>
      <c r="RDO354" s="8"/>
      <c r="RDP354" s="8"/>
      <c r="RDQ354" s="8"/>
      <c r="RDR354" s="8"/>
      <c r="RDS354" s="8"/>
      <c r="RDT354" s="8"/>
      <c r="RDU354" s="8"/>
      <c r="RDV354" s="8"/>
      <c r="RDW354" s="8"/>
      <c r="RDX354" s="8"/>
      <c r="RDY354" s="8"/>
      <c r="RDZ354" s="8"/>
      <c r="REA354" s="8"/>
      <c r="REB354" s="8"/>
      <c r="REC354" s="8"/>
      <c r="RED354" s="8"/>
      <c r="REE354" s="8"/>
      <c r="REF354" s="8"/>
      <c r="REG354" s="8"/>
      <c r="REH354" s="8"/>
      <c r="REI354" s="8"/>
      <c r="REJ354" s="8"/>
      <c r="REK354" s="8"/>
      <c r="REL354" s="8"/>
      <c r="REM354" s="8"/>
      <c r="REN354" s="8"/>
      <c r="REO354" s="8"/>
      <c r="REP354" s="8"/>
      <c r="REQ354" s="8"/>
      <c r="RER354" s="8"/>
      <c r="RES354" s="8"/>
      <c r="RET354" s="8"/>
      <c r="REU354" s="8"/>
      <c r="REV354" s="8"/>
      <c r="REW354" s="8"/>
      <c r="REX354" s="8"/>
      <c r="REY354" s="8"/>
      <c r="REZ354" s="8"/>
      <c r="RFA354" s="8"/>
      <c r="RFB354" s="8"/>
      <c r="RFC354" s="8"/>
      <c r="RFD354" s="8"/>
      <c r="RFE354" s="8"/>
      <c r="RFF354" s="8"/>
      <c r="RFG354" s="8"/>
      <c r="RFH354" s="8"/>
      <c r="RFI354" s="8"/>
      <c r="RFJ354" s="8"/>
      <c r="RFK354" s="8"/>
      <c r="RFL354" s="8"/>
      <c r="RFM354" s="8"/>
      <c r="RFN354" s="8"/>
      <c r="RFO354" s="8"/>
      <c r="RFP354" s="8"/>
      <c r="RFQ354" s="8"/>
      <c r="RFR354" s="8"/>
      <c r="RFS354" s="8"/>
      <c r="RFT354" s="8"/>
      <c r="RFU354" s="8"/>
      <c r="RFV354" s="8"/>
      <c r="RFW354" s="8"/>
      <c r="RFX354" s="8"/>
      <c r="RFY354" s="8"/>
      <c r="RFZ354" s="8"/>
      <c r="RGA354" s="8"/>
      <c r="RGB354" s="8"/>
      <c r="RGC354" s="8"/>
      <c r="RGD354" s="8"/>
      <c r="RGE354" s="8"/>
      <c r="RGF354" s="8"/>
      <c r="RGG354" s="8"/>
      <c r="RGH354" s="8"/>
      <c r="RGI354" s="8"/>
      <c r="RGJ354" s="8"/>
      <c r="RGK354" s="8"/>
      <c r="RGL354" s="8"/>
      <c r="RGM354" s="8"/>
      <c r="RGN354" s="8"/>
      <c r="RGO354" s="8"/>
      <c r="RGP354" s="8"/>
      <c r="RGQ354" s="8"/>
      <c r="RGR354" s="8"/>
      <c r="RGS354" s="8"/>
      <c r="RGT354" s="8"/>
      <c r="RGU354" s="8"/>
      <c r="RGV354" s="8"/>
      <c r="RGW354" s="8"/>
      <c r="RGX354" s="8"/>
      <c r="RGY354" s="8"/>
      <c r="RGZ354" s="8"/>
      <c r="RHA354" s="8"/>
      <c r="RHB354" s="8"/>
      <c r="RHC354" s="8"/>
      <c r="RHD354" s="8"/>
      <c r="RHE354" s="8"/>
      <c r="RHF354" s="8"/>
      <c r="RHG354" s="8"/>
      <c r="RHH354" s="8"/>
      <c r="RHI354" s="8"/>
      <c r="RHJ354" s="8"/>
      <c r="RHK354" s="8"/>
      <c r="RHL354" s="8"/>
      <c r="RHM354" s="8"/>
      <c r="RHN354" s="8"/>
      <c r="RHO354" s="8"/>
      <c r="RHP354" s="8"/>
      <c r="RHQ354" s="8"/>
      <c r="RHR354" s="8"/>
      <c r="RHS354" s="8"/>
      <c r="RHT354" s="8"/>
      <c r="RHU354" s="8"/>
      <c r="RHV354" s="8"/>
      <c r="RHW354" s="8"/>
      <c r="RHX354" s="8"/>
      <c r="RHY354" s="8"/>
      <c r="RHZ354" s="8"/>
      <c r="RIA354" s="8"/>
      <c r="RIB354" s="8"/>
      <c r="RIC354" s="8"/>
      <c r="RID354" s="8"/>
      <c r="RIE354" s="8"/>
      <c r="RIF354" s="8"/>
      <c r="RIG354" s="8"/>
      <c r="RIH354" s="8"/>
      <c r="RII354" s="8"/>
      <c r="RIJ354" s="8"/>
      <c r="RIK354" s="8"/>
      <c r="RIL354" s="8"/>
      <c r="RIM354" s="8"/>
      <c r="RIN354" s="8"/>
      <c r="RIO354" s="8"/>
      <c r="RIP354" s="8"/>
      <c r="RIQ354" s="8"/>
      <c r="RIR354" s="8"/>
      <c r="RIS354" s="8"/>
      <c r="RIT354" s="8"/>
      <c r="RIU354" s="8"/>
      <c r="RIV354" s="8"/>
      <c r="RIW354" s="8"/>
      <c r="RIX354" s="8"/>
      <c r="RIY354" s="8"/>
      <c r="RIZ354" s="8"/>
      <c r="RJA354" s="8"/>
      <c r="RJB354" s="8"/>
      <c r="RJC354" s="8"/>
      <c r="RJD354" s="8"/>
      <c r="RJE354" s="8"/>
      <c r="RJF354" s="8"/>
      <c r="RJG354" s="8"/>
      <c r="RJH354" s="8"/>
      <c r="RJI354" s="8"/>
      <c r="RJJ354" s="8"/>
      <c r="RJK354" s="8"/>
      <c r="RJL354" s="8"/>
      <c r="RJM354" s="8"/>
      <c r="RJN354" s="8"/>
      <c r="RJO354" s="8"/>
      <c r="RJP354" s="8"/>
      <c r="RJQ354" s="8"/>
      <c r="RJR354" s="8"/>
      <c r="RJS354" s="8"/>
      <c r="RJT354" s="8"/>
      <c r="RJU354" s="8"/>
      <c r="RJV354" s="8"/>
      <c r="RJW354" s="8"/>
      <c r="RJX354" s="8"/>
      <c r="RJY354" s="8"/>
      <c r="RJZ354" s="8"/>
      <c r="RKA354" s="8"/>
      <c r="RKB354" s="8"/>
      <c r="RKC354" s="8"/>
      <c r="RKD354" s="8"/>
      <c r="RKE354" s="8"/>
      <c r="RKF354" s="8"/>
      <c r="RKG354" s="8"/>
      <c r="RKH354" s="8"/>
      <c r="RKI354" s="8"/>
      <c r="RKJ354" s="8"/>
      <c r="RKK354" s="8"/>
      <c r="RKL354" s="8"/>
      <c r="RKM354" s="8"/>
      <c r="RKN354" s="8"/>
      <c r="RKO354" s="8"/>
      <c r="RKP354" s="8"/>
      <c r="RKQ354" s="8"/>
      <c r="RKR354" s="8"/>
      <c r="RKS354" s="8"/>
      <c r="RKT354" s="8"/>
      <c r="RKU354" s="8"/>
      <c r="RKV354" s="8"/>
      <c r="RKW354" s="8"/>
      <c r="RKX354" s="8"/>
      <c r="RKY354" s="8"/>
      <c r="RKZ354" s="8"/>
      <c r="RLA354" s="8"/>
      <c r="RLB354" s="8"/>
      <c r="RLC354" s="8"/>
      <c r="RLD354" s="8"/>
      <c r="RLE354" s="8"/>
      <c r="RLF354" s="8"/>
      <c r="RLG354" s="8"/>
      <c r="RLH354" s="8"/>
      <c r="RLI354" s="8"/>
      <c r="RLJ354" s="8"/>
      <c r="RLK354" s="8"/>
      <c r="RLL354" s="8"/>
      <c r="RLM354" s="8"/>
      <c r="RLN354" s="8"/>
      <c r="RLO354" s="8"/>
      <c r="RLP354" s="8"/>
      <c r="RLQ354" s="8"/>
      <c r="RLR354" s="8"/>
      <c r="RLS354" s="8"/>
      <c r="RLT354" s="8"/>
      <c r="RLU354" s="8"/>
      <c r="RLV354" s="8"/>
      <c r="RLW354" s="8"/>
      <c r="RLX354" s="8"/>
      <c r="RLY354" s="8"/>
      <c r="RLZ354" s="8"/>
      <c r="RMA354" s="8"/>
      <c r="RMB354" s="8"/>
      <c r="RMC354" s="8"/>
      <c r="RMD354" s="8"/>
      <c r="RME354" s="8"/>
      <c r="RMF354" s="8"/>
      <c r="RMG354" s="8"/>
      <c r="RMH354" s="8"/>
      <c r="RMI354" s="8"/>
      <c r="RMJ354" s="8"/>
      <c r="RMK354" s="8"/>
      <c r="RML354" s="8"/>
      <c r="RMM354" s="8"/>
      <c r="RMN354" s="8"/>
      <c r="RMO354" s="8"/>
      <c r="RMP354" s="8"/>
      <c r="RMQ354" s="8"/>
      <c r="RMR354" s="8"/>
      <c r="RMS354" s="8"/>
      <c r="RMT354" s="8"/>
      <c r="RMU354" s="8"/>
      <c r="RMV354" s="8"/>
      <c r="RMW354" s="8"/>
      <c r="RMX354" s="8"/>
      <c r="RMY354" s="8"/>
      <c r="RMZ354" s="8"/>
      <c r="RNA354" s="8"/>
      <c r="RNB354" s="8"/>
      <c r="RNC354" s="8"/>
      <c r="RND354" s="8"/>
      <c r="RNE354" s="8"/>
      <c r="RNF354" s="8"/>
      <c r="RNG354" s="8"/>
      <c r="RNH354" s="8"/>
      <c r="RNI354" s="8"/>
      <c r="RNJ354" s="8"/>
      <c r="RNK354" s="8"/>
      <c r="RNL354" s="8"/>
      <c r="RNM354" s="8"/>
      <c r="RNN354" s="8"/>
      <c r="RNO354" s="8"/>
      <c r="RNP354" s="8"/>
      <c r="RNQ354" s="8"/>
      <c r="RNR354" s="8"/>
      <c r="RNS354" s="8"/>
      <c r="RNT354" s="8"/>
      <c r="RNU354" s="8"/>
      <c r="RNV354" s="8"/>
      <c r="RNW354" s="8"/>
      <c r="RNX354" s="8"/>
      <c r="RNY354" s="8"/>
      <c r="RNZ354" s="8"/>
      <c r="ROA354" s="8"/>
      <c r="ROB354" s="8"/>
      <c r="ROC354" s="8"/>
      <c r="ROD354" s="8"/>
      <c r="ROE354" s="8"/>
      <c r="ROF354" s="8"/>
      <c r="ROG354" s="8"/>
      <c r="ROH354" s="8"/>
      <c r="ROI354" s="8"/>
      <c r="ROJ354" s="8"/>
      <c r="ROK354" s="8"/>
      <c r="ROL354" s="8"/>
      <c r="ROM354" s="8"/>
      <c r="RON354" s="8"/>
      <c r="ROO354" s="8"/>
      <c r="ROP354" s="8"/>
      <c r="ROQ354" s="8"/>
      <c r="ROR354" s="8"/>
      <c r="ROS354" s="8"/>
      <c r="ROT354" s="8"/>
      <c r="ROU354" s="8"/>
      <c r="ROV354" s="8"/>
      <c r="ROW354" s="8"/>
      <c r="ROX354" s="8"/>
      <c r="ROY354" s="8"/>
      <c r="ROZ354" s="8"/>
      <c r="RPA354" s="8"/>
      <c r="RPB354" s="8"/>
      <c r="RPC354" s="8"/>
      <c r="RPD354" s="8"/>
      <c r="RPE354" s="8"/>
      <c r="RPF354" s="8"/>
      <c r="RPG354" s="8"/>
      <c r="RPH354" s="8"/>
      <c r="RPI354" s="8"/>
      <c r="RPJ354" s="8"/>
      <c r="RPK354" s="8"/>
      <c r="RPL354" s="8"/>
      <c r="RPM354" s="8"/>
      <c r="RPN354" s="8"/>
      <c r="RPO354" s="8"/>
      <c r="RPP354" s="8"/>
      <c r="RPQ354" s="8"/>
      <c r="RPR354" s="8"/>
      <c r="RPS354" s="8"/>
      <c r="RPT354" s="8"/>
      <c r="RPU354" s="8"/>
      <c r="RPV354" s="8"/>
      <c r="RPW354" s="8"/>
      <c r="RPX354" s="8"/>
      <c r="RPY354" s="8"/>
      <c r="RPZ354" s="8"/>
      <c r="RQA354" s="8"/>
      <c r="RQB354" s="8"/>
      <c r="RQC354" s="8"/>
      <c r="RQD354" s="8"/>
      <c r="RQE354" s="8"/>
      <c r="RQF354" s="8"/>
      <c r="RQG354" s="8"/>
      <c r="RQH354" s="8"/>
      <c r="RQI354" s="8"/>
      <c r="RQJ354" s="8"/>
      <c r="RQK354" s="8"/>
      <c r="RQL354" s="8"/>
      <c r="RQM354" s="8"/>
      <c r="RQN354" s="8"/>
      <c r="RQO354" s="8"/>
      <c r="RQP354" s="8"/>
      <c r="RQQ354" s="8"/>
      <c r="RQR354" s="8"/>
      <c r="RQS354" s="8"/>
      <c r="RQT354" s="8"/>
      <c r="RQU354" s="8"/>
      <c r="RQV354" s="8"/>
      <c r="RQW354" s="8"/>
      <c r="RQX354" s="8"/>
      <c r="RQY354" s="8"/>
      <c r="RQZ354" s="8"/>
      <c r="RRA354" s="8"/>
      <c r="RRB354" s="8"/>
      <c r="RRC354" s="8"/>
      <c r="RRD354" s="8"/>
      <c r="RRE354" s="8"/>
      <c r="RRF354" s="8"/>
      <c r="RRG354" s="8"/>
      <c r="RRH354" s="8"/>
      <c r="RRI354" s="8"/>
      <c r="RRJ354" s="8"/>
      <c r="RRK354" s="8"/>
      <c r="RRL354" s="8"/>
      <c r="RRM354" s="8"/>
      <c r="RRN354" s="8"/>
      <c r="RRO354" s="8"/>
      <c r="RRP354" s="8"/>
      <c r="RRQ354" s="8"/>
      <c r="RRR354" s="8"/>
      <c r="RRS354" s="8"/>
      <c r="RRT354" s="8"/>
      <c r="RRU354" s="8"/>
      <c r="RRV354" s="8"/>
      <c r="RRW354" s="8"/>
      <c r="RRX354" s="8"/>
      <c r="RRY354" s="8"/>
      <c r="RRZ354" s="8"/>
      <c r="RSA354" s="8"/>
      <c r="RSB354" s="8"/>
      <c r="RSC354" s="8"/>
      <c r="RSD354" s="8"/>
      <c r="RSE354" s="8"/>
      <c r="RSF354" s="8"/>
      <c r="RSG354" s="8"/>
      <c r="RSH354" s="8"/>
      <c r="RSI354" s="8"/>
      <c r="RSJ354" s="8"/>
      <c r="RSK354" s="8"/>
      <c r="RSL354" s="8"/>
      <c r="RSM354" s="8"/>
      <c r="RSN354" s="8"/>
      <c r="RSO354" s="8"/>
      <c r="RSP354" s="8"/>
      <c r="RSQ354" s="8"/>
      <c r="RSR354" s="8"/>
      <c r="RSS354" s="8"/>
      <c r="RST354" s="8"/>
      <c r="RSU354" s="8"/>
      <c r="RSV354" s="8"/>
      <c r="RSW354" s="8"/>
      <c r="RSX354" s="8"/>
      <c r="RSY354" s="8"/>
      <c r="RSZ354" s="8"/>
      <c r="RTA354" s="8"/>
      <c r="RTB354" s="8"/>
      <c r="RTC354" s="8"/>
      <c r="RTD354" s="8"/>
      <c r="RTE354" s="8"/>
      <c r="RTF354" s="8"/>
      <c r="RTG354" s="8"/>
      <c r="RTH354" s="8"/>
      <c r="RTI354" s="8"/>
      <c r="RTJ354" s="8"/>
      <c r="RTK354" s="8"/>
      <c r="RTL354" s="8"/>
      <c r="RTM354" s="8"/>
      <c r="RTN354" s="8"/>
      <c r="RTO354" s="8"/>
      <c r="RTP354" s="8"/>
      <c r="RTQ354" s="8"/>
      <c r="RTR354" s="8"/>
      <c r="RTS354" s="8"/>
      <c r="RTT354" s="8"/>
      <c r="RTU354" s="8"/>
      <c r="RTV354" s="8"/>
      <c r="RTW354" s="8"/>
      <c r="RTX354" s="8"/>
      <c r="RTY354" s="8"/>
      <c r="RTZ354" s="8"/>
      <c r="RUA354" s="8"/>
      <c r="RUB354" s="8"/>
      <c r="RUC354" s="8"/>
      <c r="RUD354" s="8"/>
      <c r="RUE354" s="8"/>
      <c r="RUF354" s="8"/>
      <c r="RUG354" s="8"/>
      <c r="RUH354" s="8"/>
      <c r="RUI354" s="8"/>
      <c r="RUJ354" s="8"/>
      <c r="RUK354" s="8"/>
      <c r="RUL354" s="8"/>
      <c r="RUM354" s="8"/>
      <c r="RUN354" s="8"/>
      <c r="RUO354" s="8"/>
      <c r="RUP354" s="8"/>
      <c r="RUQ354" s="8"/>
      <c r="RUR354" s="8"/>
      <c r="RUS354" s="8"/>
      <c r="RUT354" s="8"/>
      <c r="RUU354" s="8"/>
      <c r="RUV354" s="8"/>
      <c r="RUW354" s="8"/>
      <c r="RUX354" s="8"/>
      <c r="RUY354" s="8"/>
      <c r="RUZ354" s="8"/>
      <c r="RVA354" s="8"/>
      <c r="RVB354" s="8"/>
      <c r="RVC354" s="8"/>
      <c r="RVD354" s="8"/>
      <c r="RVE354" s="8"/>
      <c r="RVF354" s="8"/>
      <c r="RVG354" s="8"/>
      <c r="RVH354" s="8"/>
      <c r="RVI354" s="8"/>
      <c r="RVJ354" s="8"/>
      <c r="RVK354" s="8"/>
      <c r="RVL354" s="8"/>
      <c r="RVM354" s="8"/>
      <c r="RVN354" s="8"/>
      <c r="RVO354" s="8"/>
      <c r="RVP354" s="8"/>
      <c r="RVQ354" s="8"/>
      <c r="RVR354" s="8"/>
      <c r="RVS354" s="8"/>
      <c r="RVT354" s="8"/>
      <c r="RVU354" s="8"/>
      <c r="RVV354" s="8"/>
      <c r="RVW354" s="8"/>
      <c r="RVX354" s="8"/>
      <c r="RVY354" s="8"/>
      <c r="RVZ354" s="8"/>
      <c r="RWA354" s="8"/>
      <c r="RWB354" s="8"/>
      <c r="RWC354" s="8"/>
      <c r="RWD354" s="8"/>
      <c r="RWE354" s="8"/>
      <c r="RWF354" s="8"/>
      <c r="RWG354" s="8"/>
      <c r="RWH354" s="8"/>
      <c r="RWI354" s="8"/>
      <c r="RWJ354" s="8"/>
      <c r="RWK354" s="8"/>
      <c r="RWL354" s="8"/>
      <c r="RWM354" s="8"/>
      <c r="RWN354" s="8"/>
      <c r="RWO354" s="8"/>
      <c r="RWP354" s="8"/>
      <c r="RWQ354" s="8"/>
      <c r="RWR354" s="8"/>
      <c r="RWS354" s="8"/>
      <c r="RWT354" s="8"/>
      <c r="RWU354" s="8"/>
      <c r="RWV354" s="8"/>
      <c r="RWW354" s="8"/>
      <c r="RWX354" s="8"/>
      <c r="RWY354" s="8"/>
      <c r="RWZ354" s="8"/>
      <c r="RXA354" s="8"/>
      <c r="RXB354" s="8"/>
      <c r="RXC354" s="8"/>
      <c r="RXD354" s="8"/>
      <c r="RXE354" s="8"/>
      <c r="RXF354" s="8"/>
      <c r="RXG354" s="8"/>
      <c r="RXH354" s="8"/>
      <c r="RXI354" s="8"/>
      <c r="RXJ354" s="8"/>
      <c r="RXK354" s="8"/>
      <c r="RXL354" s="8"/>
      <c r="RXM354" s="8"/>
      <c r="RXN354" s="8"/>
      <c r="RXO354" s="8"/>
      <c r="RXP354" s="8"/>
      <c r="RXQ354" s="8"/>
      <c r="RXR354" s="8"/>
      <c r="RXS354" s="8"/>
      <c r="RXT354" s="8"/>
      <c r="RXU354" s="8"/>
      <c r="RXV354" s="8"/>
      <c r="RXW354" s="8"/>
      <c r="RXX354" s="8"/>
      <c r="RXY354" s="8"/>
      <c r="RXZ354" s="8"/>
      <c r="RYA354" s="8"/>
      <c r="RYB354" s="8"/>
      <c r="RYC354" s="8"/>
      <c r="RYD354" s="8"/>
      <c r="RYE354" s="8"/>
      <c r="RYF354" s="8"/>
      <c r="RYG354" s="8"/>
      <c r="RYH354" s="8"/>
      <c r="RYI354" s="8"/>
      <c r="RYJ354" s="8"/>
      <c r="RYK354" s="8"/>
      <c r="RYL354" s="8"/>
      <c r="RYM354" s="8"/>
      <c r="RYN354" s="8"/>
      <c r="RYO354" s="8"/>
      <c r="RYP354" s="8"/>
      <c r="RYQ354" s="8"/>
      <c r="RYR354" s="8"/>
      <c r="RYS354" s="8"/>
      <c r="RYT354" s="8"/>
      <c r="RYU354" s="8"/>
      <c r="RYV354" s="8"/>
      <c r="RYW354" s="8"/>
      <c r="RYX354" s="8"/>
      <c r="RYY354" s="8"/>
      <c r="RYZ354" s="8"/>
      <c r="RZA354" s="8"/>
      <c r="RZB354" s="8"/>
      <c r="RZC354" s="8"/>
      <c r="RZD354" s="8"/>
      <c r="RZE354" s="8"/>
      <c r="RZF354" s="8"/>
      <c r="RZG354" s="8"/>
      <c r="RZH354" s="8"/>
      <c r="RZI354" s="8"/>
      <c r="RZJ354" s="8"/>
      <c r="RZK354" s="8"/>
      <c r="RZL354" s="8"/>
      <c r="RZM354" s="8"/>
      <c r="RZN354" s="8"/>
      <c r="RZO354" s="8"/>
      <c r="RZP354" s="8"/>
      <c r="RZQ354" s="8"/>
      <c r="RZR354" s="8"/>
      <c r="RZS354" s="8"/>
      <c r="RZT354" s="8"/>
      <c r="RZU354" s="8"/>
      <c r="RZV354" s="8"/>
      <c r="RZW354" s="8"/>
      <c r="RZX354" s="8"/>
      <c r="RZY354" s="8"/>
      <c r="RZZ354" s="8"/>
      <c r="SAA354" s="8"/>
      <c r="SAB354" s="8"/>
      <c r="SAC354" s="8"/>
      <c r="SAD354" s="8"/>
      <c r="SAE354" s="8"/>
      <c r="SAF354" s="8"/>
      <c r="SAG354" s="8"/>
      <c r="SAH354" s="8"/>
      <c r="SAI354" s="8"/>
      <c r="SAJ354" s="8"/>
      <c r="SAK354" s="8"/>
      <c r="SAL354" s="8"/>
      <c r="SAM354" s="8"/>
      <c r="SAN354" s="8"/>
      <c r="SAO354" s="8"/>
      <c r="SAP354" s="8"/>
      <c r="SAQ354" s="8"/>
      <c r="SAR354" s="8"/>
      <c r="SAS354" s="8"/>
      <c r="SAT354" s="8"/>
      <c r="SAU354" s="8"/>
      <c r="SAV354" s="8"/>
      <c r="SAW354" s="8"/>
      <c r="SAX354" s="8"/>
      <c r="SAY354" s="8"/>
      <c r="SAZ354" s="8"/>
      <c r="SBA354" s="8"/>
      <c r="SBB354" s="8"/>
      <c r="SBC354" s="8"/>
      <c r="SBD354" s="8"/>
      <c r="SBE354" s="8"/>
      <c r="SBF354" s="8"/>
      <c r="SBG354" s="8"/>
      <c r="SBH354" s="8"/>
      <c r="SBI354" s="8"/>
      <c r="SBJ354" s="8"/>
      <c r="SBK354" s="8"/>
      <c r="SBL354" s="8"/>
      <c r="SBM354" s="8"/>
      <c r="SBN354" s="8"/>
      <c r="SBO354" s="8"/>
      <c r="SBP354" s="8"/>
      <c r="SBQ354" s="8"/>
      <c r="SBR354" s="8"/>
      <c r="SBS354" s="8"/>
      <c r="SBT354" s="8"/>
      <c r="SBU354" s="8"/>
      <c r="SBV354" s="8"/>
      <c r="SBW354" s="8"/>
      <c r="SBX354" s="8"/>
      <c r="SBY354" s="8"/>
      <c r="SBZ354" s="8"/>
      <c r="SCA354" s="8"/>
      <c r="SCB354" s="8"/>
      <c r="SCC354" s="8"/>
      <c r="SCD354" s="8"/>
      <c r="SCE354" s="8"/>
      <c r="SCF354" s="8"/>
      <c r="SCG354" s="8"/>
      <c r="SCH354" s="8"/>
      <c r="SCI354" s="8"/>
      <c r="SCJ354" s="8"/>
      <c r="SCK354" s="8"/>
      <c r="SCL354" s="8"/>
      <c r="SCM354" s="8"/>
      <c r="SCN354" s="8"/>
      <c r="SCO354" s="8"/>
      <c r="SCP354" s="8"/>
      <c r="SCQ354" s="8"/>
      <c r="SCR354" s="8"/>
      <c r="SCS354" s="8"/>
      <c r="SCT354" s="8"/>
      <c r="SCU354" s="8"/>
      <c r="SCV354" s="8"/>
      <c r="SCW354" s="8"/>
      <c r="SCX354" s="8"/>
      <c r="SCY354" s="8"/>
      <c r="SCZ354" s="8"/>
      <c r="SDA354" s="8"/>
      <c r="SDB354" s="8"/>
      <c r="SDC354" s="8"/>
      <c r="SDD354" s="8"/>
      <c r="SDE354" s="8"/>
      <c r="SDF354" s="8"/>
      <c r="SDG354" s="8"/>
      <c r="SDH354" s="8"/>
      <c r="SDI354" s="8"/>
      <c r="SDJ354" s="8"/>
      <c r="SDK354" s="8"/>
      <c r="SDL354" s="8"/>
      <c r="SDM354" s="8"/>
      <c r="SDN354" s="8"/>
      <c r="SDO354" s="8"/>
      <c r="SDP354" s="8"/>
      <c r="SDQ354" s="8"/>
      <c r="SDR354" s="8"/>
      <c r="SDS354" s="8"/>
      <c r="SDT354" s="8"/>
      <c r="SDU354" s="8"/>
      <c r="SDV354" s="8"/>
      <c r="SDW354" s="8"/>
      <c r="SDX354" s="8"/>
      <c r="SDY354" s="8"/>
      <c r="SDZ354" s="8"/>
      <c r="SEA354" s="8"/>
      <c r="SEB354" s="8"/>
      <c r="SEC354" s="8"/>
      <c r="SED354" s="8"/>
      <c r="SEE354" s="8"/>
      <c r="SEF354" s="8"/>
      <c r="SEG354" s="8"/>
      <c r="SEH354" s="8"/>
      <c r="SEI354" s="8"/>
      <c r="SEJ354" s="8"/>
      <c r="SEK354" s="8"/>
      <c r="SEL354" s="8"/>
      <c r="SEM354" s="8"/>
      <c r="SEN354" s="8"/>
      <c r="SEO354" s="8"/>
      <c r="SEP354" s="8"/>
      <c r="SEQ354" s="8"/>
      <c r="SER354" s="8"/>
      <c r="SES354" s="8"/>
      <c r="SET354" s="8"/>
      <c r="SEU354" s="8"/>
      <c r="SEV354" s="8"/>
      <c r="SEW354" s="8"/>
      <c r="SEX354" s="8"/>
      <c r="SEY354" s="8"/>
      <c r="SEZ354" s="8"/>
      <c r="SFA354" s="8"/>
      <c r="SFB354" s="8"/>
      <c r="SFC354" s="8"/>
      <c r="SFD354" s="8"/>
      <c r="SFE354" s="8"/>
      <c r="SFF354" s="8"/>
      <c r="SFG354" s="8"/>
      <c r="SFH354" s="8"/>
      <c r="SFI354" s="8"/>
      <c r="SFJ354" s="8"/>
      <c r="SFK354" s="8"/>
      <c r="SFL354" s="8"/>
      <c r="SFM354" s="8"/>
      <c r="SFN354" s="8"/>
      <c r="SFO354" s="8"/>
      <c r="SFP354" s="8"/>
      <c r="SFQ354" s="8"/>
      <c r="SFR354" s="8"/>
      <c r="SFS354" s="8"/>
      <c r="SFT354" s="8"/>
      <c r="SFU354" s="8"/>
      <c r="SFV354" s="8"/>
      <c r="SFW354" s="8"/>
      <c r="SFX354" s="8"/>
      <c r="SFY354" s="8"/>
      <c r="SFZ354" s="8"/>
      <c r="SGA354" s="8"/>
      <c r="SGB354" s="8"/>
      <c r="SGC354" s="8"/>
      <c r="SGD354" s="8"/>
      <c r="SGE354" s="8"/>
      <c r="SGF354" s="8"/>
      <c r="SGG354" s="8"/>
      <c r="SGH354" s="8"/>
      <c r="SGI354" s="8"/>
      <c r="SGJ354" s="8"/>
      <c r="SGK354" s="8"/>
      <c r="SGL354" s="8"/>
      <c r="SGM354" s="8"/>
      <c r="SGN354" s="8"/>
      <c r="SGO354" s="8"/>
      <c r="SGP354" s="8"/>
      <c r="SGQ354" s="8"/>
      <c r="SGR354" s="8"/>
      <c r="SGS354" s="8"/>
      <c r="SGT354" s="8"/>
      <c r="SGU354" s="8"/>
      <c r="SGV354" s="8"/>
      <c r="SGW354" s="8"/>
      <c r="SGX354" s="8"/>
      <c r="SGY354" s="8"/>
      <c r="SGZ354" s="8"/>
      <c r="SHA354" s="8"/>
      <c r="SHB354" s="8"/>
      <c r="SHC354" s="8"/>
      <c r="SHD354" s="8"/>
      <c r="SHE354" s="8"/>
      <c r="SHF354" s="8"/>
      <c r="SHG354" s="8"/>
      <c r="SHH354" s="8"/>
      <c r="SHI354" s="8"/>
      <c r="SHJ354" s="8"/>
      <c r="SHK354" s="8"/>
      <c r="SHL354" s="8"/>
      <c r="SHM354" s="8"/>
      <c r="SHN354" s="8"/>
      <c r="SHO354" s="8"/>
      <c r="SHP354" s="8"/>
      <c r="SHQ354" s="8"/>
      <c r="SHR354" s="8"/>
      <c r="SHS354" s="8"/>
      <c r="SHT354" s="8"/>
      <c r="SHU354" s="8"/>
      <c r="SHV354" s="8"/>
      <c r="SHW354" s="8"/>
      <c r="SHX354" s="8"/>
      <c r="SHY354" s="8"/>
      <c r="SHZ354" s="8"/>
      <c r="SIA354" s="8"/>
      <c r="SIB354" s="8"/>
      <c r="SIC354" s="8"/>
      <c r="SID354" s="8"/>
      <c r="SIE354" s="8"/>
      <c r="SIF354" s="8"/>
      <c r="SIG354" s="8"/>
      <c r="SIH354" s="8"/>
      <c r="SII354" s="8"/>
      <c r="SIJ354" s="8"/>
      <c r="SIK354" s="8"/>
      <c r="SIL354" s="8"/>
      <c r="SIM354" s="8"/>
      <c r="SIN354" s="8"/>
      <c r="SIO354" s="8"/>
      <c r="SIP354" s="8"/>
      <c r="SIQ354" s="8"/>
      <c r="SIR354" s="8"/>
      <c r="SIS354" s="8"/>
      <c r="SIT354" s="8"/>
      <c r="SIU354" s="8"/>
      <c r="SIV354" s="8"/>
      <c r="SIW354" s="8"/>
      <c r="SIX354" s="8"/>
      <c r="SIY354" s="8"/>
      <c r="SIZ354" s="8"/>
      <c r="SJA354" s="8"/>
      <c r="SJB354" s="8"/>
      <c r="SJC354" s="8"/>
      <c r="SJD354" s="8"/>
      <c r="SJE354" s="8"/>
      <c r="SJF354" s="8"/>
      <c r="SJG354" s="8"/>
      <c r="SJH354" s="8"/>
      <c r="SJI354" s="8"/>
      <c r="SJJ354" s="8"/>
      <c r="SJK354" s="8"/>
      <c r="SJL354" s="8"/>
      <c r="SJM354" s="8"/>
      <c r="SJN354" s="8"/>
      <c r="SJO354" s="8"/>
      <c r="SJP354" s="8"/>
      <c r="SJQ354" s="8"/>
      <c r="SJR354" s="8"/>
      <c r="SJS354" s="8"/>
      <c r="SJT354" s="8"/>
      <c r="SJU354" s="8"/>
      <c r="SJV354" s="8"/>
      <c r="SJW354" s="8"/>
      <c r="SJX354" s="8"/>
      <c r="SJY354" s="8"/>
      <c r="SJZ354" s="8"/>
      <c r="SKA354" s="8"/>
      <c r="SKB354" s="8"/>
      <c r="SKC354" s="8"/>
      <c r="SKD354" s="8"/>
      <c r="SKE354" s="8"/>
      <c r="SKF354" s="8"/>
      <c r="SKG354" s="8"/>
      <c r="SKH354" s="8"/>
      <c r="SKI354" s="8"/>
      <c r="SKJ354" s="8"/>
      <c r="SKK354" s="8"/>
      <c r="SKL354" s="8"/>
      <c r="SKM354" s="8"/>
      <c r="SKN354" s="8"/>
      <c r="SKO354" s="8"/>
      <c r="SKP354" s="8"/>
      <c r="SKQ354" s="8"/>
      <c r="SKR354" s="8"/>
      <c r="SKS354" s="8"/>
      <c r="SKT354" s="8"/>
      <c r="SKU354" s="8"/>
      <c r="SKV354" s="8"/>
      <c r="SKW354" s="8"/>
      <c r="SKX354" s="8"/>
      <c r="SKY354" s="8"/>
      <c r="SKZ354" s="8"/>
      <c r="SLA354" s="8"/>
      <c r="SLB354" s="8"/>
      <c r="SLC354" s="8"/>
      <c r="SLD354" s="8"/>
      <c r="SLE354" s="8"/>
      <c r="SLF354" s="8"/>
      <c r="SLG354" s="8"/>
      <c r="SLH354" s="8"/>
      <c r="SLI354" s="8"/>
      <c r="SLJ354" s="8"/>
      <c r="SLK354" s="8"/>
      <c r="SLL354" s="8"/>
      <c r="SLM354" s="8"/>
      <c r="SLN354" s="8"/>
      <c r="SLO354" s="8"/>
      <c r="SLP354" s="8"/>
      <c r="SLQ354" s="8"/>
      <c r="SLR354" s="8"/>
      <c r="SLS354" s="8"/>
      <c r="SLT354" s="8"/>
      <c r="SLU354" s="8"/>
      <c r="SLV354" s="8"/>
      <c r="SLW354" s="8"/>
      <c r="SLX354" s="8"/>
      <c r="SLY354" s="8"/>
      <c r="SLZ354" s="8"/>
      <c r="SMA354" s="8"/>
      <c r="SMB354" s="8"/>
      <c r="SMC354" s="8"/>
      <c r="SMD354" s="8"/>
      <c r="SME354" s="8"/>
      <c r="SMF354" s="8"/>
      <c r="SMG354" s="8"/>
      <c r="SMH354" s="8"/>
      <c r="SMI354" s="8"/>
      <c r="SMJ354" s="8"/>
      <c r="SMK354" s="8"/>
      <c r="SML354" s="8"/>
      <c r="SMM354" s="8"/>
      <c r="SMN354" s="8"/>
      <c r="SMO354" s="8"/>
      <c r="SMP354" s="8"/>
      <c r="SMQ354" s="8"/>
      <c r="SMR354" s="8"/>
      <c r="SMS354" s="8"/>
      <c r="SMT354" s="8"/>
      <c r="SMU354" s="8"/>
      <c r="SMV354" s="8"/>
      <c r="SMW354" s="8"/>
      <c r="SMX354" s="8"/>
      <c r="SMY354" s="8"/>
      <c r="SMZ354" s="8"/>
      <c r="SNA354" s="8"/>
      <c r="SNB354" s="8"/>
      <c r="SNC354" s="8"/>
      <c r="SND354" s="8"/>
      <c r="SNE354" s="8"/>
      <c r="SNF354" s="8"/>
      <c r="SNG354" s="8"/>
      <c r="SNH354" s="8"/>
      <c r="SNI354" s="8"/>
      <c r="SNJ354" s="8"/>
      <c r="SNK354" s="8"/>
      <c r="SNL354" s="8"/>
      <c r="SNM354" s="8"/>
      <c r="SNN354" s="8"/>
      <c r="SNO354" s="8"/>
      <c r="SNP354" s="8"/>
      <c r="SNQ354" s="8"/>
      <c r="SNR354" s="8"/>
      <c r="SNS354" s="8"/>
      <c r="SNT354" s="8"/>
      <c r="SNU354" s="8"/>
      <c r="SNV354" s="8"/>
      <c r="SNW354" s="8"/>
      <c r="SNX354" s="8"/>
      <c r="SNY354" s="8"/>
      <c r="SNZ354" s="8"/>
      <c r="SOA354" s="8"/>
      <c r="SOB354" s="8"/>
      <c r="SOC354" s="8"/>
      <c r="SOD354" s="8"/>
      <c r="SOE354" s="8"/>
      <c r="SOF354" s="8"/>
      <c r="SOG354" s="8"/>
      <c r="SOH354" s="8"/>
      <c r="SOI354" s="8"/>
      <c r="SOJ354" s="8"/>
      <c r="SOK354" s="8"/>
      <c r="SOL354" s="8"/>
      <c r="SOM354" s="8"/>
      <c r="SON354" s="8"/>
      <c r="SOO354" s="8"/>
      <c r="SOP354" s="8"/>
      <c r="SOQ354" s="8"/>
      <c r="SOR354" s="8"/>
      <c r="SOS354" s="8"/>
      <c r="SOT354" s="8"/>
      <c r="SOU354" s="8"/>
      <c r="SOV354" s="8"/>
      <c r="SOW354" s="8"/>
      <c r="SOX354" s="8"/>
      <c r="SOY354" s="8"/>
      <c r="SOZ354" s="8"/>
      <c r="SPA354" s="8"/>
      <c r="SPB354" s="8"/>
      <c r="SPC354" s="8"/>
      <c r="SPD354" s="8"/>
      <c r="SPE354" s="8"/>
      <c r="SPF354" s="8"/>
      <c r="SPG354" s="8"/>
      <c r="SPH354" s="8"/>
      <c r="SPI354" s="8"/>
      <c r="SPJ354" s="8"/>
      <c r="SPK354" s="8"/>
      <c r="SPL354" s="8"/>
      <c r="SPM354" s="8"/>
      <c r="SPN354" s="8"/>
      <c r="SPO354" s="8"/>
      <c r="SPP354" s="8"/>
      <c r="SPQ354" s="8"/>
      <c r="SPR354" s="8"/>
      <c r="SPS354" s="8"/>
      <c r="SPT354" s="8"/>
      <c r="SPU354" s="8"/>
      <c r="SPV354" s="8"/>
      <c r="SPW354" s="8"/>
      <c r="SPX354" s="8"/>
      <c r="SPY354" s="8"/>
      <c r="SPZ354" s="8"/>
      <c r="SQA354" s="8"/>
      <c r="SQB354" s="8"/>
      <c r="SQC354" s="8"/>
      <c r="SQD354" s="8"/>
      <c r="SQE354" s="8"/>
      <c r="SQF354" s="8"/>
      <c r="SQG354" s="8"/>
      <c r="SQH354" s="8"/>
      <c r="SQI354" s="8"/>
      <c r="SQJ354" s="8"/>
      <c r="SQK354" s="8"/>
      <c r="SQL354" s="8"/>
      <c r="SQM354" s="8"/>
      <c r="SQN354" s="8"/>
      <c r="SQO354" s="8"/>
      <c r="SQP354" s="8"/>
      <c r="SQQ354" s="8"/>
      <c r="SQR354" s="8"/>
      <c r="SQS354" s="8"/>
      <c r="SQT354" s="8"/>
      <c r="SQU354" s="8"/>
      <c r="SQV354" s="8"/>
      <c r="SQW354" s="8"/>
      <c r="SQX354" s="8"/>
      <c r="SQY354" s="8"/>
      <c r="SQZ354" s="8"/>
      <c r="SRA354" s="8"/>
      <c r="SRB354" s="8"/>
      <c r="SRC354" s="8"/>
      <c r="SRD354" s="8"/>
      <c r="SRE354" s="8"/>
      <c r="SRF354" s="8"/>
      <c r="SRG354" s="8"/>
      <c r="SRH354" s="8"/>
      <c r="SRI354" s="8"/>
      <c r="SRJ354" s="8"/>
      <c r="SRK354" s="8"/>
      <c r="SRL354" s="8"/>
      <c r="SRM354" s="8"/>
      <c r="SRN354" s="8"/>
      <c r="SRO354" s="8"/>
      <c r="SRP354" s="8"/>
      <c r="SRQ354" s="8"/>
      <c r="SRR354" s="8"/>
      <c r="SRS354" s="8"/>
      <c r="SRT354" s="8"/>
      <c r="SRU354" s="8"/>
      <c r="SRV354" s="8"/>
      <c r="SRW354" s="8"/>
      <c r="SRX354" s="8"/>
      <c r="SRY354" s="8"/>
      <c r="SRZ354" s="8"/>
      <c r="SSA354" s="8"/>
      <c r="SSB354" s="8"/>
      <c r="SSC354" s="8"/>
      <c r="SSD354" s="8"/>
      <c r="SSE354" s="8"/>
      <c r="SSF354" s="8"/>
      <c r="SSG354" s="8"/>
      <c r="SSH354" s="8"/>
      <c r="SSI354" s="8"/>
      <c r="SSJ354" s="8"/>
      <c r="SSK354" s="8"/>
      <c r="SSL354" s="8"/>
      <c r="SSM354" s="8"/>
      <c r="SSN354" s="8"/>
      <c r="SSO354" s="8"/>
      <c r="SSP354" s="8"/>
      <c r="SSQ354" s="8"/>
      <c r="SSR354" s="8"/>
      <c r="SSS354" s="8"/>
      <c r="SST354" s="8"/>
      <c r="SSU354" s="8"/>
      <c r="SSV354" s="8"/>
      <c r="SSW354" s="8"/>
      <c r="SSX354" s="8"/>
      <c r="SSY354" s="8"/>
      <c r="SSZ354" s="8"/>
      <c r="STA354" s="8"/>
      <c r="STB354" s="8"/>
      <c r="STC354" s="8"/>
      <c r="STD354" s="8"/>
      <c r="STE354" s="8"/>
      <c r="STF354" s="8"/>
      <c r="STG354" s="8"/>
      <c r="STH354" s="8"/>
      <c r="STI354" s="8"/>
      <c r="STJ354" s="8"/>
      <c r="STK354" s="8"/>
      <c r="STL354" s="8"/>
      <c r="STM354" s="8"/>
      <c r="STN354" s="8"/>
      <c r="STO354" s="8"/>
      <c r="STP354" s="8"/>
      <c r="STQ354" s="8"/>
      <c r="STR354" s="8"/>
      <c r="STS354" s="8"/>
      <c r="STT354" s="8"/>
      <c r="STU354" s="8"/>
      <c r="STV354" s="8"/>
      <c r="STW354" s="8"/>
      <c r="STX354" s="8"/>
      <c r="STY354" s="8"/>
      <c r="STZ354" s="8"/>
      <c r="SUA354" s="8"/>
      <c r="SUB354" s="8"/>
      <c r="SUC354" s="8"/>
      <c r="SUD354" s="8"/>
      <c r="SUE354" s="8"/>
      <c r="SUF354" s="8"/>
      <c r="SUG354" s="8"/>
      <c r="SUH354" s="8"/>
      <c r="SUI354" s="8"/>
      <c r="SUJ354" s="8"/>
      <c r="SUK354" s="8"/>
      <c r="SUL354" s="8"/>
      <c r="SUM354" s="8"/>
      <c r="SUN354" s="8"/>
      <c r="SUO354" s="8"/>
      <c r="SUP354" s="8"/>
      <c r="SUQ354" s="8"/>
      <c r="SUR354" s="8"/>
      <c r="SUS354" s="8"/>
      <c r="SUT354" s="8"/>
      <c r="SUU354" s="8"/>
      <c r="SUV354" s="8"/>
      <c r="SUW354" s="8"/>
      <c r="SUX354" s="8"/>
      <c r="SUY354" s="8"/>
      <c r="SUZ354" s="8"/>
      <c r="SVA354" s="8"/>
      <c r="SVB354" s="8"/>
      <c r="SVC354" s="8"/>
      <c r="SVD354" s="8"/>
      <c r="SVE354" s="8"/>
      <c r="SVF354" s="8"/>
      <c r="SVG354" s="8"/>
      <c r="SVH354" s="8"/>
      <c r="SVI354" s="8"/>
      <c r="SVJ354" s="8"/>
      <c r="SVK354" s="8"/>
      <c r="SVL354" s="8"/>
      <c r="SVM354" s="8"/>
      <c r="SVN354" s="8"/>
      <c r="SVO354" s="8"/>
      <c r="SVP354" s="8"/>
      <c r="SVQ354" s="8"/>
      <c r="SVR354" s="8"/>
      <c r="SVS354" s="8"/>
      <c r="SVT354" s="8"/>
      <c r="SVU354" s="8"/>
      <c r="SVV354" s="8"/>
      <c r="SVW354" s="8"/>
      <c r="SVX354" s="8"/>
      <c r="SVY354" s="8"/>
      <c r="SVZ354" s="8"/>
      <c r="SWA354" s="8"/>
      <c r="SWB354" s="8"/>
      <c r="SWC354" s="8"/>
      <c r="SWD354" s="8"/>
      <c r="SWE354" s="8"/>
      <c r="SWF354" s="8"/>
      <c r="SWG354" s="8"/>
      <c r="SWH354" s="8"/>
      <c r="SWI354" s="8"/>
      <c r="SWJ354" s="8"/>
      <c r="SWK354" s="8"/>
      <c r="SWL354" s="8"/>
      <c r="SWM354" s="8"/>
      <c r="SWN354" s="8"/>
      <c r="SWO354" s="8"/>
      <c r="SWP354" s="8"/>
      <c r="SWQ354" s="8"/>
      <c r="SWR354" s="8"/>
      <c r="SWS354" s="8"/>
      <c r="SWT354" s="8"/>
      <c r="SWU354" s="8"/>
      <c r="SWV354" s="8"/>
      <c r="SWW354" s="8"/>
      <c r="SWX354" s="8"/>
      <c r="SWY354" s="8"/>
      <c r="SWZ354" s="8"/>
      <c r="SXA354" s="8"/>
      <c r="SXB354" s="8"/>
      <c r="SXC354" s="8"/>
      <c r="SXD354" s="8"/>
      <c r="SXE354" s="8"/>
      <c r="SXF354" s="8"/>
      <c r="SXG354" s="8"/>
      <c r="SXH354" s="8"/>
      <c r="SXI354" s="8"/>
      <c r="SXJ354" s="8"/>
      <c r="SXK354" s="8"/>
      <c r="SXL354" s="8"/>
      <c r="SXM354" s="8"/>
      <c r="SXN354" s="8"/>
      <c r="SXO354" s="8"/>
      <c r="SXP354" s="8"/>
      <c r="SXQ354" s="8"/>
      <c r="SXR354" s="8"/>
      <c r="SXS354" s="8"/>
      <c r="SXT354" s="8"/>
      <c r="SXU354" s="8"/>
      <c r="SXV354" s="8"/>
      <c r="SXW354" s="8"/>
      <c r="SXX354" s="8"/>
      <c r="SXY354" s="8"/>
      <c r="SXZ354" s="8"/>
      <c r="SYA354" s="8"/>
      <c r="SYB354" s="8"/>
      <c r="SYC354" s="8"/>
      <c r="SYD354" s="8"/>
      <c r="SYE354" s="8"/>
      <c r="SYF354" s="8"/>
      <c r="SYG354" s="8"/>
      <c r="SYH354" s="8"/>
      <c r="SYI354" s="8"/>
      <c r="SYJ354" s="8"/>
      <c r="SYK354" s="8"/>
      <c r="SYL354" s="8"/>
      <c r="SYM354" s="8"/>
      <c r="SYN354" s="8"/>
      <c r="SYO354" s="8"/>
      <c r="SYP354" s="8"/>
      <c r="SYQ354" s="8"/>
      <c r="SYR354" s="8"/>
      <c r="SYS354" s="8"/>
      <c r="SYT354" s="8"/>
      <c r="SYU354" s="8"/>
      <c r="SYV354" s="8"/>
      <c r="SYW354" s="8"/>
      <c r="SYX354" s="8"/>
      <c r="SYY354" s="8"/>
      <c r="SYZ354" s="8"/>
      <c r="SZA354" s="8"/>
      <c r="SZB354" s="8"/>
      <c r="SZC354" s="8"/>
      <c r="SZD354" s="8"/>
      <c r="SZE354" s="8"/>
      <c r="SZF354" s="8"/>
      <c r="SZG354" s="8"/>
      <c r="SZH354" s="8"/>
      <c r="SZI354" s="8"/>
      <c r="SZJ354" s="8"/>
      <c r="SZK354" s="8"/>
      <c r="SZL354" s="8"/>
      <c r="SZM354" s="8"/>
      <c r="SZN354" s="8"/>
      <c r="SZO354" s="8"/>
      <c r="SZP354" s="8"/>
      <c r="SZQ354" s="8"/>
      <c r="SZR354" s="8"/>
      <c r="SZS354" s="8"/>
      <c r="SZT354" s="8"/>
      <c r="SZU354" s="8"/>
      <c r="SZV354" s="8"/>
      <c r="SZW354" s="8"/>
      <c r="SZX354" s="8"/>
      <c r="SZY354" s="8"/>
      <c r="SZZ354" s="8"/>
      <c r="TAA354" s="8"/>
      <c r="TAB354" s="8"/>
      <c r="TAC354" s="8"/>
      <c r="TAD354" s="8"/>
      <c r="TAE354" s="8"/>
      <c r="TAF354" s="8"/>
      <c r="TAG354" s="8"/>
      <c r="TAH354" s="8"/>
      <c r="TAI354" s="8"/>
      <c r="TAJ354" s="8"/>
      <c r="TAK354" s="8"/>
      <c r="TAL354" s="8"/>
      <c r="TAM354" s="8"/>
      <c r="TAN354" s="8"/>
      <c r="TAO354" s="8"/>
      <c r="TAP354" s="8"/>
      <c r="TAQ354" s="8"/>
      <c r="TAR354" s="8"/>
      <c r="TAS354" s="8"/>
      <c r="TAT354" s="8"/>
      <c r="TAU354" s="8"/>
      <c r="TAV354" s="8"/>
      <c r="TAW354" s="8"/>
      <c r="TAX354" s="8"/>
      <c r="TAY354" s="8"/>
      <c r="TAZ354" s="8"/>
      <c r="TBA354" s="8"/>
      <c r="TBB354" s="8"/>
      <c r="TBC354" s="8"/>
      <c r="TBD354" s="8"/>
      <c r="TBE354" s="8"/>
      <c r="TBF354" s="8"/>
      <c r="TBG354" s="8"/>
      <c r="TBH354" s="8"/>
      <c r="TBI354" s="8"/>
      <c r="TBJ354" s="8"/>
      <c r="TBK354" s="8"/>
      <c r="TBL354" s="8"/>
      <c r="TBM354" s="8"/>
      <c r="TBN354" s="8"/>
      <c r="TBO354" s="8"/>
      <c r="TBP354" s="8"/>
      <c r="TBQ354" s="8"/>
      <c r="TBR354" s="8"/>
      <c r="TBS354" s="8"/>
      <c r="TBT354" s="8"/>
      <c r="TBU354" s="8"/>
      <c r="TBV354" s="8"/>
      <c r="TBW354" s="8"/>
      <c r="TBX354" s="8"/>
      <c r="TBY354" s="8"/>
      <c r="TBZ354" s="8"/>
      <c r="TCA354" s="8"/>
      <c r="TCB354" s="8"/>
      <c r="TCC354" s="8"/>
      <c r="TCD354" s="8"/>
      <c r="TCE354" s="8"/>
      <c r="TCF354" s="8"/>
      <c r="TCG354" s="8"/>
      <c r="TCH354" s="8"/>
      <c r="TCI354" s="8"/>
      <c r="TCJ354" s="8"/>
      <c r="TCK354" s="8"/>
      <c r="TCL354" s="8"/>
      <c r="TCM354" s="8"/>
      <c r="TCN354" s="8"/>
      <c r="TCO354" s="8"/>
      <c r="TCP354" s="8"/>
      <c r="TCQ354" s="8"/>
      <c r="TCR354" s="8"/>
      <c r="TCS354" s="8"/>
      <c r="TCT354" s="8"/>
      <c r="TCU354" s="8"/>
      <c r="TCV354" s="8"/>
      <c r="TCW354" s="8"/>
      <c r="TCX354" s="8"/>
      <c r="TCY354" s="8"/>
      <c r="TCZ354" s="8"/>
      <c r="TDA354" s="8"/>
      <c r="TDB354" s="8"/>
      <c r="TDC354" s="8"/>
      <c r="TDD354" s="8"/>
      <c r="TDE354" s="8"/>
      <c r="TDF354" s="8"/>
      <c r="TDG354" s="8"/>
      <c r="TDH354" s="8"/>
      <c r="TDI354" s="8"/>
      <c r="TDJ354" s="8"/>
      <c r="TDK354" s="8"/>
      <c r="TDL354" s="8"/>
      <c r="TDM354" s="8"/>
      <c r="TDN354" s="8"/>
      <c r="TDO354" s="8"/>
      <c r="TDP354" s="8"/>
      <c r="TDQ354" s="8"/>
      <c r="TDR354" s="8"/>
      <c r="TDS354" s="8"/>
      <c r="TDT354" s="8"/>
      <c r="TDU354" s="8"/>
      <c r="TDV354" s="8"/>
      <c r="TDW354" s="8"/>
      <c r="TDX354" s="8"/>
      <c r="TDY354" s="8"/>
      <c r="TDZ354" s="8"/>
      <c r="TEA354" s="8"/>
      <c r="TEB354" s="8"/>
      <c r="TEC354" s="8"/>
      <c r="TED354" s="8"/>
      <c r="TEE354" s="8"/>
      <c r="TEF354" s="8"/>
      <c r="TEG354" s="8"/>
      <c r="TEH354" s="8"/>
      <c r="TEI354" s="8"/>
      <c r="TEJ354" s="8"/>
      <c r="TEK354" s="8"/>
      <c r="TEL354" s="8"/>
      <c r="TEM354" s="8"/>
      <c r="TEN354" s="8"/>
      <c r="TEO354" s="8"/>
      <c r="TEP354" s="8"/>
      <c r="TEQ354" s="8"/>
      <c r="TER354" s="8"/>
      <c r="TES354" s="8"/>
      <c r="TET354" s="8"/>
      <c r="TEU354" s="8"/>
      <c r="TEV354" s="8"/>
      <c r="TEW354" s="8"/>
      <c r="TEX354" s="8"/>
      <c r="TEY354" s="8"/>
      <c r="TEZ354" s="8"/>
      <c r="TFA354" s="8"/>
      <c r="TFB354" s="8"/>
      <c r="TFC354" s="8"/>
      <c r="TFD354" s="8"/>
      <c r="TFE354" s="8"/>
      <c r="TFF354" s="8"/>
      <c r="TFG354" s="8"/>
      <c r="TFH354" s="8"/>
      <c r="TFI354" s="8"/>
      <c r="TFJ354" s="8"/>
      <c r="TFK354" s="8"/>
      <c r="TFL354" s="8"/>
      <c r="TFM354" s="8"/>
      <c r="TFN354" s="8"/>
      <c r="TFO354" s="8"/>
      <c r="TFP354" s="8"/>
      <c r="TFQ354" s="8"/>
      <c r="TFR354" s="8"/>
      <c r="TFS354" s="8"/>
      <c r="TFT354" s="8"/>
      <c r="TFU354" s="8"/>
      <c r="TFV354" s="8"/>
      <c r="TFW354" s="8"/>
      <c r="TFX354" s="8"/>
      <c r="TFY354" s="8"/>
      <c r="TFZ354" s="8"/>
      <c r="TGA354" s="8"/>
      <c r="TGB354" s="8"/>
      <c r="TGC354" s="8"/>
      <c r="TGD354" s="8"/>
      <c r="TGE354" s="8"/>
      <c r="TGF354" s="8"/>
      <c r="TGG354" s="8"/>
      <c r="TGH354" s="8"/>
      <c r="TGI354" s="8"/>
      <c r="TGJ354" s="8"/>
      <c r="TGK354" s="8"/>
      <c r="TGL354" s="8"/>
      <c r="TGM354" s="8"/>
      <c r="TGN354" s="8"/>
      <c r="TGO354" s="8"/>
      <c r="TGP354" s="8"/>
      <c r="TGQ354" s="8"/>
      <c r="TGR354" s="8"/>
      <c r="TGS354" s="8"/>
      <c r="TGT354" s="8"/>
      <c r="TGU354" s="8"/>
      <c r="TGV354" s="8"/>
      <c r="TGW354" s="8"/>
      <c r="TGX354" s="8"/>
      <c r="TGY354" s="8"/>
      <c r="TGZ354" s="8"/>
      <c r="THA354" s="8"/>
      <c r="THB354" s="8"/>
      <c r="THC354" s="8"/>
      <c r="THD354" s="8"/>
      <c r="THE354" s="8"/>
      <c r="THF354" s="8"/>
      <c r="THG354" s="8"/>
      <c r="THH354" s="8"/>
      <c r="THI354" s="8"/>
      <c r="THJ354" s="8"/>
      <c r="THK354" s="8"/>
      <c r="THL354" s="8"/>
      <c r="THM354" s="8"/>
      <c r="THN354" s="8"/>
      <c r="THO354" s="8"/>
      <c r="THP354" s="8"/>
      <c r="THQ354" s="8"/>
      <c r="THR354" s="8"/>
      <c r="THS354" s="8"/>
      <c r="THT354" s="8"/>
      <c r="THU354" s="8"/>
      <c r="THV354" s="8"/>
      <c r="THW354" s="8"/>
      <c r="THX354" s="8"/>
      <c r="THY354" s="8"/>
      <c r="THZ354" s="8"/>
      <c r="TIA354" s="8"/>
      <c r="TIB354" s="8"/>
      <c r="TIC354" s="8"/>
      <c r="TID354" s="8"/>
      <c r="TIE354" s="8"/>
      <c r="TIF354" s="8"/>
      <c r="TIG354" s="8"/>
      <c r="TIH354" s="8"/>
      <c r="TII354" s="8"/>
      <c r="TIJ354" s="8"/>
      <c r="TIK354" s="8"/>
      <c r="TIL354" s="8"/>
      <c r="TIM354" s="8"/>
      <c r="TIN354" s="8"/>
      <c r="TIO354" s="8"/>
      <c r="TIP354" s="8"/>
      <c r="TIQ354" s="8"/>
      <c r="TIR354" s="8"/>
      <c r="TIS354" s="8"/>
      <c r="TIT354" s="8"/>
      <c r="TIU354" s="8"/>
      <c r="TIV354" s="8"/>
      <c r="TIW354" s="8"/>
      <c r="TIX354" s="8"/>
      <c r="TIY354" s="8"/>
      <c r="TIZ354" s="8"/>
      <c r="TJA354" s="8"/>
      <c r="TJB354" s="8"/>
      <c r="TJC354" s="8"/>
      <c r="TJD354" s="8"/>
      <c r="TJE354" s="8"/>
      <c r="TJF354" s="8"/>
      <c r="TJG354" s="8"/>
      <c r="TJH354" s="8"/>
      <c r="TJI354" s="8"/>
      <c r="TJJ354" s="8"/>
      <c r="TJK354" s="8"/>
      <c r="TJL354" s="8"/>
      <c r="TJM354" s="8"/>
      <c r="TJN354" s="8"/>
      <c r="TJO354" s="8"/>
      <c r="TJP354" s="8"/>
      <c r="TJQ354" s="8"/>
      <c r="TJR354" s="8"/>
      <c r="TJS354" s="8"/>
      <c r="TJT354" s="8"/>
      <c r="TJU354" s="8"/>
      <c r="TJV354" s="8"/>
      <c r="TJW354" s="8"/>
      <c r="TJX354" s="8"/>
      <c r="TJY354" s="8"/>
      <c r="TJZ354" s="8"/>
      <c r="TKA354" s="8"/>
      <c r="TKB354" s="8"/>
      <c r="TKC354" s="8"/>
      <c r="TKD354" s="8"/>
      <c r="TKE354" s="8"/>
      <c r="TKF354" s="8"/>
      <c r="TKG354" s="8"/>
      <c r="TKH354" s="8"/>
      <c r="TKI354" s="8"/>
      <c r="TKJ354" s="8"/>
      <c r="TKK354" s="8"/>
      <c r="TKL354" s="8"/>
      <c r="TKM354" s="8"/>
      <c r="TKN354" s="8"/>
      <c r="TKO354" s="8"/>
      <c r="TKP354" s="8"/>
      <c r="TKQ354" s="8"/>
      <c r="TKR354" s="8"/>
      <c r="TKS354" s="8"/>
      <c r="TKT354" s="8"/>
      <c r="TKU354" s="8"/>
      <c r="TKV354" s="8"/>
      <c r="TKW354" s="8"/>
      <c r="TKX354" s="8"/>
      <c r="TKY354" s="8"/>
      <c r="TKZ354" s="8"/>
      <c r="TLA354" s="8"/>
      <c r="TLB354" s="8"/>
      <c r="TLC354" s="8"/>
      <c r="TLD354" s="8"/>
      <c r="TLE354" s="8"/>
      <c r="TLF354" s="8"/>
      <c r="TLG354" s="8"/>
      <c r="TLH354" s="8"/>
      <c r="TLI354" s="8"/>
      <c r="TLJ354" s="8"/>
      <c r="TLK354" s="8"/>
      <c r="TLL354" s="8"/>
      <c r="TLM354" s="8"/>
      <c r="TLN354" s="8"/>
      <c r="TLO354" s="8"/>
      <c r="TLP354" s="8"/>
      <c r="TLQ354" s="8"/>
      <c r="TLR354" s="8"/>
      <c r="TLS354" s="8"/>
      <c r="TLT354" s="8"/>
      <c r="TLU354" s="8"/>
      <c r="TLV354" s="8"/>
      <c r="TLW354" s="8"/>
      <c r="TLX354" s="8"/>
      <c r="TLY354" s="8"/>
      <c r="TLZ354" s="8"/>
      <c r="TMA354" s="8"/>
      <c r="TMB354" s="8"/>
      <c r="TMC354" s="8"/>
      <c r="TMD354" s="8"/>
      <c r="TME354" s="8"/>
      <c r="TMF354" s="8"/>
      <c r="TMG354" s="8"/>
      <c r="TMH354" s="8"/>
      <c r="TMI354" s="8"/>
      <c r="TMJ354" s="8"/>
      <c r="TMK354" s="8"/>
      <c r="TML354" s="8"/>
      <c r="TMM354" s="8"/>
      <c r="TMN354" s="8"/>
      <c r="TMO354" s="8"/>
      <c r="TMP354" s="8"/>
      <c r="TMQ354" s="8"/>
      <c r="TMR354" s="8"/>
      <c r="TMS354" s="8"/>
      <c r="TMT354" s="8"/>
      <c r="TMU354" s="8"/>
      <c r="TMV354" s="8"/>
      <c r="TMW354" s="8"/>
      <c r="TMX354" s="8"/>
      <c r="TMY354" s="8"/>
      <c r="TMZ354" s="8"/>
      <c r="TNA354" s="8"/>
      <c r="TNB354" s="8"/>
      <c r="TNC354" s="8"/>
      <c r="TND354" s="8"/>
      <c r="TNE354" s="8"/>
      <c r="TNF354" s="8"/>
      <c r="TNG354" s="8"/>
      <c r="TNH354" s="8"/>
      <c r="TNI354" s="8"/>
      <c r="TNJ354" s="8"/>
      <c r="TNK354" s="8"/>
      <c r="TNL354" s="8"/>
      <c r="TNM354" s="8"/>
      <c r="TNN354" s="8"/>
      <c r="TNO354" s="8"/>
      <c r="TNP354" s="8"/>
      <c r="TNQ354" s="8"/>
      <c r="TNR354" s="8"/>
      <c r="TNS354" s="8"/>
      <c r="TNT354" s="8"/>
      <c r="TNU354" s="8"/>
      <c r="TNV354" s="8"/>
      <c r="TNW354" s="8"/>
      <c r="TNX354" s="8"/>
      <c r="TNY354" s="8"/>
      <c r="TNZ354" s="8"/>
      <c r="TOA354" s="8"/>
      <c r="TOB354" s="8"/>
      <c r="TOC354" s="8"/>
      <c r="TOD354" s="8"/>
      <c r="TOE354" s="8"/>
      <c r="TOF354" s="8"/>
      <c r="TOG354" s="8"/>
      <c r="TOH354" s="8"/>
      <c r="TOI354" s="8"/>
      <c r="TOJ354" s="8"/>
      <c r="TOK354" s="8"/>
      <c r="TOL354" s="8"/>
      <c r="TOM354" s="8"/>
      <c r="TON354" s="8"/>
      <c r="TOO354" s="8"/>
      <c r="TOP354" s="8"/>
      <c r="TOQ354" s="8"/>
      <c r="TOR354" s="8"/>
      <c r="TOS354" s="8"/>
      <c r="TOT354" s="8"/>
      <c r="TOU354" s="8"/>
      <c r="TOV354" s="8"/>
      <c r="TOW354" s="8"/>
      <c r="TOX354" s="8"/>
      <c r="TOY354" s="8"/>
      <c r="TOZ354" s="8"/>
      <c r="TPA354" s="8"/>
      <c r="TPB354" s="8"/>
      <c r="TPC354" s="8"/>
      <c r="TPD354" s="8"/>
      <c r="TPE354" s="8"/>
      <c r="TPF354" s="8"/>
      <c r="TPG354" s="8"/>
      <c r="TPH354" s="8"/>
      <c r="TPI354" s="8"/>
      <c r="TPJ354" s="8"/>
      <c r="TPK354" s="8"/>
      <c r="TPL354" s="8"/>
      <c r="TPM354" s="8"/>
      <c r="TPN354" s="8"/>
      <c r="TPO354" s="8"/>
      <c r="TPP354" s="8"/>
      <c r="TPQ354" s="8"/>
      <c r="TPR354" s="8"/>
      <c r="TPS354" s="8"/>
      <c r="TPT354" s="8"/>
      <c r="TPU354" s="8"/>
      <c r="TPV354" s="8"/>
      <c r="TPW354" s="8"/>
      <c r="TPX354" s="8"/>
      <c r="TPY354" s="8"/>
      <c r="TPZ354" s="8"/>
      <c r="TQA354" s="8"/>
      <c r="TQB354" s="8"/>
      <c r="TQC354" s="8"/>
      <c r="TQD354" s="8"/>
      <c r="TQE354" s="8"/>
      <c r="TQF354" s="8"/>
      <c r="TQG354" s="8"/>
      <c r="TQH354" s="8"/>
      <c r="TQI354" s="8"/>
      <c r="TQJ354" s="8"/>
      <c r="TQK354" s="8"/>
      <c r="TQL354" s="8"/>
      <c r="TQM354" s="8"/>
      <c r="TQN354" s="8"/>
      <c r="TQO354" s="8"/>
      <c r="TQP354" s="8"/>
      <c r="TQQ354" s="8"/>
      <c r="TQR354" s="8"/>
      <c r="TQS354" s="8"/>
      <c r="TQT354" s="8"/>
      <c r="TQU354" s="8"/>
      <c r="TQV354" s="8"/>
      <c r="TQW354" s="8"/>
      <c r="TQX354" s="8"/>
      <c r="TQY354" s="8"/>
      <c r="TQZ354" s="8"/>
      <c r="TRA354" s="8"/>
      <c r="TRB354" s="8"/>
      <c r="TRC354" s="8"/>
      <c r="TRD354" s="8"/>
      <c r="TRE354" s="8"/>
      <c r="TRF354" s="8"/>
      <c r="TRG354" s="8"/>
      <c r="TRH354" s="8"/>
      <c r="TRI354" s="8"/>
      <c r="TRJ354" s="8"/>
      <c r="TRK354" s="8"/>
      <c r="TRL354" s="8"/>
      <c r="TRM354" s="8"/>
      <c r="TRN354" s="8"/>
      <c r="TRO354" s="8"/>
      <c r="TRP354" s="8"/>
      <c r="TRQ354" s="8"/>
      <c r="TRR354" s="8"/>
      <c r="TRS354" s="8"/>
      <c r="TRT354" s="8"/>
      <c r="TRU354" s="8"/>
      <c r="TRV354" s="8"/>
      <c r="TRW354" s="8"/>
      <c r="TRX354" s="8"/>
      <c r="TRY354" s="8"/>
      <c r="TRZ354" s="8"/>
      <c r="TSA354" s="8"/>
      <c r="TSB354" s="8"/>
      <c r="TSC354" s="8"/>
      <c r="TSD354" s="8"/>
      <c r="TSE354" s="8"/>
      <c r="TSF354" s="8"/>
      <c r="TSG354" s="8"/>
      <c r="TSH354" s="8"/>
      <c r="TSI354" s="8"/>
      <c r="TSJ354" s="8"/>
      <c r="TSK354" s="8"/>
      <c r="TSL354" s="8"/>
      <c r="TSM354" s="8"/>
      <c r="TSN354" s="8"/>
      <c r="TSO354" s="8"/>
      <c r="TSP354" s="8"/>
      <c r="TSQ354" s="8"/>
      <c r="TSR354" s="8"/>
      <c r="TSS354" s="8"/>
      <c r="TST354" s="8"/>
      <c r="TSU354" s="8"/>
      <c r="TSV354" s="8"/>
      <c r="TSW354" s="8"/>
      <c r="TSX354" s="8"/>
      <c r="TSY354" s="8"/>
      <c r="TSZ354" s="8"/>
      <c r="TTA354" s="8"/>
      <c r="TTB354" s="8"/>
      <c r="TTC354" s="8"/>
      <c r="TTD354" s="8"/>
      <c r="TTE354" s="8"/>
      <c r="TTF354" s="8"/>
      <c r="TTG354" s="8"/>
      <c r="TTH354" s="8"/>
      <c r="TTI354" s="8"/>
      <c r="TTJ354" s="8"/>
      <c r="TTK354" s="8"/>
      <c r="TTL354" s="8"/>
      <c r="TTM354" s="8"/>
      <c r="TTN354" s="8"/>
      <c r="TTO354" s="8"/>
      <c r="TTP354" s="8"/>
      <c r="TTQ354" s="8"/>
      <c r="TTR354" s="8"/>
      <c r="TTS354" s="8"/>
      <c r="TTT354" s="8"/>
      <c r="TTU354" s="8"/>
      <c r="TTV354" s="8"/>
      <c r="TTW354" s="8"/>
      <c r="TTX354" s="8"/>
      <c r="TTY354" s="8"/>
      <c r="TTZ354" s="8"/>
      <c r="TUA354" s="8"/>
      <c r="TUB354" s="8"/>
      <c r="TUC354" s="8"/>
      <c r="TUD354" s="8"/>
      <c r="TUE354" s="8"/>
      <c r="TUF354" s="8"/>
      <c r="TUG354" s="8"/>
      <c r="TUH354" s="8"/>
      <c r="TUI354" s="8"/>
      <c r="TUJ354" s="8"/>
      <c r="TUK354" s="8"/>
      <c r="TUL354" s="8"/>
      <c r="TUM354" s="8"/>
      <c r="TUN354" s="8"/>
      <c r="TUO354" s="8"/>
      <c r="TUP354" s="8"/>
      <c r="TUQ354" s="8"/>
      <c r="TUR354" s="8"/>
      <c r="TUS354" s="8"/>
      <c r="TUT354" s="8"/>
      <c r="TUU354" s="8"/>
      <c r="TUV354" s="8"/>
      <c r="TUW354" s="8"/>
      <c r="TUX354" s="8"/>
      <c r="TUY354" s="8"/>
      <c r="TUZ354" s="8"/>
      <c r="TVA354" s="8"/>
      <c r="TVB354" s="8"/>
      <c r="TVC354" s="8"/>
      <c r="TVD354" s="8"/>
      <c r="TVE354" s="8"/>
      <c r="TVF354" s="8"/>
      <c r="TVG354" s="8"/>
      <c r="TVH354" s="8"/>
      <c r="TVI354" s="8"/>
      <c r="TVJ354" s="8"/>
      <c r="TVK354" s="8"/>
      <c r="TVL354" s="8"/>
      <c r="TVM354" s="8"/>
      <c r="TVN354" s="8"/>
      <c r="TVO354" s="8"/>
      <c r="TVP354" s="8"/>
      <c r="TVQ354" s="8"/>
      <c r="TVR354" s="8"/>
      <c r="TVS354" s="8"/>
      <c r="TVT354" s="8"/>
      <c r="TVU354" s="8"/>
      <c r="TVV354" s="8"/>
      <c r="TVW354" s="8"/>
      <c r="TVX354" s="8"/>
      <c r="TVY354" s="8"/>
      <c r="TVZ354" s="8"/>
      <c r="TWA354" s="8"/>
      <c r="TWB354" s="8"/>
      <c r="TWC354" s="8"/>
      <c r="TWD354" s="8"/>
      <c r="TWE354" s="8"/>
      <c r="TWF354" s="8"/>
      <c r="TWG354" s="8"/>
      <c r="TWH354" s="8"/>
      <c r="TWI354" s="8"/>
      <c r="TWJ354" s="8"/>
      <c r="TWK354" s="8"/>
      <c r="TWL354" s="8"/>
      <c r="TWM354" s="8"/>
      <c r="TWN354" s="8"/>
      <c r="TWO354" s="8"/>
      <c r="TWP354" s="8"/>
      <c r="TWQ354" s="8"/>
      <c r="TWR354" s="8"/>
      <c r="TWS354" s="8"/>
      <c r="TWT354" s="8"/>
      <c r="TWU354" s="8"/>
      <c r="TWV354" s="8"/>
      <c r="TWW354" s="8"/>
      <c r="TWX354" s="8"/>
      <c r="TWY354" s="8"/>
      <c r="TWZ354" s="8"/>
      <c r="TXA354" s="8"/>
      <c r="TXB354" s="8"/>
      <c r="TXC354" s="8"/>
      <c r="TXD354" s="8"/>
      <c r="TXE354" s="8"/>
      <c r="TXF354" s="8"/>
      <c r="TXG354" s="8"/>
      <c r="TXH354" s="8"/>
      <c r="TXI354" s="8"/>
      <c r="TXJ354" s="8"/>
      <c r="TXK354" s="8"/>
      <c r="TXL354" s="8"/>
      <c r="TXM354" s="8"/>
      <c r="TXN354" s="8"/>
      <c r="TXO354" s="8"/>
      <c r="TXP354" s="8"/>
      <c r="TXQ354" s="8"/>
      <c r="TXR354" s="8"/>
      <c r="TXS354" s="8"/>
      <c r="TXT354" s="8"/>
      <c r="TXU354" s="8"/>
      <c r="TXV354" s="8"/>
      <c r="TXW354" s="8"/>
      <c r="TXX354" s="8"/>
      <c r="TXY354" s="8"/>
      <c r="TXZ354" s="8"/>
      <c r="TYA354" s="8"/>
      <c r="TYB354" s="8"/>
      <c r="TYC354" s="8"/>
      <c r="TYD354" s="8"/>
      <c r="TYE354" s="8"/>
      <c r="TYF354" s="8"/>
      <c r="TYG354" s="8"/>
      <c r="TYH354" s="8"/>
      <c r="TYI354" s="8"/>
      <c r="TYJ354" s="8"/>
      <c r="TYK354" s="8"/>
      <c r="TYL354" s="8"/>
      <c r="TYM354" s="8"/>
      <c r="TYN354" s="8"/>
      <c r="TYO354" s="8"/>
      <c r="TYP354" s="8"/>
      <c r="TYQ354" s="8"/>
      <c r="TYR354" s="8"/>
      <c r="TYS354" s="8"/>
      <c r="TYT354" s="8"/>
      <c r="TYU354" s="8"/>
      <c r="TYV354" s="8"/>
      <c r="TYW354" s="8"/>
      <c r="TYX354" s="8"/>
      <c r="TYY354" s="8"/>
      <c r="TYZ354" s="8"/>
      <c r="TZA354" s="8"/>
      <c r="TZB354" s="8"/>
      <c r="TZC354" s="8"/>
      <c r="TZD354" s="8"/>
      <c r="TZE354" s="8"/>
      <c r="TZF354" s="8"/>
      <c r="TZG354" s="8"/>
      <c r="TZH354" s="8"/>
      <c r="TZI354" s="8"/>
      <c r="TZJ354" s="8"/>
      <c r="TZK354" s="8"/>
      <c r="TZL354" s="8"/>
      <c r="TZM354" s="8"/>
      <c r="TZN354" s="8"/>
      <c r="TZO354" s="8"/>
      <c r="TZP354" s="8"/>
      <c r="TZQ354" s="8"/>
      <c r="TZR354" s="8"/>
      <c r="TZS354" s="8"/>
      <c r="TZT354" s="8"/>
      <c r="TZU354" s="8"/>
      <c r="TZV354" s="8"/>
      <c r="TZW354" s="8"/>
      <c r="TZX354" s="8"/>
      <c r="TZY354" s="8"/>
      <c r="TZZ354" s="8"/>
      <c r="UAA354" s="8"/>
      <c r="UAB354" s="8"/>
      <c r="UAC354" s="8"/>
      <c r="UAD354" s="8"/>
      <c r="UAE354" s="8"/>
      <c r="UAF354" s="8"/>
      <c r="UAG354" s="8"/>
      <c r="UAH354" s="8"/>
      <c r="UAI354" s="8"/>
      <c r="UAJ354" s="8"/>
      <c r="UAK354" s="8"/>
      <c r="UAL354" s="8"/>
      <c r="UAM354" s="8"/>
      <c r="UAN354" s="8"/>
      <c r="UAO354" s="8"/>
      <c r="UAP354" s="8"/>
      <c r="UAQ354" s="8"/>
      <c r="UAR354" s="8"/>
      <c r="UAS354" s="8"/>
      <c r="UAT354" s="8"/>
      <c r="UAU354" s="8"/>
      <c r="UAV354" s="8"/>
      <c r="UAW354" s="8"/>
      <c r="UAX354" s="8"/>
      <c r="UAY354" s="8"/>
      <c r="UAZ354" s="8"/>
      <c r="UBA354" s="8"/>
      <c r="UBB354" s="8"/>
      <c r="UBC354" s="8"/>
      <c r="UBD354" s="8"/>
      <c r="UBE354" s="8"/>
      <c r="UBF354" s="8"/>
      <c r="UBG354" s="8"/>
      <c r="UBH354" s="8"/>
      <c r="UBI354" s="8"/>
      <c r="UBJ354" s="8"/>
      <c r="UBK354" s="8"/>
      <c r="UBL354" s="8"/>
      <c r="UBM354" s="8"/>
      <c r="UBN354" s="8"/>
      <c r="UBO354" s="8"/>
      <c r="UBP354" s="8"/>
      <c r="UBQ354" s="8"/>
      <c r="UBR354" s="8"/>
      <c r="UBS354" s="8"/>
      <c r="UBT354" s="8"/>
      <c r="UBU354" s="8"/>
      <c r="UBV354" s="8"/>
      <c r="UBW354" s="8"/>
      <c r="UBX354" s="8"/>
      <c r="UBY354" s="8"/>
      <c r="UBZ354" s="8"/>
      <c r="UCA354" s="8"/>
      <c r="UCB354" s="8"/>
      <c r="UCC354" s="8"/>
      <c r="UCD354" s="8"/>
      <c r="UCE354" s="8"/>
      <c r="UCF354" s="8"/>
      <c r="UCG354" s="8"/>
      <c r="UCH354" s="8"/>
      <c r="UCI354" s="8"/>
      <c r="UCJ354" s="8"/>
      <c r="UCK354" s="8"/>
      <c r="UCL354" s="8"/>
      <c r="UCM354" s="8"/>
      <c r="UCN354" s="8"/>
      <c r="UCO354" s="8"/>
      <c r="UCP354" s="8"/>
      <c r="UCQ354" s="8"/>
      <c r="UCR354" s="8"/>
      <c r="UCS354" s="8"/>
      <c r="UCT354" s="8"/>
      <c r="UCU354" s="8"/>
      <c r="UCV354" s="8"/>
      <c r="UCW354" s="8"/>
      <c r="UCX354" s="8"/>
      <c r="UCY354" s="8"/>
      <c r="UCZ354" s="8"/>
      <c r="UDA354" s="8"/>
      <c r="UDB354" s="8"/>
      <c r="UDC354" s="8"/>
      <c r="UDD354" s="8"/>
      <c r="UDE354" s="8"/>
      <c r="UDF354" s="8"/>
      <c r="UDG354" s="8"/>
      <c r="UDH354" s="8"/>
      <c r="UDI354" s="8"/>
      <c r="UDJ354" s="8"/>
      <c r="UDK354" s="8"/>
      <c r="UDL354" s="8"/>
      <c r="UDM354" s="8"/>
      <c r="UDN354" s="8"/>
      <c r="UDO354" s="8"/>
      <c r="UDP354" s="8"/>
      <c r="UDQ354" s="8"/>
      <c r="UDR354" s="8"/>
      <c r="UDS354" s="8"/>
      <c r="UDT354" s="8"/>
      <c r="UDU354" s="8"/>
      <c r="UDV354" s="8"/>
      <c r="UDW354" s="8"/>
      <c r="UDX354" s="8"/>
      <c r="UDY354" s="8"/>
      <c r="UDZ354" s="8"/>
      <c r="UEA354" s="8"/>
      <c r="UEB354" s="8"/>
      <c r="UEC354" s="8"/>
      <c r="UED354" s="8"/>
      <c r="UEE354" s="8"/>
      <c r="UEF354" s="8"/>
      <c r="UEG354" s="8"/>
      <c r="UEH354" s="8"/>
      <c r="UEI354" s="8"/>
      <c r="UEJ354" s="8"/>
      <c r="UEK354" s="8"/>
      <c r="UEL354" s="8"/>
      <c r="UEM354" s="8"/>
      <c r="UEN354" s="8"/>
      <c r="UEO354" s="8"/>
      <c r="UEP354" s="8"/>
      <c r="UEQ354" s="8"/>
      <c r="UER354" s="8"/>
      <c r="UES354" s="8"/>
      <c r="UET354" s="8"/>
      <c r="UEU354" s="8"/>
      <c r="UEV354" s="8"/>
      <c r="UEW354" s="8"/>
      <c r="UEX354" s="8"/>
      <c r="UEY354" s="8"/>
      <c r="UEZ354" s="8"/>
      <c r="UFA354" s="8"/>
      <c r="UFB354" s="8"/>
      <c r="UFC354" s="8"/>
      <c r="UFD354" s="8"/>
      <c r="UFE354" s="8"/>
      <c r="UFF354" s="8"/>
      <c r="UFG354" s="8"/>
      <c r="UFH354" s="8"/>
      <c r="UFI354" s="8"/>
      <c r="UFJ354" s="8"/>
      <c r="UFK354" s="8"/>
      <c r="UFL354" s="8"/>
      <c r="UFM354" s="8"/>
      <c r="UFN354" s="8"/>
      <c r="UFO354" s="8"/>
      <c r="UFP354" s="8"/>
      <c r="UFQ354" s="8"/>
      <c r="UFR354" s="8"/>
      <c r="UFS354" s="8"/>
      <c r="UFT354" s="8"/>
      <c r="UFU354" s="8"/>
      <c r="UFV354" s="8"/>
      <c r="UFW354" s="8"/>
      <c r="UFX354" s="8"/>
      <c r="UFY354" s="8"/>
      <c r="UFZ354" s="8"/>
      <c r="UGA354" s="8"/>
      <c r="UGB354" s="8"/>
      <c r="UGC354" s="8"/>
      <c r="UGD354" s="8"/>
      <c r="UGE354" s="8"/>
      <c r="UGF354" s="8"/>
      <c r="UGG354" s="8"/>
      <c r="UGH354" s="8"/>
      <c r="UGI354" s="8"/>
      <c r="UGJ354" s="8"/>
      <c r="UGK354" s="8"/>
      <c r="UGL354" s="8"/>
      <c r="UGM354" s="8"/>
      <c r="UGN354" s="8"/>
      <c r="UGO354" s="8"/>
      <c r="UGP354" s="8"/>
      <c r="UGQ354" s="8"/>
      <c r="UGR354" s="8"/>
      <c r="UGS354" s="8"/>
      <c r="UGT354" s="8"/>
      <c r="UGU354" s="8"/>
      <c r="UGV354" s="8"/>
      <c r="UGW354" s="8"/>
      <c r="UGX354" s="8"/>
      <c r="UGY354" s="8"/>
      <c r="UGZ354" s="8"/>
      <c r="UHA354" s="8"/>
      <c r="UHB354" s="8"/>
      <c r="UHC354" s="8"/>
      <c r="UHD354" s="8"/>
      <c r="UHE354" s="8"/>
      <c r="UHF354" s="8"/>
      <c r="UHG354" s="8"/>
      <c r="UHH354" s="8"/>
      <c r="UHI354" s="8"/>
      <c r="UHJ354" s="8"/>
      <c r="UHK354" s="8"/>
      <c r="UHL354" s="8"/>
      <c r="UHM354" s="8"/>
      <c r="UHN354" s="8"/>
      <c r="UHO354" s="8"/>
      <c r="UHP354" s="8"/>
      <c r="UHQ354" s="8"/>
      <c r="UHR354" s="8"/>
      <c r="UHS354" s="8"/>
      <c r="UHT354" s="8"/>
      <c r="UHU354" s="8"/>
      <c r="UHV354" s="8"/>
      <c r="UHW354" s="8"/>
      <c r="UHX354" s="8"/>
      <c r="UHY354" s="8"/>
      <c r="UHZ354" s="8"/>
      <c r="UIA354" s="8"/>
      <c r="UIB354" s="8"/>
      <c r="UIC354" s="8"/>
      <c r="UID354" s="8"/>
      <c r="UIE354" s="8"/>
      <c r="UIF354" s="8"/>
      <c r="UIG354" s="8"/>
      <c r="UIH354" s="8"/>
      <c r="UII354" s="8"/>
      <c r="UIJ354" s="8"/>
      <c r="UIK354" s="8"/>
      <c r="UIL354" s="8"/>
      <c r="UIM354" s="8"/>
      <c r="UIN354" s="8"/>
      <c r="UIO354" s="8"/>
      <c r="UIP354" s="8"/>
      <c r="UIQ354" s="8"/>
      <c r="UIR354" s="8"/>
      <c r="UIS354" s="8"/>
      <c r="UIT354" s="8"/>
      <c r="UIU354" s="8"/>
      <c r="UIV354" s="8"/>
      <c r="UIW354" s="8"/>
      <c r="UIX354" s="8"/>
      <c r="UIY354" s="8"/>
      <c r="UIZ354" s="8"/>
      <c r="UJA354" s="8"/>
      <c r="UJB354" s="8"/>
      <c r="UJC354" s="8"/>
      <c r="UJD354" s="8"/>
      <c r="UJE354" s="8"/>
      <c r="UJF354" s="8"/>
      <c r="UJG354" s="8"/>
      <c r="UJH354" s="8"/>
      <c r="UJI354" s="8"/>
      <c r="UJJ354" s="8"/>
      <c r="UJK354" s="8"/>
      <c r="UJL354" s="8"/>
      <c r="UJM354" s="8"/>
      <c r="UJN354" s="8"/>
      <c r="UJO354" s="8"/>
      <c r="UJP354" s="8"/>
      <c r="UJQ354" s="8"/>
      <c r="UJR354" s="8"/>
      <c r="UJS354" s="8"/>
      <c r="UJT354" s="8"/>
      <c r="UJU354" s="8"/>
      <c r="UJV354" s="8"/>
      <c r="UJW354" s="8"/>
      <c r="UJX354" s="8"/>
      <c r="UJY354" s="8"/>
      <c r="UJZ354" s="8"/>
      <c r="UKA354" s="8"/>
      <c r="UKB354" s="8"/>
      <c r="UKC354" s="8"/>
      <c r="UKD354" s="8"/>
      <c r="UKE354" s="8"/>
      <c r="UKF354" s="8"/>
      <c r="UKG354" s="8"/>
      <c r="UKH354" s="8"/>
      <c r="UKI354" s="8"/>
      <c r="UKJ354" s="8"/>
      <c r="UKK354" s="8"/>
      <c r="UKL354" s="8"/>
      <c r="UKM354" s="8"/>
      <c r="UKN354" s="8"/>
      <c r="UKO354" s="8"/>
      <c r="UKP354" s="8"/>
      <c r="UKQ354" s="8"/>
      <c r="UKR354" s="8"/>
      <c r="UKS354" s="8"/>
      <c r="UKT354" s="8"/>
      <c r="UKU354" s="8"/>
      <c r="UKV354" s="8"/>
      <c r="UKW354" s="8"/>
      <c r="UKX354" s="8"/>
      <c r="UKY354" s="8"/>
      <c r="UKZ354" s="8"/>
      <c r="ULA354" s="8"/>
      <c r="ULB354" s="8"/>
      <c r="ULC354" s="8"/>
      <c r="ULD354" s="8"/>
      <c r="ULE354" s="8"/>
      <c r="ULF354" s="8"/>
      <c r="ULG354" s="8"/>
      <c r="ULH354" s="8"/>
      <c r="ULI354" s="8"/>
      <c r="ULJ354" s="8"/>
      <c r="ULK354" s="8"/>
      <c r="ULL354" s="8"/>
      <c r="ULM354" s="8"/>
      <c r="ULN354" s="8"/>
      <c r="ULO354" s="8"/>
      <c r="ULP354" s="8"/>
      <c r="ULQ354" s="8"/>
      <c r="ULR354" s="8"/>
      <c r="ULS354" s="8"/>
      <c r="ULT354" s="8"/>
      <c r="ULU354" s="8"/>
      <c r="ULV354" s="8"/>
      <c r="ULW354" s="8"/>
      <c r="ULX354" s="8"/>
      <c r="ULY354" s="8"/>
      <c r="ULZ354" s="8"/>
      <c r="UMA354" s="8"/>
      <c r="UMB354" s="8"/>
      <c r="UMC354" s="8"/>
      <c r="UMD354" s="8"/>
      <c r="UME354" s="8"/>
      <c r="UMF354" s="8"/>
      <c r="UMG354" s="8"/>
      <c r="UMH354" s="8"/>
      <c r="UMI354" s="8"/>
      <c r="UMJ354" s="8"/>
      <c r="UMK354" s="8"/>
      <c r="UML354" s="8"/>
      <c r="UMM354" s="8"/>
      <c r="UMN354" s="8"/>
      <c r="UMO354" s="8"/>
      <c r="UMP354" s="8"/>
      <c r="UMQ354" s="8"/>
      <c r="UMR354" s="8"/>
      <c r="UMS354" s="8"/>
      <c r="UMT354" s="8"/>
      <c r="UMU354" s="8"/>
      <c r="UMV354" s="8"/>
      <c r="UMW354" s="8"/>
      <c r="UMX354" s="8"/>
      <c r="UMY354" s="8"/>
      <c r="UMZ354" s="8"/>
      <c r="UNA354" s="8"/>
      <c r="UNB354" s="8"/>
      <c r="UNC354" s="8"/>
      <c r="UND354" s="8"/>
      <c r="UNE354" s="8"/>
      <c r="UNF354" s="8"/>
      <c r="UNG354" s="8"/>
      <c r="UNH354" s="8"/>
      <c r="UNI354" s="8"/>
      <c r="UNJ354" s="8"/>
      <c r="UNK354" s="8"/>
      <c r="UNL354" s="8"/>
      <c r="UNM354" s="8"/>
      <c r="UNN354" s="8"/>
      <c r="UNO354" s="8"/>
      <c r="UNP354" s="8"/>
      <c r="UNQ354" s="8"/>
      <c r="UNR354" s="8"/>
      <c r="UNS354" s="8"/>
      <c r="UNT354" s="8"/>
      <c r="UNU354" s="8"/>
      <c r="UNV354" s="8"/>
      <c r="UNW354" s="8"/>
      <c r="UNX354" s="8"/>
      <c r="UNY354" s="8"/>
      <c r="UNZ354" s="8"/>
      <c r="UOA354" s="8"/>
      <c r="UOB354" s="8"/>
      <c r="UOC354" s="8"/>
      <c r="UOD354" s="8"/>
      <c r="UOE354" s="8"/>
      <c r="UOF354" s="8"/>
      <c r="UOG354" s="8"/>
      <c r="UOH354" s="8"/>
      <c r="UOI354" s="8"/>
      <c r="UOJ354" s="8"/>
      <c r="UOK354" s="8"/>
      <c r="UOL354" s="8"/>
      <c r="UOM354" s="8"/>
      <c r="UON354" s="8"/>
      <c r="UOO354" s="8"/>
      <c r="UOP354" s="8"/>
      <c r="UOQ354" s="8"/>
      <c r="UOR354" s="8"/>
      <c r="UOS354" s="8"/>
      <c r="UOT354" s="8"/>
      <c r="UOU354" s="8"/>
      <c r="UOV354" s="8"/>
      <c r="UOW354" s="8"/>
      <c r="UOX354" s="8"/>
      <c r="UOY354" s="8"/>
      <c r="UOZ354" s="8"/>
      <c r="UPA354" s="8"/>
      <c r="UPB354" s="8"/>
      <c r="UPC354" s="8"/>
      <c r="UPD354" s="8"/>
      <c r="UPE354" s="8"/>
      <c r="UPF354" s="8"/>
      <c r="UPG354" s="8"/>
      <c r="UPH354" s="8"/>
      <c r="UPI354" s="8"/>
      <c r="UPJ354" s="8"/>
      <c r="UPK354" s="8"/>
      <c r="UPL354" s="8"/>
      <c r="UPM354" s="8"/>
      <c r="UPN354" s="8"/>
      <c r="UPO354" s="8"/>
      <c r="UPP354" s="8"/>
      <c r="UPQ354" s="8"/>
      <c r="UPR354" s="8"/>
      <c r="UPS354" s="8"/>
      <c r="UPT354" s="8"/>
      <c r="UPU354" s="8"/>
      <c r="UPV354" s="8"/>
      <c r="UPW354" s="8"/>
      <c r="UPX354" s="8"/>
      <c r="UPY354" s="8"/>
      <c r="UPZ354" s="8"/>
      <c r="UQA354" s="8"/>
      <c r="UQB354" s="8"/>
      <c r="UQC354" s="8"/>
      <c r="UQD354" s="8"/>
      <c r="UQE354" s="8"/>
      <c r="UQF354" s="8"/>
      <c r="UQG354" s="8"/>
      <c r="UQH354" s="8"/>
      <c r="UQI354" s="8"/>
      <c r="UQJ354" s="8"/>
      <c r="UQK354" s="8"/>
      <c r="UQL354" s="8"/>
      <c r="UQM354" s="8"/>
      <c r="UQN354" s="8"/>
      <c r="UQO354" s="8"/>
      <c r="UQP354" s="8"/>
      <c r="UQQ354" s="8"/>
      <c r="UQR354" s="8"/>
      <c r="UQS354" s="8"/>
      <c r="UQT354" s="8"/>
      <c r="UQU354" s="8"/>
      <c r="UQV354" s="8"/>
      <c r="UQW354" s="8"/>
      <c r="UQX354" s="8"/>
      <c r="UQY354" s="8"/>
      <c r="UQZ354" s="8"/>
      <c r="URA354" s="8"/>
      <c r="URB354" s="8"/>
      <c r="URC354" s="8"/>
      <c r="URD354" s="8"/>
      <c r="URE354" s="8"/>
      <c r="URF354" s="8"/>
      <c r="URG354" s="8"/>
      <c r="URH354" s="8"/>
      <c r="URI354" s="8"/>
      <c r="URJ354" s="8"/>
      <c r="URK354" s="8"/>
      <c r="URL354" s="8"/>
      <c r="URM354" s="8"/>
      <c r="URN354" s="8"/>
      <c r="URO354" s="8"/>
      <c r="URP354" s="8"/>
      <c r="URQ354" s="8"/>
      <c r="URR354" s="8"/>
      <c r="URS354" s="8"/>
      <c r="URT354" s="8"/>
      <c r="URU354" s="8"/>
      <c r="URV354" s="8"/>
      <c r="URW354" s="8"/>
      <c r="URX354" s="8"/>
      <c r="URY354" s="8"/>
      <c r="URZ354" s="8"/>
      <c r="USA354" s="8"/>
      <c r="USB354" s="8"/>
      <c r="USC354" s="8"/>
      <c r="USD354" s="8"/>
      <c r="USE354" s="8"/>
      <c r="USF354" s="8"/>
      <c r="USG354" s="8"/>
      <c r="USH354" s="8"/>
      <c r="USI354" s="8"/>
      <c r="USJ354" s="8"/>
      <c r="USK354" s="8"/>
      <c r="USL354" s="8"/>
      <c r="USM354" s="8"/>
      <c r="USN354" s="8"/>
      <c r="USO354" s="8"/>
      <c r="USP354" s="8"/>
      <c r="USQ354" s="8"/>
      <c r="USR354" s="8"/>
      <c r="USS354" s="8"/>
      <c r="UST354" s="8"/>
      <c r="USU354" s="8"/>
      <c r="USV354" s="8"/>
      <c r="USW354" s="8"/>
      <c r="USX354" s="8"/>
      <c r="USY354" s="8"/>
      <c r="USZ354" s="8"/>
      <c r="UTA354" s="8"/>
      <c r="UTB354" s="8"/>
      <c r="UTC354" s="8"/>
      <c r="UTD354" s="8"/>
      <c r="UTE354" s="8"/>
      <c r="UTF354" s="8"/>
      <c r="UTG354" s="8"/>
      <c r="UTH354" s="8"/>
      <c r="UTI354" s="8"/>
      <c r="UTJ354" s="8"/>
      <c r="UTK354" s="8"/>
      <c r="UTL354" s="8"/>
      <c r="UTM354" s="8"/>
      <c r="UTN354" s="8"/>
      <c r="UTO354" s="8"/>
      <c r="UTP354" s="8"/>
      <c r="UTQ354" s="8"/>
      <c r="UTR354" s="8"/>
      <c r="UTS354" s="8"/>
      <c r="UTT354" s="8"/>
      <c r="UTU354" s="8"/>
      <c r="UTV354" s="8"/>
      <c r="UTW354" s="8"/>
      <c r="UTX354" s="8"/>
      <c r="UTY354" s="8"/>
      <c r="UTZ354" s="8"/>
      <c r="UUA354" s="8"/>
      <c r="UUB354" s="8"/>
      <c r="UUC354" s="8"/>
      <c r="UUD354" s="8"/>
      <c r="UUE354" s="8"/>
      <c r="UUF354" s="8"/>
      <c r="UUG354" s="8"/>
      <c r="UUH354" s="8"/>
      <c r="UUI354" s="8"/>
      <c r="UUJ354" s="8"/>
      <c r="UUK354" s="8"/>
      <c r="UUL354" s="8"/>
      <c r="UUM354" s="8"/>
      <c r="UUN354" s="8"/>
      <c r="UUO354" s="8"/>
      <c r="UUP354" s="8"/>
      <c r="UUQ354" s="8"/>
      <c r="UUR354" s="8"/>
      <c r="UUS354" s="8"/>
      <c r="UUT354" s="8"/>
      <c r="UUU354" s="8"/>
      <c r="UUV354" s="8"/>
      <c r="UUW354" s="8"/>
      <c r="UUX354" s="8"/>
      <c r="UUY354" s="8"/>
      <c r="UUZ354" s="8"/>
      <c r="UVA354" s="8"/>
      <c r="UVB354" s="8"/>
      <c r="UVC354" s="8"/>
      <c r="UVD354" s="8"/>
      <c r="UVE354" s="8"/>
      <c r="UVF354" s="8"/>
      <c r="UVG354" s="8"/>
      <c r="UVH354" s="8"/>
      <c r="UVI354" s="8"/>
      <c r="UVJ354" s="8"/>
      <c r="UVK354" s="8"/>
      <c r="UVL354" s="8"/>
      <c r="UVM354" s="8"/>
      <c r="UVN354" s="8"/>
      <c r="UVO354" s="8"/>
      <c r="UVP354" s="8"/>
      <c r="UVQ354" s="8"/>
      <c r="UVR354" s="8"/>
      <c r="UVS354" s="8"/>
      <c r="UVT354" s="8"/>
      <c r="UVU354" s="8"/>
      <c r="UVV354" s="8"/>
      <c r="UVW354" s="8"/>
      <c r="UVX354" s="8"/>
      <c r="UVY354" s="8"/>
      <c r="UVZ354" s="8"/>
      <c r="UWA354" s="8"/>
      <c r="UWB354" s="8"/>
      <c r="UWC354" s="8"/>
      <c r="UWD354" s="8"/>
      <c r="UWE354" s="8"/>
      <c r="UWF354" s="8"/>
      <c r="UWG354" s="8"/>
      <c r="UWH354" s="8"/>
      <c r="UWI354" s="8"/>
      <c r="UWJ354" s="8"/>
      <c r="UWK354" s="8"/>
      <c r="UWL354" s="8"/>
      <c r="UWM354" s="8"/>
      <c r="UWN354" s="8"/>
      <c r="UWO354" s="8"/>
      <c r="UWP354" s="8"/>
      <c r="UWQ354" s="8"/>
      <c r="UWR354" s="8"/>
      <c r="UWS354" s="8"/>
      <c r="UWT354" s="8"/>
      <c r="UWU354" s="8"/>
      <c r="UWV354" s="8"/>
      <c r="UWW354" s="8"/>
      <c r="UWX354" s="8"/>
      <c r="UWY354" s="8"/>
      <c r="UWZ354" s="8"/>
      <c r="UXA354" s="8"/>
      <c r="UXB354" s="8"/>
      <c r="UXC354" s="8"/>
      <c r="UXD354" s="8"/>
      <c r="UXE354" s="8"/>
      <c r="UXF354" s="8"/>
      <c r="UXG354" s="8"/>
      <c r="UXH354" s="8"/>
      <c r="UXI354" s="8"/>
      <c r="UXJ354" s="8"/>
      <c r="UXK354" s="8"/>
      <c r="UXL354" s="8"/>
      <c r="UXM354" s="8"/>
      <c r="UXN354" s="8"/>
      <c r="UXO354" s="8"/>
      <c r="UXP354" s="8"/>
      <c r="UXQ354" s="8"/>
      <c r="UXR354" s="8"/>
      <c r="UXS354" s="8"/>
      <c r="UXT354" s="8"/>
      <c r="UXU354" s="8"/>
      <c r="UXV354" s="8"/>
      <c r="UXW354" s="8"/>
      <c r="UXX354" s="8"/>
      <c r="UXY354" s="8"/>
      <c r="UXZ354" s="8"/>
      <c r="UYA354" s="8"/>
      <c r="UYB354" s="8"/>
      <c r="UYC354" s="8"/>
      <c r="UYD354" s="8"/>
      <c r="UYE354" s="8"/>
      <c r="UYF354" s="8"/>
      <c r="UYG354" s="8"/>
      <c r="UYH354" s="8"/>
      <c r="UYI354" s="8"/>
      <c r="UYJ354" s="8"/>
      <c r="UYK354" s="8"/>
      <c r="UYL354" s="8"/>
      <c r="UYM354" s="8"/>
      <c r="UYN354" s="8"/>
      <c r="UYO354" s="8"/>
      <c r="UYP354" s="8"/>
      <c r="UYQ354" s="8"/>
      <c r="UYR354" s="8"/>
      <c r="UYS354" s="8"/>
      <c r="UYT354" s="8"/>
      <c r="UYU354" s="8"/>
      <c r="UYV354" s="8"/>
      <c r="UYW354" s="8"/>
      <c r="UYX354" s="8"/>
      <c r="UYY354" s="8"/>
      <c r="UYZ354" s="8"/>
      <c r="UZA354" s="8"/>
      <c r="UZB354" s="8"/>
      <c r="UZC354" s="8"/>
      <c r="UZD354" s="8"/>
      <c r="UZE354" s="8"/>
      <c r="UZF354" s="8"/>
      <c r="UZG354" s="8"/>
      <c r="UZH354" s="8"/>
      <c r="UZI354" s="8"/>
      <c r="UZJ354" s="8"/>
      <c r="UZK354" s="8"/>
      <c r="UZL354" s="8"/>
      <c r="UZM354" s="8"/>
      <c r="UZN354" s="8"/>
      <c r="UZO354" s="8"/>
      <c r="UZP354" s="8"/>
      <c r="UZQ354" s="8"/>
      <c r="UZR354" s="8"/>
      <c r="UZS354" s="8"/>
      <c r="UZT354" s="8"/>
      <c r="UZU354" s="8"/>
      <c r="UZV354" s="8"/>
      <c r="UZW354" s="8"/>
      <c r="UZX354" s="8"/>
      <c r="UZY354" s="8"/>
      <c r="UZZ354" s="8"/>
      <c r="VAA354" s="8"/>
      <c r="VAB354" s="8"/>
      <c r="VAC354" s="8"/>
      <c r="VAD354" s="8"/>
      <c r="VAE354" s="8"/>
      <c r="VAF354" s="8"/>
      <c r="VAG354" s="8"/>
      <c r="VAH354" s="8"/>
      <c r="VAI354" s="8"/>
      <c r="VAJ354" s="8"/>
      <c r="VAK354" s="8"/>
      <c r="VAL354" s="8"/>
      <c r="VAM354" s="8"/>
      <c r="VAN354" s="8"/>
      <c r="VAO354" s="8"/>
      <c r="VAP354" s="8"/>
      <c r="VAQ354" s="8"/>
      <c r="VAR354" s="8"/>
      <c r="VAS354" s="8"/>
      <c r="VAT354" s="8"/>
      <c r="VAU354" s="8"/>
      <c r="VAV354" s="8"/>
      <c r="VAW354" s="8"/>
      <c r="VAX354" s="8"/>
      <c r="VAY354" s="8"/>
      <c r="VAZ354" s="8"/>
      <c r="VBA354" s="8"/>
      <c r="VBB354" s="8"/>
      <c r="VBC354" s="8"/>
      <c r="VBD354" s="8"/>
      <c r="VBE354" s="8"/>
      <c r="VBF354" s="8"/>
      <c r="VBG354" s="8"/>
      <c r="VBH354" s="8"/>
      <c r="VBI354" s="8"/>
      <c r="VBJ354" s="8"/>
      <c r="VBK354" s="8"/>
      <c r="VBL354" s="8"/>
      <c r="VBM354" s="8"/>
      <c r="VBN354" s="8"/>
      <c r="VBO354" s="8"/>
      <c r="VBP354" s="8"/>
      <c r="VBQ354" s="8"/>
      <c r="VBR354" s="8"/>
      <c r="VBS354" s="8"/>
      <c r="VBT354" s="8"/>
      <c r="VBU354" s="8"/>
      <c r="VBV354" s="8"/>
      <c r="VBW354" s="8"/>
      <c r="VBX354" s="8"/>
      <c r="VBY354" s="8"/>
      <c r="VBZ354" s="8"/>
      <c r="VCA354" s="8"/>
      <c r="VCB354" s="8"/>
      <c r="VCC354" s="8"/>
      <c r="VCD354" s="8"/>
      <c r="VCE354" s="8"/>
      <c r="VCF354" s="8"/>
      <c r="VCG354" s="8"/>
      <c r="VCH354" s="8"/>
      <c r="VCI354" s="8"/>
      <c r="VCJ354" s="8"/>
      <c r="VCK354" s="8"/>
      <c r="VCL354" s="8"/>
      <c r="VCM354" s="8"/>
      <c r="VCN354" s="8"/>
      <c r="VCO354" s="8"/>
      <c r="VCP354" s="8"/>
      <c r="VCQ354" s="8"/>
      <c r="VCR354" s="8"/>
      <c r="VCS354" s="8"/>
      <c r="VCT354" s="8"/>
      <c r="VCU354" s="8"/>
      <c r="VCV354" s="8"/>
      <c r="VCW354" s="8"/>
      <c r="VCX354" s="8"/>
      <c r="VCY354" s="8"/>
      <c r="VCZ354" s="8"/>
      <c r="VDA354" s="8"/>
      <c r="VDB354" s="8"/>
      <c r="VDC354" s="8"/>
      <c r="VDD354" s="8"/>
      <c r="VDE354" s="8"/>
      <c r="VDF354" s="8"/>
      <c r="VDG354" s="8"/>
      <c r="VDH354" s="8"/>
      <c r="VDI354" s="8"/>
      <c r="VDJ354" s="8"/>
      <c r="VDK354" s="8"/>
      <c r="VDL354" s="8"/>
      <c r="VDM354" s="8"/>
      <c r="VDN354" s="8"/>
      <c r="VDO354" s="8"/>
      <c r="VDP354" s="8"/>
      <c r="VDQ354" s="8"/>
      <c r="VDR354" s="8"/>
      <c r="VDS354" s="8"/>
      <c r="VDT354" s="8"/>
      <c r="VDU354" s="8"/>
      <c r="VDV354" s="8"/>
      <c r="VDW354" s="8"/>
      <c r="VDX354" s="8"/>
      <c r="VDY354" s="8"/>
      <c r="VDZ354" s="8"/>
      <c r="VEA354" s="8"/>
      <c r="VEB354" s="8"/>
      <c r="VEC354" s="8"/>
      <c r="VED354" s="8"/>
      <c r="VEE354" s="8"/>
      <c r="VEF354" s="8"/>
      <c r="VEG354" s="8"/>
      <c r="VEH354" s="8"/>
      <c r="VEI354" s="8"/>
      <c r="VEJ354" s="8"/>
      <c r="VEK354" s="8"/>
      <c r="VEL354" s="8"/>
      <c r="VEM354" s="8"/>
      <c r="VEN354" s="8"/>
      <c r="VEO354" s="8"/>
      <c r="VEP354" s="8"/>
      <c r="VEQ354" s="8"/>
      <c r="VER354" s="8"/>
      <c r="VES354" s="8"/>
      <c r="VET354" s="8"/>
      <c r="VEU354" s="8"/>
      <c r="VEV354" s="8"/>
      <c r="VEW354" s="8"/>
      <c r="VEX354" s="8"/>
      <c r="VEY354" s="8"/>
      <c r="VEZ354" s="8"/>
      <c r="VFA354" s="8"/>
      <c r="VFB354" s="8"/>
      <c r="VFC354" s="8"/>
      <c r="VFD354" s="8"/>
      <c r="VFE354" s="8"/>
      <c r="VFF354" s="8"/>
      <c r="VFG354" s="8"/>
      <c r="VFH354" s="8"/>
      <c r="VFI354" s="8"/>
      <c r="VFJ354" s="8"/>
      <c r="VFK354" s="8"/>
      <c r="VFL354" s="8"/>
      <c r="VFM354" s="8"/>
      <c r="VFN354" s="8"/>
      <c r="VFO354" s="8"/>
      <c r="VFP354" s="8"/>
      <c r="VFQ354" s="8"/>
      <c r="VFR354" s="8"/>
      <c r="VFS354" s="8"/>
      <c r="VFT354" s="8"/>
      <c r="VFU354" s="8"/>
      <c r="VFV354" s="8"/>
      <c r="VFW354" s="8"/>
      <c r="VFX354" s="8"/>
      <c r="VFY354" s="8"/>
      <c r="VFZ354" s="8"/>
      <c r="VGA354" s="8"/>
      <c r="VGB354" s="8"/>
      <c r="VGC354" s="8"/>
      <c r="VGD354" s="8"/>
      <c r="VGE354" s="8"/>
      <c r="VGF354" s="8"/>
      <c r="VGG354" s="8"/>
      <c r="VGH354" s="8"/>
      <c r="VGI354" s="8"/>
      <c r="VGJ354" s="8"/>
      <c r="VGK354" s="8"/>
      <c r="VGL354" s="8"/>
      <c r="VGM354" s="8"/>
      <c r="VGN354" s="8"/>
      <c r="VGO354" s="8"/>
      <c r="VGP354" s="8"/>
      <c r="VGQ354" s="8"/>
      <c r="VGR354" s="8"/>
      <c r="VGS354" s="8"/>
      <c r="VGT354" s="8"/>
      <c r="VGU354" s="8"/>
      <c r="VGV354" s="8"/>
      <c r="VGW354" s="8"/>
      <c r="VGX354" s="8"/>
      <c r="VGY354" s="8"/>
      <c r="VGZ354" s="8"/>
      <c r="VHA354" s="8"/>
      <c r="VHB354" s="8"/>
      <c r="VHC354" s="8"/>
      <c r="VHD354" s="8"/>
      <c r="VHE354" s="8"/>
      <c r="VHF354" s="8"/>
      <c r="VHG354" s="8"/>
      <c r="VHH354" s="8"/>
      <c r="VHI354" s="8"/>
      <c r="VHJ354" s="8"/>
      <c r="VHK354" s="8"/>
      <c r="VHL354" s="8"/>
      <c r="VHM354" s="8"/>
      <c r="VHN354" s="8"/>
      <c r="VHO354" s="8"/>
      <c r="VHP354" s="8"/>
      <c r="VHQ354" s="8"/>
      <c r="VHR354" s="8"/>
      <c r="VHS354" s="8"/>
      <c r="VHT354" s="8"/>
      <c r="VHU354" s="8"/>
      <c r="VHV354" s="8"/>
      <c r="VHW354" s="8"/>
      <c r="VHX354" s="8"/>
      <c r="VHY354" s="8"/>
      <c r="VHZ354" s="8"/>
      <c r="VIA354" s="8"/>
      <c r="VIB354" s="8"/>
      <c r="VIC354" s="8"/>
      <c r="VID354" s="8"/>
      <c r="VIE354" s="8"/>
      <c r="VIF354" s="8"/>
      <c r="VIG354" s="8"/>
      <c r="VIH354" s="8"/>
      <c r="VII354" s="8"/>
      <c r="VIJ354" s="8"/>
      <c r="VIK354" s="8"/>
      <c r="VIL354" s="8"/>
      <c r="VIM354" s="8"/>
      <c r="VIN354" s="8"/>
      <c r="VIO354" s="8"/>
      <c r="VIP354" s="8"/>
      <c r="VIQ354" s="8"/>
      <c r="VIR354" s="8"/>
      <c r="VIS354" s="8"/>
      <c r="VIT354" s="8"/>
      <c r="VIU354" s="8"/>
      <c r="VIV354" s="8"/>
      <c r="VIW354" s="8"/>
      <c r="VIX354" s="8"/>
      <c r="VIY354" s="8"/>
      <c r="VIZ354" s="8"/>
      <c r="VJA354" s="8"/>
      <c r="VJB354" s="8"/>
      <c r="VJC354" s="8"/>
      <c r="VJD354" s="8"/>
      <c r="VJE354" s="8"/>
      <c r="VJF354" s="8"/>
      <c r="VJG354" s="8"/>
      <c r="VJH354" s="8"/>
      <c r="VJI354" s="8"/>
      <c r="VJJ354" s="8"/>
      <c r="VJK354" s="8"/>
      <c r="VJL354" s="8"/>
      <c r="VJM354" s="8"/>
      <c r="VJN354" s="8"/>
      <c r="VJO354" s="8"/>
      <c r="VJP354" s="8"/>
      <c r="VJQ354" s="8"/>
      <c r="VJR354" s="8"/>
      <c r="VJS354" s="8"/>
      <c r="VJT354" s="8"/>
      <c r="VJU354" s="8"/>
      <c r="VJV354" s="8"/>
      <c r="VJW354" s="8"/>
      <c r="VJX354" s="8"/>
      <c r="VJY354" s="8"/>
      <c r="VJZ354" s="8"/>
      <c r="VKA354" s="8"/>
      <c r="VKB354" s="8"/>
      <c r="VKC354" s="8"/>
      <c r="VKD354" s="8"/>
      <c r="VKE354" s="8"/>
      <c r="VKF354" s="8"/>
      <c r="VKG354" s="8"/>
      <c r="VKH354" s="8"/>
      <c r="VKI354" s="8"/>
      <c r="VKJ354" s="8"/>
      <c r="VKK354" s="8"/>
      <c r="VKL354" s="8"/>
      <c r="VKM354" s="8"/>
      <c r="VKN354" s="8"/>
      <c r="VKO354" s="8"/>
      <c r="VKP354" s="8"/>
      <c r="VKQ354" s="8"/>
      <c r="VKR354" s="8"/>
      <c r="VKS354" s="8"/>
      <c r="VKT354" s="8"/>
      <c r="VKU354" s="8"/>
      <c r="VKV354" s="8"/>
      <c r="VKW354" s="8"/>
      <c r="VKX354" s="8"/>
      <c r="VKY354" s="8"/>
      <c r="VKZ354" s="8"/>
      <c r="VLA354" s="8"/>
      <c r="VLB354" s="8"/>
      <c r="VLC354" s="8"/>
      <c r="VLD354" s="8"/>
      <c r="VLE354" s="8"/>
      <c r="VLF354" s="8"/>
      <c r="VLG354" s="8"/>
      <c r="VLH354" s="8"/>
      <c r="VLI354" s="8"/>
      <c r="VLJ354" s="8"/>
      <c r="VLK354" s="8"/>
      <c r="VLL354" s="8"/>
      <c r="VLM354" s="8"/>
      <c r="VLN354" s="8"/>
      <c r="VLO354" s="8"/>
      <c r="VLP354" s="8"/>
      <c r="VLQ354" s="8"/>
      <c r="VLR354" s="8"/>
      <c r="VLS354" s="8"/>
      <c r="VLT354" s="8"/>
      <c r="VLU354" s="8"/>
      <c r="VLV354" s="8"/>
      <c r="VLW354" s="8"/>
      <c r="VLX354" s="8"/>
      <c r="VLY354" s="8"/>
      <c r="VLZ354" s="8"/>
      <c r="VMA354" s="8"/>
      <c r="VMB354" s="8"/>
      <c r="VMC354" s="8"/>
      <c r="VMD354" s="8"/>
      <c r="VME354" s="8"/>
      <c r="VMF354" s="8"/>
      <c r="VMG354" s="8"/>
      <c r="VMH354" s="8"/>
      <c r="VMI354" s="8"/>
      <c r="VMJ354" s="8"/>
      <c r="VMK354" s="8"/>
      <c r="VML354" s="8"/>
      <c r="VMM354" s="8"/>
      <c r="VMN354" s="8"/>
      <c r="VMO354" s="8"/>
      <c r="VMP354" s="8"/>
      <c r="VMQ354" s="8"/>
      <c r="VMR354" s="8"/>
      <c r="VMS354" s="8"/>
      <c r="VMT354" s="8"/>
      <c r="VMU354" s="8"/>
      <c r="VMV354" s="8"/>
      <c r="VMW354" s="8"/>
      <c r="VMX354" s="8"/>
      <c r="VMY354" s="8"/>
      <c r="VMZ354" s="8"/>
      <c r="VNA354" s="8"/>
      <c r="VNB354" s="8"/>
      <c r="VNC354" s="8"/>
      <c r="VND354" s="8"/>
      <c r="VNE354" s="8"/>
      <c r="VNF354" s="8"/>
      <c r="VNG354" s="8"/>
      <c r="VNH354" s="8"/>
      <c r="VNI354" s="8"/>
      <c r="VNJ354" s="8"/>
      <c r="VNK354" s="8"/>
      <c r="VNL354" s="8"/>
      <c r="VNM354" s="8"/>
      <c r="VNN354" s="8"/>
      <c r="VNO354" s="8"/>
      <c r="VNP354" s="8"/>
      <c r="VNQ354" s="8"/>
      <c r="VNR354" s="8"/>
      <c r="VNS354" s="8"/>
      <c r="VNT354" s="8"/>
      <c r="VNU354" s="8"/>
      <c r="VNV354" s="8"/>
      <c r="VNW354" s="8"/>
      <c r="VNX354" s="8"/>
      <c r="VNY354" s="8"/>
      <c r="VNZ354" s="8"/>
      <c r="VOA354" s="8"/>
      <c r="VOB354" s="8"/>
      <c r="VOC354" s="8"/>
      <c r="VOD354" s="8"/>
      <c r="VOE354" s="8"/>
      <c r="VOF354" s="8"/>
      <c r="VOG354" s="8"/>
      <c r="VOH354" s="8"/>
      <c r="VOI354" s="8"/>
      <c r="VOJ354" s="8"/>
      <c r="VOK354" s="8"/>
      <c r="VOL354" s="8"/>
      <c r="VOM354" s="8"/>
      <c r="VON354" s="8"/>
      <c r="VOO354" s="8"/>
      <c r="VOP354" s="8"/>
      <c r="VOQ354" s="8"/>
      <c r="VOR354" s="8"/>
      <c r="VOS354" s="8"/>
      <c r="VOT354" s="8"/>
      <c r="VOU354" s="8"/>
      <c r="VOV354" s="8"/>
      <c r="VOW354" s="8"/>
      <c r="VOX354" s="8"/>
      <c r="VOY354" s="8"/>
      <c r="VOZ354" s="8"/>
      <c r="VPA354" s="8"/>
      <c r="VPB354" s="8"/>
      <c r="VPC354" s="8"/>
      <c r="VPD354" s="8"/>
      <c r="VPE354" s="8"/>
      <c r="VPF354" s="8"/>
      <c r="VPG354" s="8"/>
      <c r="VPH354" s="8"/>
      <c r="VPI354" s="8"/>
      <c r="VPJ354" s="8"/>
      <c r="VPK354" s="8"/>
      <c r="VPL354" s="8"/>
      <c r="VPM354" s="8"/>
      <c r="VPN354" s="8"/>
      <c r="VPO354" s="8"/>
      <c r="VPP354" s="8"/>
      <c r="VPQ354" s="8"/>
      <c r="VPR354" s="8"/>
      <c r="VPS354" s="8"/>
      <c r="VPT354" s="8"/>
      <c r="VPU354" s="8"/>
      <c r="VPV354" s="8"/>
      <c r="VPW354" s="8"/>
      <c r="VPX354" s="8"/>
      <c r="VPY354" s="8"/>
      <c r="VPZ354" s="8"/>
      <c r="VQA354" s="8"/>
      <c r="VQB354" s="8"/>
      <c r="VQC354" s="8"/>
      <c r="VQD354" s="8"/>
      <c r="VQE354" s="8"/>
      <c r="VQF354" s="8"/>
      <c r="VQG354" s="8"/>
      <c r="VQH354" s="8"/>
      <c r="VQI354" s="8"/>
      <c r="VQJ354" s="8"/>
      <c r="VQK354" s="8"/>
      <c r="VQL354" s="8"/>
      <c r="VQM354" s="8"/>
      <c r="VQN354" s="8"/>
      <c r="VQO354" s="8"/>
      <c r="VQP354" s="8"/>
      <c r="VQQ354" s="8"/>
      <c r="VQR354" s="8"/>
      <c r="VQS354" s="8"/>
      <c r="VQT354" s="8"/>
      <c r="VQU354" s="8"/>
      <c r="VQV354" s="8"/>
      <c r="VQW354" s="8"/>
      <c r="VQX354" s="8"/>
      <c r="VQY354" s="8"/>
      <c r="VQZ354" s="8"/>
      <c r="VRA354" s="8"/>
      <c r="VRB354" s="8"/>
      <c r="VRC354" s="8"/>
      <c r="VRD354" s="8"/>
      <c r="VRE354" s="8"/>
      <c r="VRF354" s="8"/>
      <c r="VRG354" s="8"/>
      <c r="VRH354" s="8"/>
      <c r="VRI354" s="8"/>
      <c r="VRJ354" s="8"/>
      <c r="VRK354" s="8"/>
      <c r="VRL354" s="8"/>
      <c r="VRM354" s="8"/>
      <c r="VRN354" s="8"/>
      <c r="VRO354" s="8"/>
      <c r="VRP354" s="8"/>
      <c r="VRQ354" s="8"/>
      <c r="VRR354" s="8"/>
      <c r="VRS354" s="8"/>
      <c r="VRT354" s="8"/>
      <c r="VRU354" s="8"/>
      <c r="VRV354" s="8"/>
      <c r="VRW354" s="8"/>
      <c r="VRX354" s="8"/>
      <c r="VRY354" s="8"/>
      <c r="VRZ354" s="8"/>
      <c r="VSA354" s="8"/>
      <c r="VSB354" s="8"/>
      <c r="VSC354" s="8"/>
      <c r="VSD354" s="8"/>
      <c r="VSE354" s="8"/>
      <c r="VSF354" s="8"/>
      <c r="VSG354" s="8"/>
      <c r="VSH354" s="8"/>
      <c r="VSI354" s="8"/>
      <c r="VSJ354" s="8"/>
      <c r="VSK354" s="8"/>
      <c r="VSL354" s="8"/>
      <c r="VSM354" s="8"/>
      <c r="VSN354" s="8"/>
      <c r="VSO354" s="8"/>
      <c r="VSP354" s="8"/>
      <c r="VSQ354" s="8"/>
      <c r="VSR354" s="8"/>
      <c r="VSS354" s="8"/>
      <c r="VST354" s="8"/>
      <c r="VSU354" s="8"/>
      <c r="VSV354" s="8"/>
      <c r="VSW354" s="8"/>
      <c r="VSX354" s="8"/>
      <c r="VSY354" s="8"/>
      <c r="VSZ354" s="8"/>
      <c r="VTA354" s="8"/>
      <c r="VTB354" s="8"/>
      <c r="VTC354" s="8"/>
      <c r="VTD354" s="8"/>
      <c r="VTE354" s="8"/>
      <c r="VTF354" s="8"/>
      <c r="VTG354" s="8"/>
      <c r="VTH354" s="8"/>
      <c r="VTI354" s="8"/>
      <c r="VTJ354" s="8"/>
      <c r="VTK354" s="8"/>
      <c r="VTL354" s="8"/>
      <c r="VTM354" s="8"/>
      <c r="VTN354" s="8"/>
      <c r="VTO354" s="8"/>
      <c r="VTP354" s="8"/>
      <c r="VTQ354" s="8"/>
      <c r="VTR354" s="8"/>
      <c r="VTS354" s="8"/>
      <c r="VTT354" s="8"/>
      <c r="VTU354" s="8"/>
      <c r="VTV354" s="8"/>
      <c r="VTW354" s="8"/>
      <c r="VTX354" s="8"/>
      <c r="VTY354" s="8"/>
      <c r="VTZ354" s="8"/>
      <c r="VUA354" s="8"/>
      <c r="VUB354" s="8"/>
      <c r="VUC354" s="8"/>
      <c r="VUD354" s="8"/>
      <c r="VUE354" s="8"/>
      <c r="VUF354" s="8"/>
      <c r="VUG354" s="8"/>
      <c r="VUH354" s="8"/>
      <c r="VUI354" s="8"/>
      <c r="VUJ354" s="8"/>
      <c r="VUK354" s="8"/>
      <c r="VUL354" s="8"/>
      <c r="VUM354" s="8"/>
      <c r="VUN354" s="8"/>
      <c r="VUO354" s="8"/>
      <c r="VUP354" s="8"/>
      <c r="VUQ354" s="8"/>
      <c r="VUR354" s="8"/>
      <c r="VUS354" s="8"/>
      <c r="VUT354" s="8"/>
      <c r="VUU354" s="8"/>
      <c r="VUV354" s="8"/>
      <c r="VUW354" s="8"/>
      <c r="VUX354" s="8"/>
      <c r="VUY354" s="8"/>
      <c r="VUZ354" s="8"/>
      <c r="VVA354" s="8"/>
      <c r="VVB354" s="8"/>
      <c r="VVC354" s="8"/>
      <c r="VVD354" s="8"/>
      <c r="VVE354" s="8"/>
      <c r="VVF354" s="8"/>
      <c r="VVG354" s="8"/>
      <c r="VVH354" s="8"/>
      <c r="VVI354" s="8"/>
      <c r="VVJ354" s="8"/>
      <c r="VVK354" s="8"/>
      <c r="VVL354" s="8"/>
      <c r="VVM354" s="8"/>
      <c r="VVN354" s="8"/>
      <c r="VVO354" s="8"/>
      <c r="VVP354" s="8"/>
      <c r="VVQ354" s="8"/>
      <c r="VVR354" s="8"/>
      <c r="VVS354" s="8"/>
      <c r="VVT354" s="8"/>
      <c r="VVU354" s="8"/>
      <c r="VVV354" s="8"/>
      <c r="VVW354" s="8"/>
      <c r="VVX354" s="8"/>
      <c r="VVY354" s="8"/>
      <c r="VVZ354" s="8"/>
      <c r="VWA354" s="8"/>
      <c r="VWB354" s="8"/>
      <c r="VWC354" s="8"/>
      <c r="VWD354" s="8"/>
      <c r="VWE354" s="8"/>
      <c r="VWF354" s="8"/>
      <c r="VWG354" s="8"/>
      <c r="VWH354" s="8"/>
      <c r="VWI354" s="8"/>
      <c r="VWJ354" s="8"/>
      <c r="VWK354" s="8"/>
      <c r="VWL354" s="8"/>
      <c r="VWM354" s="8"/>
      <c r="VWN354" s="8"/>
      <c r="VWO354" s="8"/>
      <c r="VWP354" s="8"/>
      <c r="VWQ354" s="8"/>
      <c r="VWR354" s="8"/>
      <c r="VWS354" s="8"/>
      <c r="VWT354" s="8"/>
      <c r="VWU354" s="8"/>
      <c r="VWV354" s="8"/>
      <c r="VWW354" s="8"/>
      <c r="VWX354" s="8"/>
      <c r="VWY354" s="8"/>
      <c r="VWZ354" s="8"/>
      <c r="VXA354" s="8"/>
      <c r="VXB354" s="8"/>
      <c r="VXC354" s="8"/>
      <c r="VXD354" s="8"/>
      <c r="VXE354" s="8"/>
      <c r="VXF354" s="8"/>
      <c r="VXG354" s="8"/>
      <c r="VXH354" s="8"/>
      <c r="VXI354" s="8"/>
      <c r="VXJ354" s="8"/>
      <c r="VXK354" s="8"/>
      <c r="VXL354" s="8"/>
      <c r="VXM354" s="8"/>
      <c r="VXN354" s="8"/>
      <c r="VXO354" s="8"/>
      <c r="VXP354" s="8"/>
      <c r="VXQ354" s="8"/>
      <c r="VXR354" s="8"/>
      <c r="VXS354" s="8"/>
      <c r="VXT354" s="8"/>
      <c r="VXU354" s="8"/>
      <c r="VXV354" s="8"/>
      <c r="VXW354" s="8"/>
      <c r="VXX354" s="8"/>
      <c r="VXY354" s="8"/>
      <c r="VXZ354" s="8"/>
      <c r="VYA354" s="8"/>
      <c r="VYB354" s="8"/>
      <c r="VYC354" s="8"/>
      <c r="VYD354" s="8"/>
      <c r="VYE354" s="8"/>
      <c r="VYF354" s="8"/>
      <c r="VYG354" s="8"/>
      <c r="VYH354" s="8"/>
      <c r="VYI354" s="8"/>
      <c r="VYJ354" s="8"/>
      <c r="VYK354" s="8"/>
      <c r="VYL354" s="8"/>
      <c r="VYM354" s="8"/>
      <c r="VYN354" s="8"/>
      <c r="VYO354" s="8"/>
      <c r="VYP354" s="8"/>
      <c r="VYQ354" s="8"/>
      <c r="VYR354" s="8"/>
      <c r="VYS354" s="8"/>
      <c r="VYT354" s="8"/>
      <c r="VYU354" s="8"/>
      <c r="VYV354" s="8"/>
      <c r="VYW354" s="8"/>
      <c r="VYX354" s="8"/>
      <c r="VYY354" s="8"/>
      <c r="VYZ354" s="8"/>
      <c r="VZA354" s="8"/>
      <c r="VZB354" s="8"/>
      <c r="VZC354" s="8"/>
      <c r="VZD354" s="8"/>
      <c r="VZE354" s="8"/>
      <c r="VZF354" s="8"/>
      <c r="VZG354" s="8"/>
      <c r="VZH354" s="8"/>
      <c r="VZI354" s="8"/>
      <c r="VZJ354" s="8"/>
      <c r="VZK354" s="8"/>
      <c r="VZL354" s="8"/>
      <c r="VZM354" s="8"/>
      <c r="VZN354" s="8"/>
      <c r="VZO354" s="8"/>
      <c r="VZP354" s="8"/>
      <c r="VZQ354" s="8"/>
      <c r="VZR354" s="8"/>
      <c r="VZS354" s="8"/>
      <c r="VZT354" s="8"/>
      <c r="VZU354" s="8"/>
      <c r="VZV354" s="8"/>
      <c r="VZW354" s="8"/>
      <c r="VZX354" s="8"/>
      <c r="VZY354" s="8"/>
      <c r="VZZ354" s="8"/>
      <c r="WAA354" s="8"/>
      <c r="WAB354" s="8"/>
      <c r="WAC354" s="8"/>
      <c r="WAD354" s="8"/>
      <c r="WAE354" s="8"/>
      <c r="WAF354" s="8"/>
      <c r="WAG354" s="8"/>
      <c r="WAH354" s="8"/>
      <c r="WAI354" s="8"/>
      <c r="WAJ354" s="8"/>
      <c r="WAK354" s="8"/>
      <c r="WAL354" s="8"/>
      <c r="WAM354" s="8"/>
      <c r="WAN354" s="8"/>
      <c r="WAO354" s="8"/>
      <c r="WAP354" s="8"/>
      <c r="WAQ354" s="8"/>
      <c r="WAR354" s="8"/>
      <c r="WAS354" s="8"/>
      <c r="WAT354" s="8"/>
      <c r="WAU354" s="8"/>
      <c r="WAV354" s="8"/>
      <c r="WAW354" s="8"/>
      <c r="WAX354" s="8"/>
      <c r="WAY354" s="8"/>
      <c r="WAZ354" s="8"/>
      <c r="WBA354" s="8"/>
      <c r="WBB354" s="8"/>
      <c r="WBC354" s="8"/>
      <c r="WBD354" s="8"/>
      <c r="WBE354" s="8"/>
      <c r="WBF354" s="8"/>
      <c r="WBG354" s="8"/>
      <c r="WBH354" s="8"/>
      <c r="WBI354" s="8"/>
      <c r="WBJ354" s="8"/>
      <c r="WBK354" s="8"/>
      <c r="WBL354" s="8"/>
      <c r="WBM354" s="8"/>
      <c r="WBN354" s="8"/>
      <c r="WBO354" s="8"/>
      <c r="WBP354" s="8"/>
      <c r="WBQ354" s="8"/>
      <c r="WBR354" s="8"/>
      <c r="WBS354" s="8"/>
      <c r="WBT354" s="8"/>
      <c r="WBU354" s="8"/>
      <c r="WBV354" s="8"/>
      <c r="WBW354" s="8"/>
      <c r="WBX354" s="8"/>
      <c r="WBY354" s="8"/>
      <c r="WBZ354" s="8"/>
      <c r="WCA354" s="8"/>
      <c r="WCB354" s="8"/>
      <c r="WCC354" s="8"/>
      <c r="WCD354" s="8"/>
      <c r="WCE354" s="8"/>
      <c r="WCF354" s="8"/>
      <c r="WCG354" s="8"/>
      <c r="WCH354" s="8"/>
      <c r="WCI354" s="8"/>
      <c r="WCJ354" s="8"/>
      <c r="WCK354" s="8"/>
      <c r="WCL354" s="8"/>
      <c r="WCM354" s="8"/>
      <c r="WCN354" s="8"/>
      <c r="WCO354" s="8"/>
      <c r="WCP354" s="8"/>
      <c r="WCQ354" s="8"/>
      <c r="WCR354" s="8"/>
      <c r="WCS354" s="8"/>
      <c r="WCT354" s="8"/>
      <c r="WCU354" s="8"/>
      <c r="WCV354" s="8"/>
      <c r="WCW354" s="8"/>
      <c r="WCX354" s="8"/>
      <c r="WCY354" s="8"/>
      <c r="WCZ354" s="8"/>
      <c r="WDA354" s="8"/>
      <c r="WDB354" s="8"/>
      <c r="WDC354" s="8"/>
      <c r="WDD354" s="8"/>
      <c r="WDE354" s="8"/>
      <c r="WDF354" s="8"/>
      <c r="WDG354" s="8"/>
      <c r="WDH354" s="8"/>
      <c r="WDI354" s="8"/>
      <c r="WDJ354" s="8"/>
      <c r="WDK354" s="8"/>
      <c r="WDL354" s="8"/>
      <c r="WDM354" s="8"/>
      <c r="WDN354" s="8"/>
      <c r="WDO354" s="8"/>
      <c r="WDP354" s="8"/>
      <c r="WDQ354" s="8"/>
      <c r="WDR354" s="8"/>
      <c r="WDS354" s="8"/>
      <c r="WDT354" s="8"/>
      <c r="WDU354" s="8"/>
      <c r="WDV354" s="8"/>
      <c r="WDW354" s="8"/>
      <c r="WDX354" s="8"/>
      <c r="WDY354" s="8"/>
      <c r="WDZ354" s="8"/>
      <c r="WEA354" s="8"/>
      <c r="WEB354" s="8"/>
      <c r="WEC354" s="8"/>
      <c r="WED354" s="8"/>
      <c r="WEE354" s="8"/>
      <c r="WEF354" s="8"/>
      <c r="WEG354" s="8"/>
      <c r="WEH354" s="8"/>
      <c r="WEI354" s="8"/>
      <c r="WEJ354" s="8"/>
      <c r="WEK354" s="8"/>
      <c r="WEL354" s="8"/>
      <c r="WEM354" s="8"/>
      <c r="WEN354" s="8"/>
      <c r="WEO354" s="8"/>
      <c r="WEP354" s="8"/>
      <c r="WEQ354" s="8"/>
      <c r="WER354" s="8"/>
      <c r="WES354" s="8"/>
      <c r="WET354" s="8"/>
      <c r="WEU354" s="8"/>
      <c r="WEV354" s="8"/>
      <c r="WEW354" s="8"/>
      <c r="WEX354" s="8"/>
      <c r="WEY354" s="8"/>
      <c r="WEZ354" s="8"/>
      <c r="WFA354" s="8"/>
      <c r="WFB354" s="8"/>
      <c r="WFC354" s="8"/>
      <c r="WFD354" s="8"/>
      <c r="WFE354" s="8"/>
      <c r="WFF354" s="8"/>
      <c r="WFG354" s="8"/>
      <c r="WFH354" s="8"/>
      <c r="WFI354" s="8"/>
      <c r="WFJ354" s="8"/>
      <c r="WFK354" s="8"/>
      <c r="WFL354" s="8"/>
      <c r="WFM354" s="8"/>
      <c r="WFN354" s="8"/>
      <c r="WFO354" s="8"/>
      <c r="WFP354" s="8"/>
      <c r="WFQ354" s="8"/>
      <c r="WFR354" s="8"/>
      <c r="WFS354" s="8"/>
      <c r="WFT354" s="8"/>
      <c r="WFU354" s="8"/>
      <c r="WFV354" s="8"/>
      <c r="WFW354" s="8"/>
      <c r="WFX354" s="8"/>
      <c r="WFY354" s="8"/>
      <c r="WFZ354" s="8"/>
      <c r="WGA354" s="8"/>
      <c r="WGB354" s="8"/>
      <c r="WGC354" s="8"/>
      <c r="WGD354" s="8"/>
      <c r="WGE354" s="8"/>
      <c r="WGF354" s="8"/>
      <c r="WGG354" s="8"/>
      <c r="WGH354" s="8"/>
      <c r="WGI354" s="8"/>
      <c r="WGJ354" s="8"/>
      <c r="WGK354" s="8"/>
      <c r="WGL354" s="8"/>
      <c r="WGM354" s="8"/>
      <c r="WGN354" s="8"/>
      <c r="WGO354" s="8"/>
      <c r="WGP354" s="8"/>
      <c r="WGQ354" s="8"/>
      <c r="WGR354" s="8"/>
      <c r="WGS354" s="8"/>
      <c r="WGT354" s="8"/>
      <c r="WGU354" s="8"/>
      <c r="WGV354" s="8"/>
      <c r="WGW354" s="8"/>
      <c r="WGX354" s="8"/>
      <c r="WGY354" s="8"/>
      <c r="WGZ354" s="8"/>
      <c r="WHA354" s="8"/>
      <c r="WHB354" s="8"/>
      <c r="WHC354" s="8"/>
      <c r="WHD354" s="8"/>
      <c r="WHE354" s="8"/>
      <c r="WHF354" s="8"/>
      <c r="WHG354" s="8"/>
      <c r="WHH354" s="8"/>
      <c r="WHI354" s="8"/>
      <c r="WHJ354" s="8"/>
      <c r="WHK354" s="8"/>
      <c r="WHL354" s="8"/>
      <c r="WHM354" s="8"/>
      <c r="WHN354" s="8"/>
      <c r="WHO354" s="8"/>
      <c r="WHP354" s="8"/>
      <c r="WHQ354" s="8"/>
      <c r="WHR354" s="8"/>
      <c r="WHS354" s="8"/>
      <c r="WHT354" s="8"/>
      <c r="WHU354" s="8"/>
      <c r="WHV354" s="8"/>
      <c r="WHW354" s="8"/>
      <c r="WHX354" s="8"/>
      <c r="WHY354" s="8"/>
      <c r="WHZ354" s="8"/>
      <c r="WIA354" s="8"/>
      <c r="WIB354" s="8"/>
      <c r="WIC354" s="8"/>
      <c r="WID354" s="8"/>
      <c r="WIE354" s="8"/>
      <c r="WIF354" s="8"/>
      <c r="WIG354" s="8"/>
      <c r="WIH354" s="8"/>
      <c r="WII354" s="8"/>
      <c r="WIJ354" s="8"/>
      <c r="WIK354" s="8"/>
      <c r="WIL354" s="8"/>
      <c r="WIM354" s="8"/>
      <c r="WIN354" s="8"/>
      <c r="WIO354" s="8"/>
      <c r="WIP354" s="8"/>
      <c r="WIQ354" s="8"/>
      <c r="WIR354" s="8"/>
      <c r="WIS354" s="8"/>
      <c r="WIT354" s="8"/>
      <c r="WIU354" s="8"/>
      <c r="WIV354" s="8"/>
      <c r="WIW354" s="8"/>
      <c r="WIX354" s="8"/>
      <c r="WIY354" s="8"/>
      <c r="WIZ354" s="8"/>
      <c r="WJA354" s="8"/>
      <c r="WJB354" s="8"/>
      <c r="WJC354" s="8"/>
      <c r="WJD354" s="8"/>
      <c r="WJE354" s="8"/>
      <c r="WJF354" s="8"/>
      <c r="WJG354" s="8"/>
      <c r="WJH354" s="8"/>
      <c r="WJI354" s="8"/>
      <c r="WJJ354" s="8"/>
      <c r="WJK354" s="8"/>
      <c r="WJL354" s="8"/>
      <c r="WJM354" s="8"/>
      <c r="WJN354" s="8"/>
      <c r="WJO354" s="8"/>
      <c r="WJP354" s="8"/>
      <c r="WJQ354" s="8"/>
      <c r="WJR354" s="8"/>
      <c r="WJS354" s="8"/>
      <c r="WJT354" s="8"/>
      <c r="WJU354" s="8"/>
      <c r="WJV354" s="8"/>
      <c r="WJW354" s="8"/>
      <c r="WJX354" s="8"/>
      <c r="WJY354" s="8"/>
      <c r="WJZ354" s="8"/>
      <c r="WKA354" s="8"/>
      <c r="WKB354" s="8"/>
      <c r="WKC354" s="8"/>
      <c r="WKD354" s="8"/>
      <c r="WKE354" s="8"/>
      <c r="WKF354" s="8"/>
      <c r="WKG354" s="8"/>
      <c r="WKH354" s="8"/>
      <c r="WKI354" s="8"/>
      <c r="WKJ354" s="8"/>
      <c r="WKK354" s="8"/>
      <c r="WKL354" s="8"/>
      <c r="WKM354" s="8"/>
      <c r="WKN354" s="8"/>
      <c r="WKO354" s="8"/>
      <c r="WKP354" s="8"/>
      <c r="WKQ354" s="8"/>
      <c r="WKR354" s="8"/>
      <c r="WKS354" s="8"/>
      <c r="WKT354" s="8"/>
      <c r="WKU354" s="8"/>
      <c r="WKV354" s="8"/>
      <c r="WKW354" s="8"/>
      <c r="WKX354" s="8"/>
      <c r="WKY354" s="8"/>
      <c r="WKZ354" s="8"/>
      <c r="WLA354" s="8"/>
      <c r="WLB354" s="8"/>
      <c r="WLC354" s="8"/>
      <c r="WLD354" s="8"/>
      <c r="WLE354" s="8"/>
      <c r="WLF354" s="8"/>
      <c r="WLG354" s="8"/>
      <c r="WLH354" s="8"/>
      <c r="WLI354" s="8"/>
      <c r="WLJ354" s="8"/>
      <c r="WLK354" s="8"/>
      <c r="WLL354" s="8"/>
      <c r="WLM354" s="8"/>
      <c r="WLN354" s="8"/>
      <c r="WLO354" s="8"/>
      <c r="WLP354" s="8"/>
      <c r="WLQ354" s="8"/>
      <c r="WLR354" s="8"/>
      <c r="WLS354" s="8"/>
      <c r="WLT354" s="8"/>
      <c r="WLU354" s="8"/>
      <c r="WLV354" s="8"/>
      <c r="WLW354" s="8"/>
      <c r="WLX354" s="8"/>
      <c r="WLY354" s="8"/>
      <c r="WLZ354" s="8"/>
      <c r="WMA354" s="8"/>
      <c r="WMB354" s="8"/>
      <c r="WMC354" s="8"/>
      <c r="WMD354" s="8"/>
      <c r="WME354" s="8"/>
      <c r="WMF354" s="8"/>
      <c r="WMG354" s="8"/>
      <c r="WMH354" s="8"/>
      <c r="WMI354" s="8"/>
      <c r="WMJ354" s="8"/>
      <c r="WMK354" s="8"/>
      <c r="WML354" s="8"/>
      <c r="WMM354" s="8"/>
      <c r="WMN354" s="8"/>
      <c r="WMO354" s="8"/>
      <c r="WMP354" s="8"/>
      <c r="WMQ354" s="8"/>
      <c r="WMR354" s="8"/>
      <c r="WMS354" s="8"/>
      <c r="WMT354" s="8"/>
      <c r="WMU354" s="8"/>
      <c r="WMV354" s="8"/>
      <c r="WMW354" s="8"/>
      <c r="WMX354" s="8"/>
      <c r="WMY354" s="8"/>
      <c r="WMZ354" s="8"/>
      <c r="WNA354" s="8"/>
      <c r="WNB354" s="8"/>
      <c r="WNC354" s="8"/>
      <c r="WND354" s="8"/>
      <c r="WNE354" s="8"/>
      <c r="WNF354" s="8"/>
      <c r="WNG354" s="8"/>
      <c r="WNH354" s="8"/>
      <c r="WNI354" s="8"/>
      <c r="WNJ354" s="8"/>
      <c r="WNK354" s="8"/>
      <c r="WNL354" s="8"/>
      <c r="WNM354" s="8"/>
      <c r="WNN354" s="8"/>
      <c r="WNO354" s="8"/>
      <c r="WNP354" s="8"/>
      <c r="WNQ354" s="8"/>
      <c r="WNR354" s="8"/>
      <c r="WNS354" s="8"/>
      <c r="WNT354" s="8"/>
      <c r="WNU354" s="8"/>
      <c r="WNV354" s="8"/>
      <c r="WNW354" s="8"/>
      <c r="WNX354" s="8"/>
      <c r="WNY354" s="8"/>
      <c r="WNZ354" s="8"/>
      <c r="WOA354" s="8"/>
      <c r="WOB354" s="8"/>
      <c r="WOC354" s="8"/>
      <c r="WOD354" s="8"/>
      <c r="WOE354" s="8"/>
      <c r="WOF354" s="8"/>
      <c r="WOG354" s="8"/>
      <c r="WOH354" s="8"/>
      <c r="WOI354" s="8"/>
      <c r="WOJ354" s="8"/>
      <c r="WOK354" s="8"/>
      <c r="WOL354" s="8"/>
      <c r="WOM354" s="8"/>
      <c r="WON354" s="8"/>
      <c r="WOO354" s="8"/>
      <c r="WOP354" s="8"/>
      <c r="WOQ354" s="8"/>
      <c r="WOR354" s="8"/>
      <c r="WOS354" s="8"/>
      <c r="WOT354" s="8"/>
      <c r="WOU354" s="8"/>
      <c r="WOV354" s="8"/>
      <c r="WOW354" s="8"/>
      <c r="WOX354" s="8"/>
      <c r="WOY354" s="8"/>
      <c r="WOZ354" s="8"/>
      <c r="WPA354" s="8"/>
      <c r="WPB354" s="8"/>
      <c r="WPC354" s="8"/>
      <c r="WPD354" s="8"/>
      <c r="WPE354" s="8"/>
      <c r="WPF354" s="8"/>
      <c r="WPG354" s="8"/>
      <c r="WPH354" s="8"/>
      <c r="WPI354" s="8"/>
      <c r="WPJ354" s="8"/>
      <c r="WPK354" s="8"/>
      <c r="WPL354" s="8"/>
      <c r="WPM354" s="8"/>
      <c r="WPN354" s="8"/>
      <c r="WPO354" s="8"/>
      <c r="WPP354" s="8"/>
      <c r="WPQ354" s="8"/>
      <c r="WPR354" s="8"/>
      <c r="WPS354" s="8"/>
      <c r="WPT354" s="8"/>
      <c r="WPU354" s="8"/>
      <c r="WPV354" s="8"/>
      <c r="WPW354" s="8"/>
      <c r="WPX354" s="8"/>
      <c r="WPY354" s="8"/>
      <c r="WPZ354" s="8"/>
      <c r="WQA354" s="8"/>
      <c r="WQB354" s="8"/>
      <c r="WQC354" s="8"/>
      <c r="WQD354" s="8"/>
      <c r="WQE354" s="8"/>
      <c r="WQF354" s="8"/>
      <c r="WQG354" s="8"/>
      <c r="WQH354" s="8"/>
      <c r="WQI354" s="8"/>
      <c r="WQJ354" s="8"/>
      <c r="WQK354" s="8"/>
      <c r="WQL354" s="8"/>
      <c r="WQM354" s="8"/>
      <c r="WQN354" s="8"/>
      <c r="WQO354" s="8"/>
      <c r="WQP354" s="8"/>
      <c r="WQQ354" s="8"/>
      <c r="WQR354" s="8"/>
      <c r="WQS354" s="8"/>
      <c r="WQT354" s="8"/>
      <c r="WQU354" s="8"/>
      <c r="WQV354" s="8"/>
      <c r="WQW354" s="8"/>
      <c r="WQX354" s="8"/>
      <c r="WQY354" s="8"/>
      <c r="WQZ354" s="8"/>
      <c r="WRA354" s="8"/>
      <c r="WRB354" s="8"/>
      <c r="WRC354" s="8"/>
      <c r="WRD354" s="8"/>
      <c r="WRE354" s="8"/>
      <c r="WRF354" s="8"/>
      <c r="WRG354" s="8"/>
      <c r="WRH354" s="8"/>
      <c r="WRI354" s="8"/>
      <c r="WRJ354" s="8"/>
      <c r="WRK354" s="8"/>
      <c r="WRL354" s="8"/>
      <c r="WRM354" s="8"/>
      <c r="WRN354" s="8"/>
      <c r="WRO354" s="8"/>
      <c r="WRP354" s="8"/>
      <c r="WRQ354" s="8"/>
      <c r="WRR354" s="8"/>
      <c r="WRS354" s="8"/>
      <c r="WRT354" s="8"/>
      <c r="WRU354" s="8"/>
      <c r="WRV354" s="8"/>
      <c r="WRW354" s="8"/>
      <c r="WRX354" s="8"/>
      <c r="WRY354" s="8"/>
      <c r="WRZ354" s="8"/>
      <c r="WSA354" s="8"/>
      <c r="WSB354" s="8"/>
      <c r="WSC354" s="8"/>
      <c r="WSD354" s="8"/>
      <c r="WSE354" s="8"/>
      <c r="WSF354" s="8"/>
      <c r="WSG354" s="8"/>
      <c r="WSH354" s="8"/>
      <c r="WSI354" s="8"/>
      <c r="WSJ354" s="8"/>
      <c r="WSK354" s="8"/>
      <c r="WSL354" s="8"/>
      <c r="WSM354" s="8"/>
      <c r="WSN354" s="8"/>
      <c r="WSO354" s="8"/>
      <c r="WSP354" s="8"/>
      <c r="WSQ354" s="8"/>
      <c r="WSR354" s="8"/>
      <c r="WSS354" s="8"/>
      <c r="WST354" s="8"/>
      <c r="WSU354" s="8"/>
      <c r="WSV354" s="8"/>
      <c r="WSW354" s="8"/>
      <c r="WSX354" s="8"/>
      <c r="WSY354" s="8"/>
      <c r="WSZ354" s="8"/>
      <c r="WTA354" s="8"/>
      <c r="WTB354" s="8"/>
      <c r="WTC354" s="8"/>
      <c r="WTD354" s="8"/>
      <c r="WTE354" s="8"/>
      <c r="WTF354" s="8"/>
      <c r="WTG354" s="8"/>
      <c r="WTH354" s="8"/>
      <c r="WTI354" s="8"/>
      <c r="WTJ354" s="8"/>
      <c r="WTK354" s="8"/>
      <c r="WTL354" s="8"/>
      <c r="WTM354" s="8"/>
      <c r="WTN354" s="8"/>
      <c r="WTO354" s="8"/>
      <c r="WTP354" s="8"/>
      <c r="WTQ354" s="8"/>
      <c r="WTR354" s="8"/>
      <c r="WTS354" s="8"/>
      <c r="WTT354" s="8"/>
      <c r="WTU354" s="8"/>
      <c r="WTV354" s="8"/>
      <c r="WTW354" s="8"/>
      <c r="WTX354" s="8"/>
      <c r="WTY354" s="8"/>
      <c r="WTZ354" s="8"/>
      <c r="WUA354" s="8"/>
      <c r="WUB354" s="8"/>
      <c r="WUC354" s="8"/>
      <c r="WUD354" s="8"/>
      <c r="WUE354" s="8"/>
      <c r="WUF354" s="8"/>
      <c r="WUG354" s="8"/>
      <c r="WUH354" s="8"/>
      <c r="WUI354" s="8"/>
      <c r="WUJ354" s="8"/>
      <c r="WUK354" s="8"/>
      <c r="WUL354" s="8"/>
      <c r="WUM354" s="8"/>
      <c r="WUN354" s="8"/>
      <c r="WUO354" s="8"/>
      <c r="WUP354" s="8"/>
      <c r="WUQ354" s="8"/>
      <c r="WUR354" s="8"/>
      <c r="WUS354" s="8"/>
      <c r="WUT354" s="8"/>
      <c r="WUU354" s="8"/>
      <c r="WUV354" s="8"/>
      <c r="WUW354" s="8"/>
      <c r="WUX354" s="8"/>
      <c r="WUY354" s="8"/>
      <c r="WUZ354" s="8"/>
      <c r="WVA354" s="8"/>
      <c r="WVB354" s="8"/>
      <c r="WVC354" s="8"/>
      <c r="WVD354" s="8"/>
      <c r="WVE354" s="8"/>
      <c r="WVF354" s="8"/>
      <c r="WVG354" s="8"/>
      <c r="WVH354" s="8"/>
      <c r="WVI354" s="8"/>
      <c r="WVJ354" s="8"/>
      <c r="WVK354" s="8"/>
      <c r="WVL354" s="8"/>
      <c r="WVM354" s="8"/>
      <c r="WVN354" s="8"/>
      <c r="WVO354" s="8"/>
      <c r="WVP354" s="8"/>
      <c r="WVQ354" s="8"/>
      <c r="WVR354" s="8"/>
      <c r="WVS354" s="8"/>
      <c r="WVT354" s="8"/>
      <c r="WVU354" s="8"/>
      <c r="WVV354" s="8"/>
      <c r="WVW354" s="8"/>
      <c r="WVX354" s="8"/>
      <c r="WVY354" s="8"/>
      <c r="WVZ354" s="8"/>
      <c r="WWA354" s="8"/>
      <c r="WWB354" s="8"/>
      <c r="WWC354" s="8"/>
      <c r="WWD354" s="8"/>
      <c r="WWE354" s="8"/>
      <c r="WWF354" s="8"/>
      <c r="WWG354" s="8"/>
      <c r="WWH354" s="8"/>
      <c r="WWI354" s="8"/>
      <c r="WWJ354" s="8"/>
      <c r="WWK354" s="8"/>
      <c r="WWL354" s="8"/>
      <c r="WWM354" s="8"/>
      <c r="WWN354" s="8"/>
      <c r="WWO354" s="8"/>
      <c r="WWP354" s="8"/>
      <c r="WWQ354" s="8"/>
      <c r="WWR354" s="8"/>
      <c r="WWS354" s="8"/>
      <c r="WWT354" s="8"/>
      <c r="WWU354" s="8"/>
      <c r="WWV354" s="8"/>
      <c r="WWW354" s="8"/>
      <c r="WWX354" s="8"/>
      <c r="WWY354" s="8"/>
      <c r="WWZ354" s="8"/>
      <c r="WXA354" s="8"/>
      <c r="WXB354" s="8"/>
      <c r="WXC354" s="8"/>
      <c r="WXD354" s="8"/>
      <c r="WXE354" s="8"/>
      <c r="WXF354" s="8"/>
      <c r="WXG354" s="8"/>
      <c r="WXH354" s="8"/>
      <c r="WXI354" s="8"/>
      <c r="WXJ354" s="8"/>
      <c r="WXK354" s="8"/>
      <c r="WXL354" s="8"/>
      <c r="WXM354" s="8"/>
      <c r="WXN354" s="8"/>
      <c r="WXO354" s="8"/>
      <c r="WXP354" s="8"/>
      <c r="WXQ354" s="8"/>
      <c r="WXR354" s="8"/>
      <c r="WXS354" s="8"/>
      <c r="WXT354" s="8"/>
      <c r="WXU354" s="8"/>
      <c r="WXV354" s="8"/>
      <c r="WXW354" s="8"/>
      <c r="WXX354" s="8"/>
      <c r="WXY354" s="8"/>
      <c r="WXZ354" s="8"/>
      <c r="WYA354" s="8"/>
      <c r="WYB354" s="8"/>
      <c r="WYC354" s="8"/>
      <c r="WYD354" s="8"/>
      <c r="WYE354" s="8"/>
      <c r="WYF354" s="8"/>
      <c r="WYG354" s="8"/>
      <c r="WYH354" s="8"/>
      <c r="WYI354" s="8"/>
      <c r="WYJ354" s="8"/>
      <c r="WYK354" s="8"/>
      <c r="WYL354" s="8"/>
      <c r="WYM354" s="8"/>
      <c r="WYN354" s="8"/>
      <c r="WYO354" s="8"/>
      <c r="WYP354" s="8"/>
      <c r="WYQ354" s="8"/>
      <c r="WYR354" s="8"/>
      <c r="WYS354" s="8"/>
      <c r="WYT354" s="8"/>
      <c r="WYU354" s="8"/>
      <c r="WYV354" s="8"/>
      <c r="WYW354" s="8"/>
      <c r="WYX354" s="8"/>
      <c r="WYY354" s="8"/>
      <c r="WYZ354" s="8"/>
      <c r="WZA354" s="8"/>
      <c r="WZB354" s="8"/>
      <c r="WZC354" s="8"/>
      <c r="WZD354" s="8"/>
      <c r="WZE354" s="8"/>
      <c r="WZF354" s="8"/>
      <c r="WZG354" s="8"/>
      <c r="WZH354" s="8"/>
      <c r="WZI354" s="8"/>
      <c r="WZJ354" s="8"/>
      <c r="WZK354" s="8"/>
      <c r="WZL354" s="8"/>
      <c r="WZM354" s="8"/>
      <c r="WZN354" s="8"/>
      <c r="WZO354" s="8"/>
      <c r="WZP354" s="8"/>
      <c r="WZQ354" s="8"/>
      <c r="WZR354" s="8"/>
      <c r="WZS354" s="8"/>
      <c r="WZT354" s="8"/>
      <c r="WZU354" s="8"/>
      <c r="WZV354" s="8"/>
      <c r="WZW354" s="8"/>
      <c r="WZX354" s="8"/>
      <c r="WZY354" s="8"/>
      <c r="WZZ354" s="8"/>
      <c r="XAA354" s="8"/>
      <c r="XAB354" s="8"/>
      <c r="XAC354" s="8"/>
      <c r="XAD354" s="8"/>
      <c r="XAE354" s="8"/>
      <c r="XAF354" s="8"/>
      <c r="XAG354" s="8"/>
      <c r="XAH354" s="8"/>
      <c r="XAI354" s="8"/>
      <c r="XAJ354" s="8"/>
      <c r="XAK354" s="8"/>
      <c r="XAL354" s="8"/>
      <c r="XAM354" s="8"/>
      <c r="XAN354" s="8"/>
      <c r="XAO354" s="8"/>
      <c r="XAP354" s="8"/>
      <c r="XAQ354" s="8"/>
      <c r="XAR354" s="8"/>
      <c r="XAS354" s="8"/>
      <c r="XAT354" s="8"/>
      <c r="XAU354" s="8"/>
      <c r="XAV354" s="8"/>
      <c r="XAW354" s="8"/>
      <c r="XAX354" s="8"/>
      <c r="XAY354" s="8"/>
      <c r="XAZ354" s="8"/>
      <c r="XBA354" s="8"/>
      <c r="XBB354" s="8"/>
      <c r="XBC354" s="8"/>
      <c r="XBD354" s="8"/>
      <c r="XBE354" s="8"/>
      <c r="XBF354" s="8"/>
      <c r="XBG354" s="8"/>
      <c r="XBH354" s="8"/>
      <c r="XBI354" s="8"/>
      <c r="XBJ354" s="8"/>
      <c r="XBK354" s="8"/>
      <c r="XBL354" s="8"/>
      <c r="XBM354" s="8"/>
      <c r="XBN354" s="8"/>
      <c r="XBO354" s="8"/>
      <c r="XBP354" s="8"/>
      <c r="XBQ354" s="8"/>
      <c r="XBR354" s="8"/>
      <c r="XBS354" s="8"/>
      <c r="XBT354" s="8"/>
      <c r="XBU354" s="8"/>
      <c r="XBV354" s="8"/>
      <c r="XBW354" s="8"/>
      <c r="XBX354" s="8"/>
      <c r="XBY354" s="8"/>
      <c r="XBZ354" s="8"/>
      <c r="XCA354" s="8"/>
      <c r="XCB354" s="8"/>
      <c r="XCC354" s="8"/>
      <c r="XCD354" s="8"/>
      <c r="XCE354" s="8"/>
      <c r="XCF354" s="8"/>
      <c r="XCG354" s="8"/>
      <c r="XCH354" s="8"/>
      <c r="XCI354" s="8"/>
      <c r="XCJ354" s="8"/>
      <c r="XCK354" s="8"/>
      <c r="XCL354" s="8"/>
      <c r="XCM354" s="8"/>
      <c r="XCN354" s="8"/>
      <c r="XCO354" s="8"/>
      <c r="XCP354" s="8"/>
      <c r="XCQ354" s="8"/>
      <c r="XCR354" s="8"/>
      <c r="XCS354" s="8"/>
      <c r="XCT354" s="8"/>
      <c r="XCU354" s="8"/>
      <c r="XCV354" s="8"/>
      <c r="XCW354" s="8"/>
      <c r="XCX354" s="8"/>
      <c r="XCY354" s="8"/>
      <c r="XCZ354" s="8"/>
      <c r="XDA354" s="8"/>
      <c r="XDB354" s="8"/>
      <c r="XDC354" s="8"/>
      <c r="XDD354" s="8"/>
      <c r="XDE354" s="8"/>
      <c r="XDF354" s="8"/>
      <c r="XDG354" s="8"/>
      <c r="XDH354" s="8"/>
      <c r="XDI354" s="8"/>
      <c r="XDJ354" s="8"/>
      <c r="XDK354" s="8"/>
      <c r="XDL354" s="8"/>
      <c r="XDM354" s="8"/>
      <c r="XDN354" s="8"/>
      <c r="XDO354" s="8"/>
      <c r="XDP354" s="8"/>
      <c r="XDQ354" s="8"/>
      <c r="XDR354" s="8"/>
      <c r="XDS354" s="8"/>
      <c r="XDT354" s="8"/>
      <c r="XDU354" s="8"/>
      <c r="XDV354" s="8"/>
      <c r="XDW354" s="8"/>
      <c r="XDX354" s="8"/>
      <c r="XDY354" s="8"/>
      <c r="XDZ354" s="8"/>
      <c r="XEA354" s="8"/>
      <c r="XEB354" s="8"/>
      <c r="XEC354" s="8"/>
      <c r="XED354" s="8"/>
      <c r="XEE354" s="8"/>
      <c r="XEF354" s="8"/>
      <c r="XEG354" s="8"/>
      <c r="XEH354" s="8"/>
      <c r="XEI354" s="8"/>
      <c r="XEJ354" s="8"/>
      <c r="XEK354" s="8"/>
      <c r="XEL354" s="8"/>
      <c r="XEM354" s="8"/>
      <c r="XEN354" s="8"/>
      <c r="XEO354" s="8"/>
      <c r="XEP354" s="8"/>
      <c r="XEQ354" s="8"/>
      <c r="XER354" s="8"/>
      <c r="XES354" s="8"/>
      <c r="XET354" s="8"/>
      <c r="XEU354" s="8"/>
      <c r="XEV354" s="8"/>
      <c r="XEW354" s="8"/>
      <c r="XEX354" s="8"/>
      <c r="XEY354" s="8"/>
      <c r="XEZ354" s="8"/>
      <c r="XFA354" s="8"/>
    </row>
    <row r="355" spans="1:16381" s="8" customFormat="1" ht="48" customHeight="1">
      <c r="B355" s="28" t="s">
        <v>3</v>
      </c>
      <c r="C355" s="168" t="s">
        <v>549</v>
      </c>
      <c r="D355" s="168" t="s">
        <v>128</v>
      </c>
      <c r="E355" s="168" t="s">
        <v>9</v>
      </c>
      <c r="F355" s="168" t="s">
        <v>10</v>
      </c>
      <c r="G355" s="168" t="s">
        <v>882</v>
      </c>
      <c r="H355" s="47">
        <v>10000000</v>
      </c>
      <c r="I355" s="168" t="s">
        <v>687</v>
      </c>
      <c r="J355" s="29" t="s">
        <v>876</v>
      </c>
      <c r="K355" s="172" t="s">
        <v>881</v>
      </c>
      <c r="L355" s="171">
        <v>81141600</v>
      </c>
      <c r="M355" s="168" t="str">
        <f t="shared" ref="M355" si="53">G355</f>
        <v>Adición al contrato No. 451 del 2026 cuyo objeto es "Prestar el servicio de logística y suministro de material pedagógico para el desarrollo de la actividad académica y cultural del día del maestro en la vigencia" </v>
      </c>
      <c r="N355" s="31">
        <v>1</v>
      </c>
      <c r="O355" s="31">
        <v>1</v>
      </c>
      <c r="P355" s="73">
        <v>11</v>
      </c>
      <c r="Q355" s="74" t="s">
        <v>79</v>
      </c>
      <c r="R355" s="74" t="s">
        <v>80</v>
      </c>
      <c r="S355" s="168" t="s">
        <v>5</v>
      </c>
      <c r="T355" s="169">
        <f t="shared" ref="T355" si="54">H355</f>
        <v>10000000</v>
      </c>
      <c r="U355" s="170">
        <f t="shared" ref="U355" si="55">T355</f>
        <v>10000000</v>
      </c>
      <c r="V355" s="31" t="s">
        <v>76</v>
      </c>
      <c r="W355" s="31" t="s">
        <v>81</v>
      </c>
      <c r="X355" s="77" t="s">
        <v>82</v>
      </c>
      <c r="Y355" s="32" t="s">
        <v>83</v>
      </c>
      <c r="Z355" s="33" t="s">
        <v>3</v>
      </c>
      <c r="AA355" s="30" t="s">
        <v>84</v>
      </c>
      <c r="AB355" s="78" t="s">
        <v>85</v>
      </c>
      <c r="AC355" s="31" t="s">
        <v>76</v>
      </c>
      <c r="AD355" s="31" t="s">
        <v>86</v>
      </c>
      <c r="AE355" s="79" t="s">
        <v>87</v>
      </c>
      <c r="AF355" s="79" t="s">
        <v>88</v>
      </c>
      <c r="AG355" s="79" t="s">
        <v>89</v>
      </c>
      <c r="AH355" s="79" t="s">
        <v>90</v>
      </c>
      <c r="AI355" s="79" t="s">
        <v>90</v>
      </c>
      <c r="AJ355" s="79" t="s">
        <v>90</v>
      </c>
    </row>
    <row r="356" spans="1:16381" s="8" customFormat="1" ht="25.5" customHeight="1">
      <c r="A356" s="53"/>
      <c r="B356" s="147"/>
      <c r="C356" s="147"/>
      <c r="D356" s="147"/>
      <c r="E356" s="147"/>
      <c r="F356" s="147"/>
      <c r="G356" s="147"/>
      <c r="H356" s="48"/>
      <c r="I356" s="147"/>
      <c r="J356" s="153"/>
      <c r="K356" s="93"/>
      <c r="L356" s="94"/>
      <c r="M356" s="147"/>
      <c r="N356" s="147"/>
      <c r="O356" s="147"/>
      <c r="P356" s="147"/>
      <c r="Q356" s="149"/>
      <c r="R356" s="149"/>
      <c r="S356" s="150"/>
      <c r="T356" s="148"/>
      <c r="U356" s="148"/>
      <c r="V356" s="147"/>
      <c r="W356" s="147"/>
      <c r="X356" s="151"/>
      <c r="Y356" s="40"/>
      <c r="Z356" s="147"/>
      <c r="AA356" s="147"/>
      <c r="AB356" s="97"/>
      <c r="AC356" s="147"/>
      <c r="AD356" s="147"/>
      <c r="AE356" s="152"/>
      <c r="AF356" s="152"/>
      <c r="AG356" s="152"/>
      <c r="AH356" s="152"/>
      <c r="AI356" s="152"/>
      <c r="AJ356" s="152"/>
    </row>
    <row r="357" spans="1:16381" s="8" customFormat="1" ht="84.75" customHeight="1">
      <c r="A357" s="53"/>
      <c r="B357" s="235" t="s">
        <v>679</v>
      </c>
      <c r="C357" s="235"/>
      <c r="D357" s="235"/>
      <c r="E357" s="3"/>
      <c r="F357" s="3"/>
      <c r="G357" s="3"/>
      <c r="H357" s="48"/>
      <c r="I357" s="3"/>
      <c r="J357" s="3"/>
      <c r="K357" s="93"/>
      <c r="L357" s="94"/>
      <c r="M357" s="3"/>
      <c r="N357" s="3"/>
      <c r="O357" s="3"/>
      <c r="P357" s="3"/>
      <c r="Q357" s="95"/>
      <c r="R357" s="95"/>
      <c r="S357" s="3"/>
      <c r="T357" s="3"/>
      <c r="U357" s="62"/>
      <c r="V357" s="3"/>
      <c r="W357" s="3"/>
      <c r="X357" s="96"/>
      <c r="Y357" s="40"/>
      <c r="Z357" s="3"/>
      <c r="AA357" s="3"/>
      <c r="AB357" s="97"/>
      <c r="AC357" s="3"/>
      <c r="AD357" s="3"/>
      <c r="AE357" s="92"/>
      <c r="AF357" s="92"/>
      <c r="AG357" s="92"/>
      <c r="AH357" s="92"/>
      <c r="AI357" s="92"/>
      <c r="AJ357" s="92"/>
    </row>
    <row r="358" spans="1:16381" ht="24" customHeight="1">
      <c r="A358" s="3"/>
      <c r="B358" s="233" t="s">
        <v>659</v>
      </c>
      <c r="C358" s="233"/>
      <c r="D358" s="233"/>
      <c r="E358"/>
      <c r="F358" s="98"/>
      <c r="G358" s="98"/>
      <c r="H358" s="48"/>
      <c r="I358" s="98"/>
      <c r="J358" s="99"/>
      <c r="M358" s="99"/>
      <c r="N358" s="3"/>
      <c r="O358" s="3"/>
      <c r="P358" s="3"/>
      <c r="Q358" s="3"/>
      <c r="R358" s="3"/>
      <c r="S358" s="3"/>
      <c r="T358" s="3"/>
      <c r="U358" s="100"/>
      <c r="V358" s="94"/>
      <c r="W358" s="3"/>
      <c r="X358" s="3"/>
      <c r="Y358" s="3"/>
      <c r="Z358" s="3"/>
      <c r="AA358" s="3"/>
      <c r="AB358" s="3"/>
      <c r="AC358" s="3"/>
      <c r="AD358" s="3"/>
      <c r="AE358" s="3"/>
      <c r="AF358" s="3"/>
      <c r="AG358" s="3"/>
      <c r="AH358" s="3"/>
      <c r="AI358" s="3"/>
      <c r="AJ358" s="3"/>
      <c r="AK358" s="3"/>
      <c r="AL358" s="3"/>
      <c r="AM358" s="3"/>
    </row>
    <row r="359" spans="1:16381" ht="36" customHeight="1">
      <c r="B359" s="3"/>
      <c r="C359" s="3"/>
      <c r="D359" s="3"/>
      <c r="E359" s="3"/>
      <c r="F359" s="3"/>
      <c r="G359" s="3"/>
      <c r="H359" s="99"/>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row>
    <row r="360" spans="1:16381" ht="36" customHeight="1">
      <c r="T360" s="41"/>
      <c r="U360" s="41"/>
    </row>
    <row r="361" spans="1:16381" ht="36" customHeight="1">
      <c r="T361" s="41"/>
      <c r="U361" s="41"/>
    </row>
    <row r="362" spans="1:16381" ht="36" customHeight="1">
      <c r="I362" s="126"/>
      <c r="T362" s="41"/>
      <c r="U362" s="41"/>
    </row>
    <row r="363" spans="1:16381" ht="36" customHeight="1">
      <c r="I363" s="126"/>
      <c r="K363" s="127"/>
      <c r="T363" s="41"/>
      <c r="U363" s="41"/>
    </row>
    <row r="364" spans="1:16381" ht="36" customHeight="1">
      <c r="T364" s="41"/>
      <c r="U364" s="41"/>
    </row>
    <row r="365" spans="1:16381" ht="36" customHeight="1">
      <c r="T365" s="41"/>
      <c r="U365" s="41"/>
    </row>
  </sheetData>
  <autoFilter ref="A16:AM359" xr:uid="{ED05830D-B95A-4A5B-8683-79B45BFCAE70}"/>
  <mergeCells count="141">
    <mergeCell ref="L254:L255"/>
    <mergeCell ref="L276:L279"/>
    <mergeCell ref="L280:L282"/>
    <mergeCell ref="L284:L285"/>
    <mergeCell ref="L249:L250"/>
    <mergeCell ref="L210:L211"/>
    <mergeCell ref="L207:L208"/>
    <mergeCell ref="L228:L231"/>
    <mergeCell ref="M284:M285"/>
    <mergeCell ref="M244:M245"/>
    <mergeCell ref="M207:M208"/>
    <mergeCell ref="L143:L144"/>
    <mergeCell ref="L124:L125"/>
    <mergeCell ref="L126:L128"/>
    <mergeCell ref="L132:L133"/>
    <mergeCell ref="L134:L135"/>
    <mergeCell ref="L201:L203"/>
    <mergeCell ref="L170:L171"/>
    <mergeCell ref="L204:L206"/>
    <mergeCell ref="L232:L239"/>
    <mergeCell ref="U284:U285"/>
    <mergeCell ref="L287:L292"/>
    <mergeCell ref="M287:M292"/>
    <mergeCell ref="T287:T292"/>
    <mergeCell ref="U287:U292"/>
    <mergeCell ref="M276:M279"/>
    <mergeCell ref="L318:L319"/>
    <mergeCell ref="T276:T279"/>
    <mergeCell ref="U276:U279"/>
    <mergeCell ref="M280:M282"/>
    <mergeCell ref="T280:T282"/>
    <mergeCell ref="U280:U282"/>
    <mergeCell ref="T284:T285"/>
    <mergeCell ref="B358:D358"/>
    <mergeCell ref="L316:L317"/>
    <mergeCell ref="M316:M317"/>
    <mergeCell ref="T316:T317"/>
    <mergeCell ref="U316:U317"/>
    <mergeCell ref="M318:M319"/>
    <mergeCell ref="T318:T319"/>
    <mergeCell ref="U318:U319"/>
    <mergeCell ref="L296:L297"/>
    <mergeCell ref="M296:M297"/>
    <mergeCell ref="T296:T297"/>
    <mergeCell ref="U296:U297"/>
    <mergeCell ref="T303:T304"/>
    <mergeCell ref="U303:U304"/>
    <mergeCell ref="M324:M326"/>
    <mergeCell ref="M340:M341"/>
    <mergeCell ref="M343:M344"/>
    <mergeCell ref="T343:T344"/>
    <mergeCell ref="U343:U344"/>
    <mergeCell ref="B357:D357"/>
    <mergeCell ref="T244:T245"/>
    <mergeCell ref="U244:U245"/>
    <mergeCell ref="M254:M255"/>
    <mergeCell ref="T254:T255"/>
    <mergeCell ref="U254:U255"/>
    <mergeCell ref="T249:T250"/>
    <mergeCell ref="U249:U250"/>
    <mergeCell ref="M249:M250"/>
    <mergeCell ref="M228:M231"/>
    <mergeCell ref="T228:T231"/>
    <mergeCell ref="U228:U231"/>
    <mergeCell ref="M232:M239"/>
    <mergeCell ref="T232:T239"/>
    <mergeCell ref="U232:U239"/>
    <mergeCell ref="T207:T208"/>
    <mergeCell ref="U207:U208"/>
    <mergeCell ref="M210:M211"/>
    <mergeCell ref="T210:T211"/>
    <mergeCell ref="U210:U211"/>
    <mergeCell ref="T198:T199"/>
    <mergeCell ref="U198:U199"/>
    <mergeCell ref="M201:M203"/>
    <mergeCell ref="T201:T203"/>
    <mergeCell ref="U201:U203"/>
    <mergeCell ref="M204:M206"/>
    <mergeCell ref="T204:T206"/>
    <mergeCell ref="U204:U206"/>
    <mergeCell ref="M140:M141"/>
    <mergeCell ref="T140:T141"/>
    <mergeCell ref="U140:U141"/>
    <mergeCell ref="M143:M144"/>
    <mergeCell ref="S143:S144"/>
    <mergeCell ref="T143:T144"/>
    <mergeCell ref="U143:U144"/>
    <mergeCell ref="M170:M171"/>
    <mergeCell ref="T170:T171"/>
    <mergeCell ref="U170:U171"/>
    <mergeCell ref="M134:M135"/>
    <mergeCell ref="T134:T135"/>
    <mergeCell ref="U134:U135"/>
    <mergeCell ref="M136:M138"/>
    <mergeCell ref="T136:T138"/>
    <mergeCell ref="U136:U138"/>
    <mergeCell ref="M126:M128"/>
    <mergeCell ref="T126:T128"/>
    <mergeCell ref="U126:U128"/>
    <mergeCell ref="M132:M133"/>
    <mergeCell ref="T132:T133"/>
    <mergeCell ref="U132:U133"/>
    <mergeCell ref="M124:M125"/>
    <mergeCell ref="T124:T125"/>
    <mergeCell ref="U124:U125"/>
    <mergeCell ref="AE59:AE61"/>
    <mergeCell ref="AF59:AF61"/>
    <mergeCell ref="AG59:AG61"/>
    <mergeCell ref="V59:V61"/>
    <mergeCell ref="W59:W61"/>
    <mergeCell ref="X59:X61"/>
    <mergeCell ref="Y59:Y61"/>
    <mergeCell ref="Z59:Z61"/>
    <mergeCell ref="AA59:AA61"/>
    <mergeCell ref="AD59:AD61"/>
    <mergeCell ref="M91:M92"/>
    <mergeCell ref="B72:B73"/>
    <mergeCell ref="AB59:AB61"/>
    <mergeCell ref="AC59:AC61"/>
    <mergeCell ref="M59:M61"/>
    <mergeCell ref="N59:N61"/>
    <mergeCell ref="M121:M123"/>
    <mergeCell ref="T121:T123"/>
    <mergeCell ref="U121:U123"/>
    <mergeCell ref="L121:L123"/>
    <mergeCell ref="M68:M69"/>
    <mergeCell ref="Z11:AA11"/>
    <mergeCell ref="Z6:AA6"/>
    <mergeCell ref="B3:AJ4"/>
    <mergeCell ref="Z8:AA8"/>
    <mergeCell ref="Z10:AA10"/>
    <mergeCell ref="AE14:AG14"/>
    <mergeCell ref="AH14:AJ14"/>
    <mergeCell ref="O59:O61"/>
    <mergeCell ref="P59:P61"/>
    <mergeCell ref="Q59:Q61"/>
    <mergeCell ref="R59:R61"/>
    <mergeCell ref="L59:L61"/>
    <mergeCell ref="AH59:AH61"/>
    <mergeCell ref="AI59:AI61"/>
    <mergeCell ref="AJ59:AJ61"/>
  </mergeCells>
  <conditionalFormatting sqref="L136:L138">
    <cfRule type="duplicateValues" dxfId="0" priority="1"/>
  </conditionalFormatting>
  <dataValidations count="1">
    <dataValidation type="list" allowBlank="1" showInputMessage="1" showErrorMessage="1" sqref="V17:V60 AC17:AD60 AC62:AD357 V62:V357" xr:uid="{22A56E4B-B041-4723-B452-4871584898DD}">
      <formula1>"SI,NO"</formula1>
    </dataValidation>
  </dataValidations>
  <pageMargins left="0.25" right="0.25" top="0.75" bottom="0.75" header="0.3" footer="0.3"/>
  <pageSetup paperSize="187" scale="32" fitToHeight="0" orientation="landscape" r:id="rId1"/>
  <rowBreaks count="1" manualBreakCount="1">
    <brk id="282" max="38"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30B4763-BDFE-40EF-AD51-4A3E0CEA45AD}">
          <x14:formula1>
            <xm:f>'F:\Proyectopresupuesto_2023\docuemntos finales para resolucion\[Presupuesto_para_resolución.xlsx]LISTAS'!#REF!</xm:f>
          </x14:formula1>
          <xm:sqref>C93 C105 C108</xm:sqref>
        </x14:dataValidation>
        <x14:dataValidation type="list" allowBlank="1" showInputMessage="1" showErrorMessage="1" errorTitle="Atención" error="El valor que intenta escribir es superior al total asignado para este objeto de gasto" xr:uid="{5C11CD73-7053-4C95-B0A9-F8F2D76EE783}">
          <x14:formula1>
            <xm:f>'E:\Copia 171119\Copia 060718\DATOS\MisDocumentos\Plan de Compras\Plan de Compras 2023\[Formato PAA Funcionamiento 2023.xlsx]Listas'!#REF!</xm:f>
          </x14:formula1>
          <xm:sqref>AK312:AM312 AK300:AM306 AE17:AF60 AH17:AJ60 AK17:AM67 AK71:AM297 AK321:AM341 AE327:AF328 AH327:AJ328 AE313:AF322 AH313:AJ322 AK347:AM350 AH62:AJ311 AE62:AF311 AE342:AF357 AH342:AJ357</xm:sqref>
        </x14:dataValidation>
        <x14:dataValidation type="list" allowBlank="1" showInputMessage="1" showErrorMessage="1" xr:uid="{2375870D-A78F-4224-B9FA-9F466058D820}">
          <x14:formula1>
            <xm:f>'E:\Copia 171119\Copia 060718\DATOS\MisDocumentos\Plan de Compras\Plan de Compras 2023\[Formato PAA Funcionamiento 2023.xlsx]Listas'!#REF!</xm:f>
          </x14:formula1>
          <xm:sqref>K10 N17:O60 W17:W60 AG17:AG60 N280:O322 AG327:AG328 W327:W328 AG313:AG322 W313:W322 N92:O260 AG62:AG311 N62:O90 N263:O275 W62:W311 W342:W357 AG342:AG357 N324:O357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58FAA-059D-4C49-BC5E-F2BCE5E321A7}">
  <dimension ref="B2:M24"/>
  <sheetViews>
    <sheetView topLeftCell="A8" workbookViewId="0">
      <selection activeCell="O11" sqref="O11"/>
    </sheetView>
  </sheetViews>
  <sheetFormatPr baseColWidth="10" defaultRowHeight="15"/>
  <cols>
    <col min="5" max="5" width="14.7109375" customWidth="1"/>
    <col min="6" max="6" width="15" customWidth="1"/>
    <col min="7" max="7" width="30.85546875" customWidth="1"/>
    <col min="8" max="8" width="17" customWidth="1"/>
    <col min="9" max="9" width="14.140625" bestFit="1" customWidth="1"/>
    <col min="10" max="10" width="12.85546875" customWidth="1"/>
    <col min="11" max="11" width="14.140625" bestFit="1" customWidth="1"/>
    <col min="13" max="13" width="22.85546875" customWidth="1"/>
  </cols>
  <sheetData>
    <row r="2" spans="2:13" ht="15.75" thickBot="1"/>
    <row r="3" spans="2:13" ht="27">
      <c r="B3" s="112" t="s">
        <v>37</v>
      </c>
      <c r="C3" s="112" t="s">
        <v>38</v>
      </c>
      <c r="D3" s="112" t="s">
        <v>39</v>
      </c>
      <c r="E3" s="112" t="s">
        <v>40</v>
      </c>
      <c r="F3" s="112" t="s">
        <v>41</v>
      </c>
      <c r="G3" s="112" t="s">
        <v>42</v>
      </c>
      <c r="H3" s="46" t="s">
        <v>43</v>
      </c>
      <c r="I3" s="112" t="s">
        <v>686</v>
      </c>
      <c r="J3" s="112" t="s">
        <v>687</v>
      </c>
      <c r="K3" s="112" t="s">
        <v>688</v>
      </c>
      <c r="L3" s="113" t="s">
        <v>46</v>
      </c>
      <c r="M3" s="136" t="s">
        <v>869</v>
      </c>
    </row>
    <row r="4" spans="2:13" ht="54" customHeight="1">
      <c r="B4" s="28" t="s">
        <v>3</v>
      </c>
      <c r="C4" s="160" t="s">
        <v>877</v>
      </c>
      <c r="D4" s="160" t="s">
        <v>72</v>
      </c>
      <c r="E4" s="160" t="s">
        <v>7</v>
      </c>
      <c r="F4" s="160" t="s">
        <v>8</v>
      </c>
      <c r="G4" s="160" t="s">
        <v>169</v>
      </c>
      <c r="H4" s="47">
        <f>400000000-(1126692+377258+377258+1285200+312359892+5000000)</f>
        <v>79473700</v>
      </c>
      <c r="I4" s="160"/>
      <c r="J4" s="47">
        <v>4600000</v>
      </c>
      <c r="K4" s="165">
        <f>H4+J4</f>
        <v>84073700</v>
      </c>
      <c r="L4" s="71" t="s">
        <v>165</v>
      </c>
      <c r="M4" s="236" t="s">
        <v>879</v>
      </c>
    </row>
    <row r="5" spans="2:13" ht="72">
      <c r="B5" s="28" t="s">
        <v>3</v>
      </c>
      <c r="C5" s="160" t="s">
        <v>252</v>
      </c>
      <c r="D5" s="160" t="s">
        <v>72</v>
      </c>
      <c r="E5" s="160" t="s">
        <v>4</v>
      </c>
      <c r="F5" s="160" t="s">
        <v>6</v>
      </c>
      <c r="G5" s="160" t="s">
        <v>253</v>
      </c>
      <c r="H5" s="47">
        <f>1400000000-(8000000+128000000+79016000+43000000+118568029+40007800+6509300+24433000+6000000)</f>
        <v>946465871</v>
      </c>
      <c r="I5" s="47">
        <v>65000000</v>
      </c>
      <c r="J5" s="47">
        <v>435991829</v>
      </c>
      <c r="K5" s="165">
        <f>H5+J5-I5</f>
        <v>1317457700</v>
      </c>
      <c r="L5" s="71" t="s">
        <v>254</v>
      </c>
      <c r="M5" s="236"/>
    </row>
    <row r="6" spans="2:13" ht="45">
      <c r="B6" s="28" t="s">
        <v>3</v>
      </c>
      <c r="C6" s="160" t="s">
        <v>213</v>
      </c>
      <c r="D6" s="160" t="s">
        <v>214</v>
      </c>
      <c r="E6" s="160" t="s">
        <v>13</v>
      </c>
      <c r="F6" s="160" t="s">
        <v>140</v>
      </c>
      <c r="G6" s="160" t="s">
        <v>215</v>
      </c>
      <c r="H6" s="47">
        <f>50000000</f>
        <v>50000000</v>
      </c>
      <c r="I6" s="160"/>
      <c r="J6" s="47">
        <v>4000000</v>
      </c>
      <c r="K6" s="165">
        <f>H6+J6</f>
        <v>54000000</v>
      </c>
      <c r="L6" s="71" t="s">
        <v>144</v>
      </c>
      <c r="M6" s="236"/>
    </row>
    <row r="7" spans="2:13" ht="45">
      <c r="B7" s="28" t="s">
        <v>3</v>
      </c>
      <c r="C7" s="160" t="s">
        <v>142</v>
      </c>
      <c r="D7" s="160" t="s">
        <v>72</v>
      </c>
      <c r="E7" s="160" t="s">
        <v>125</v>
      </c>
      <c r="F7" s="160" t="s">
        <v>126</v>
      </c>
      <c r="G7" s="160" t="s">
        <v>562</v>
      </c>
      <c r="H7" s="47">
        <v>140000000</v>
      </c>
      <c r="I7" s="47">
        <v>65000000</v>
      </c>
      <c r="J7" s="47">
        <v>65000000</v>
      </c>
      <c r="K7" s="165">
        <f>H7-I7+J7</f>
        <v>140000000</v>
      </c>
      <c r="L7" s="71" t="s">
        <v>563</v>
      </c>
      <c r="M7" s="236"/>
    </row>
    <row r="8" spans="2:13" ht="45">
      <c r="B8" s="28" t="s">
        <v>3</v>
      </c>
      <c r="C8" s="160" t="s">
        <v>142</v>
      </c>
      <c r="D8" s="160" t="s">
        <v>72</v>
      </c>
      <c r="E8" s="160" t="s">
        <v>125</v>
      </c>
      <c r="F8" s="160" t="s">
        <v>126</v>
      </c>
      <c r="G8" s="160" t="s">
        <v>559</v>
      </c>
      <c r="H8" s="47">
        <f>110000000-17071000</f>
        <v>92929000</v>
      </c>
      <c r="I8" s="160"/>
      <c r="J8" s="47">
        <v>70000000</v>
      </c>
      <c r="K8" s="165">
        <f>J8+H8</f>
        <v>162929000</v>
      </c>
      <c r="L8" s="71" t="s">
        <v>560</v>
      </c>
      <c r="M8" s="236"/>
    </row>
    <row r="9" spans="2:13" ht="45">
      <c r="B9" s="28" t="s">
        <v>3</v>
      </c>
      <c r="C9" s="164" t="s">
        <v>142</v>
      </c>
      <c r="D9" s="164" t="s">
        <v>72</v>
      </c>
      <c r="E9" s="164" t="s">
        <v>125</v>
      </c>
      <c r="F9" s="164" t="s">
        <v>126</v>
      </c>
      <c r="G9" s="164" t="s">
        <v>562</v>
      </c>
      <c r="H9" s="47"/>
      <c r="I9" s="164"/>
      <c r="J9" s="47">
        <v>61247255</v>
      </c>
      <c r="K9" s="165">
        <f>J9</f>
        <v>61247255</v>
      </c>
      <c r="L9" s="71" t="s">
        <v>563</v>
      </c>
      <c r="M9" s="236"/>
    </row>
    <row r="10" spans="2:13" ht="45">
      <c r="B10" s="28" t="s">
        <v>3</v>
      </c>
      <c r="C10" s="160" t="s">
        <v>142</v>
      </c>
      <c r="D10" s="160" t="s">
        <v>199</v>
      </c>
      <c r="E10" s="160" t="s">
        <v>200</v>
      </c>
      <c r="F10" s="160" t="s">
        <v>201</v>
      </c>
      <c r="G10" s="160" t="s">
        <v>201</v>
      </c>
      <c r="H10" s="47">
        <f>85330136</f>
        <v>85330136</v>
      </c>
      <c r="I10" s="160"/>
      <c r="J10" s="47">
        <v>2303356</v>
      </c>
      <c r="K10" s="165">
        <f>J10+H10</f>
        <v>87633492</v>
      </c>
      <c r="L10" s="71" t="s">
        <v>144</v>
      </c>
      <c r="M10" s="236"/>
    </row>
    <row r="11" spans="2:13" ht="45">
      <c r="B11" s="28" t="s">
        <v>3</v>
      </c>
      <c r="C11" s="166" t="s">
        <v>71</v>
      </c>
      <c r="D11" s="166" t="s">
        <v>72</v>
      </c>
      <c r="E11" s="166" t="s">
        <v>125</v>
      </c>
      <c r="F11" s="166" t="s">
        <v>126</v>
      </c>
      <c r="G11" s="166" t="s">
        <v>75</v>
      </c>
      <c r="H11" s="47">
        <f>26300000-(7500000)</f>
        <v>18800000</v>
      </c>
      <c r="I11" s="166"/>
      <c r="J11" s="47">
        <v>15000000</v>
      </c>
      <c r="K11" s="165">
        <f>H11+J11</f>
        <v>33800000</v>
      </c>
      <c r="L11" s="71" t="s">
        <v>77</v>
      </c>
      <c r="M11" s="236"/>
    </row>
    <row r="12" spans="2:13" ht="45">
      <c r="B12" s="28" t="s">
        <v>3</v>
      </c>
      <c r="C12" s="166" t="s">
        <v>71</v>
      </c>
      <c r="D12" s="166" t="s">
        <v>72</v>
      </c>
      <c r="E12" s="166" t="s">
        <v>26</v>
      </c>
      <c r="F12" s="166" t="s">
        <v>18</v>
      </c>
      <c r="G12" s="166" t="s">
        <v>75</v>
      </c>
      <c r="H12" s="47">
        <f>105200000-(13500000)</f>
        <v>91700000</v>
      </c>
      <c r="I12" s="166"/>
      <c r="J12" s="47">
        <v>30000000</v>
      </c>
      <c r="K12" s="165">
        <f t="shared" ref="K12:K13" si="0">H12+J12</f>
        <v>121700000</v>
      </c>
      <c r="L12" s="71" t="s">
        <v>77</v>
      </c>
      <c r="M12" s="236"/>
    </row>
    <row r="13" spans="2:13" ht="45">
      <c r="B13" s="28" t="s">
        <v>3</v>
      </c>
      <c r="C13" s="166" t="s">
        <v>71</v>
      </c>
      <c r="D13" s="166" t="s">
        <v>72</v>
      </c>
      <c r="E13" s="166" t="s">
        <v>129</v>
      </c>
      <c r="F13" s="166" t="s">
        <v>130</v>
      </c>
      <c r="G13" s="166" t="s">
        <v>75</v>
      </c>
      <c r="H13" s="47">
        <f>74490000-(13500000)</f>
        <v>60990000</v>
      </c>
      <c r="I13" s="166"/>
      <c r="J13" s="47">
        <v>20000000</v>
      </c>
      <c r="K13" s="165">
        <f t="shared" si="0"/>
        <v>80990000</v>
      </c>
      <c r="L13" s="71" t="s">
        <v>77</v>
      </c>
      <c r="M13" s="236"/>
    </row>
    <row r="14" spans="2:13" ht="37.5" customHeight="1">
      <c r="B14" s="28" t="s">
        <v>3</v>
      </c>
      <c r="C14" s="167" t="s">
        <v>142</v>
      </c>
      <c r="D14" s="167" t="s">
        <v>176</v>
      </c>
      <c r="E14" s="167" t="s">
        <v>185</v>
      </c>
      <c r="F14" s="167" t="s">
        <v>178</v>
      </c>
      <c r="G14" s="167" t="s">
        <v>196</v>
      </c>
      <c r="H14" s="47">
        <f>6741280</f>
        <v>6741280</v>
      </c>
      <c r="I14" s="47">
        <v>555165</v>
      </c>
      <c r="J14" s="47"/>
      <c r="K14" s="165">
        <f>H14-I14</f>
        <v>6186115</v>
      </c>
      <c r="L14" s="71" t="s">
        <v>180</v>
      </c>
      <c r="M14" s="236"/>
    </row>
    <row r="15" spans="2:13" ht="37.5" customHeight="1">
      <c r="B15" s="28" t="s">
        <v>3</v>
      </c>
      <c r="C15" s="167" t="s">
        <v>142</v>
      </c>
      <c r="D15" s="167" t="s">
        <v>176</v>
      </c>
      <c r="E15" s="167" t="s">
        <v>185</v>
      </c>
      <c r="F15" s="167" t="s">
        <v>178</v>
      </c>
      <c r="G15" s="167" t="s">
        <v>880</v>
      </c>
      <c r="H15" s="47">
        <f>4697550</f>
        <v>4697550</v>
      </c>
      <c r="I15" s="167"/>
      <c r="J15" s="47">
        <v>555165</v>
      </c>
      <c r="K15" s="165">
        <f>H15+J15</f>
        <v>5252715</v>
      </c>
      <c r="L15" s="71" t="s">
        <v>180</v>
      </c>
      <c r="M15" s="236"/>
    </row>
    <row r="16" spans="2:13" ht="37.5" customHeight="1">
      <c r="B16" s="28" t="s">
        <v>3</v>
      </c>
      <c r="C16" s="168" t="s">
        <v>252</v>
      </c>
      <c r="D16" s="168" t="s">
        <v>72</v>
      </c>
      <c r="E16" s="168" t="s">
        <v>9</v>
      </c>
      <c r="F16" s="168" t="s">
        <v>133</v>
      </c>
      <c r="G16" s="168" t="s">
        <v>255</v>
      </c>
      <c r="H16" s="47">
        <f>400000000</f>
        <v>400000000</v>
      </c>
      <c r="I16" s="47">
        <v>10000000</v>
      </c>
      <c r="J16" s="47"/>
      <c r="K16" s="165">
        <f>H16-I16</f>
        <v>390000000</v>
      </c>
      <c r="L16" s="172" t="s">
        <v>254</v>
      </c>
      <c r="M16" s="173"/>
    </row>
    <row r="17" spans="2:13" ht="54.75" customHeight="1">
      <c r="B17" s="28" t="s">
        <v>3</v>
      </c>
      <c r="C17" s="168" t="s">
        <v>549</v>
      </c>
      <c r="D17" s="168" t="s">
        <v>128</v>
      </c>
      <c r="E17" s="168" t="s">
        <v>9</v>
      </c>
      <c r="F17" s="168" t="s">
        <v>10</v>
      </c>
      <c r="G17" s="168" t="s">
        <v>882</v>
      </c>
      <c r="H17" s="47"/>
      <c r="I17" s="168"/>
      <c r="J17" s="47">
        <v>10000000</v>
      </c>
      <c r="K17" s="165">
        <f>J17</f>
        <v>10000000</v>
      </c>
      <c r="L17" s="172" t="s">
        <v>881</v>
      </c>
      <c r="M17" s="173"/>
    </row>
    <row r="18" spans="2:13">
      <c r="H18" s="114">
        <f>SUM(H4:H17)</f>
        <v>1977127537</v>
      </c>
      <c r="I18" s="114">
        <f t="shared" ref="I18:K18" si="1">SUM(I4:I17)</f>
        <v>140555165</v>
      </c>
      <c r="J18" s="114">
        <f t="shared" si="1"/>
        <v>718697605</v>
      </c>
      <c r="K18" s="114">
        <f t="shared" si="1"/>
        <v>2555269977</v>
      </c>
    </row>
    <row r="19" spans="2:13">
      <c r="K19" s="114">
        <f>H18-K18</f>
        <v>-578142440</v>
      </c>
      <c r="M19" t="s">
        <v>878</v>
      </c>
    </row>
    <row r="20" spans="2:13">
      <c r="K20" s="114"/>
    </row>
    <row r="21" spans="2:13">
      <c r="K21" s="114">
        <f>J10+J9+J8+J6+J5+J4</f>
        <v>578142440</v>
      </c>
      <c r="M21" s="114" t="s">
        <v>878</v>
      </c>
    </row>
    <row r="24" spans="2:13">
      <c r="G24" s="114"/>
    </row>
  </sheetData>
  <mergeCells count="1">
    <mergeCell ref="M4:M15"/>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FE460-65E6-4430-933F-E030CF3194B5}">
  <dimension ref="B3:C49"/>
  <sheetViews>
    <sheetView workbookViewId="0">
      <selection activeCell="E1" sqref="E1:E2"/>
    </sheetView>
  </sheetViews>
  <sheetFormatPr baseColWidth="10" defaultRowHeight="15"/>
  <cols>
    <col min="3" max="3" width="51.85546875" customWidth="1"/>
  </cols>
  <sheetData>
    <row r="3" spans="2:3" ht="15" customHeight="1">
      <c r="B3" s="133" t="s">
        <v>744</v>
      </c>
      <c r="C3" s="128" t="s">
        <v>745</v>
      </c>
    </row>
    <row r="4" spans="2:3" ht="15" customHeight="1">
      <c r="B4" s="134" t="s">
        <v>746</v>
      </c>
      <c r="C4" s="128" t="s">
        <v>747</v>
      </c>
    </row>
    <row r="5" spans="2:3" ht="15" customHeight="1">
      <c r="B5" s="134" t="s">
        <v>748</v>
      </c>
      <c r="C5" s="128" t="s">
        <v>749</v>
      </c>
    </row>
    <row r="6" spans="2:3" ht="15" customHeight="1">
      <c r="B6" s="134" t="s">
        <v>750</v>
      </c>
      <c r="C6" s="128" t="s">
        <v>751</v>
      </c>
    </row>
    <row r="7" spans="2:3" ht="15" customHeight="1">
      <c r="B7" s="134" t="s">
        <v>752</v>
      </c>
      <c r="C7" s="128" t="s">
        <v>753</v>
      </c>
    </row>
    <row r="8" spans="2:3" ht="15" customHeight="1">
      <c r="B8" s="134" t="s">
        <v>754</v>
      </c>
      <c r="C8" s="128" t="s">
        <v>755</v>
      </c>
    </row>
    <row r="9" spans="2:3" ht="15" customHeight="1">
      <c r="B9" s="134" t="s">
        <v>756</v>
      </c>
      <c r="C9" s="128" t="s">
        <v>757</v>
      </c>
    </row>
    <row r="10" spans="2:3" ht="15" customHeight="1">
      <c r="B10" s="134" t="s">
        <v>758</v>
      </c>
      <c r="C10" s="128" t="s">
        <v>759</v>
      </c>
    </row>
    <row r="11" spans="2:3" ht="15" customHeight="1">
      <c r="B11" s="134" t="s">
        <v>760</v>
      </c>
      <c r="C11" s="128" t="s">
        <v>761</v>
      </c>
    </row>
    <row r="12" spans="2:3">
      <c r="B12" s="134" t="s">
        <v>762</v>
      </c>
      <c r="C12" s="128" t="s">
        <v>763</v>
      </c>
    </row>
    <row r="13" spans="2:3" ht="15" customHeight="1">
      <c r="B13" s="134" t="s">
        <v>764</v>
      </c>
      <c r="C13" s="128" t="s">
        <v>765</v>
      </c>
    </row>
    <row r="14" spans="2:3" ht="15" customHeight="1">
      <c r="B14" s="134" t="s">
        <v>766</v>
      </c>
      <c r="C14" s="128" t="s">
        <v>767</v>
      </c>
    </row>
    <row r="15" spans="2:3" ht="15" customHeight="1">
      <c r="B15" s="134" t="s">
        <v>768</v>
      </c>
      <c r="C15" s="128" t="s">
        <v>769</v>
      </c>
    </row>
    <row r="16" spans="2:3" ht="15" customHeight="1">
      <c r="B16" s="134" t="s">
        <v>770</v>
      </c>
      <c r="C16" s="128" t="s">
        <v>771</v>
      </c>
    </row>
    <row r="17" spans="2:3" ht="15" customHeight="1">
      <c r="B17" s="134" t="s">
        <v>772</v>
      </c>
      <c r="C17" s="128" t="s">
        <v>773</v>
      </c>
    </row>
    <row r="18" spans="2:3" ht="15" customHeight="1">
      <c r="B18" s="134" t="s">
        <v>774</v>
      </c>
      <c r="C18" s="128" t="s">
        <v>775</v>
      </c>
    </row>
    <row r="19" spans="2:3" ht="15" customHeight="1">
      <c r="B19" s="134" t="s">
        <v>776</v>
      </c>
      <c r="C19" s="128" t="s">
        <v>777</v>
      </c>
    </row>
    <row r="20" spans="2:3" ht="15" customHeight="1">
      <c r="B20" s="134" t="s">
        <v>778</v>
      </c>
      <c r="C20" s="128" t="s">
        <v>779</v>
      </c>
    </row>
    <row r="21" spans="2:3" ht="15" customHeight="1">
      <c r="B21" s="134" t="s">
        <v>780</v>
      </c>
      <c r="C21" s="128" t="s">
        <v>781</v>
      </c>
    </row>
    <row r="22" spans="2:3" ht="15" customHeight="1">
      <c r="B22" s="134" t="s">
        <v>782</v>
      </c>
      <c r="C22" s="128" t="s">
        <v>783</v>
      </c>
    </row>
    <row r="23" spans="2:3" ht="15" customHeight="1">
      <c r="B23" s="134" t="s">
        <v>784</v>
      </c>
      <c r="C23" s="128" t="s">
        <v>785</v>
      </c>
    </row>
    <row r="24" spans="2:3" ht="15" customHeight="1">
      <c r="B24" s="134" t="s">
        <v>786</v>
      </c>
      <c r="C24" s="128" t="s">
        <v>787</v>
      </c>
    </row>
    <row r="25" spans="2:3" ht="15" customHeight="1">
      <c r="B25" s="134" t="s">
        <v>788</v>
      </c>
      <c r="C25" s="128" t="s">
        <v>789</v>
      </c>
    </row>
    <row r="26" spans="2:3" ht="15" customHeight="1">
      <c r="B26" s="134" t="s">
        <v>790</v>
      </c>
      <c r="C26" s="128" t="s">
        <v>791</v>
      </c>
    </row>
    <row r="27" spans="2:3" ht="15" customHeight="1">
      <c r="B27" s="135">
        <v>37185</v>
      </c>
      <c r="C27" s="128" t="s">
        <v>792</v>
      </c>
    </row>
    <row r="28" spans="2:3" ht="15" customHeight="1">
      <c r="B28" s="135">
        <v>37550</v>
      </c>
      <c r="C28" s="128" t="s">
        <v>793</v>
      </c>
    </row>
    <row r="29" spans="2:3" ht="15" customHeight="1">
      <c r="B29" s="135">
        <v>37915</v>
      </c>
      <c r="C29" s="128" t="s">
        <v>794</v>
      </c>
    </row>
    <row r="30" spans="2:3" ht="15" customHeight="1">
      <c r="B30" s="135">
        <v>39011</v>
      </c>
      <c r="C30" s="128" t="s">
        <v>795</v>
      </c>
    </row>
    <row r="31" spans="2:3" ht="15" customHeight="1">
      <c r="B31" s="135">
        <v>39376</v>
      </c>
      <c r="C31" s="128" t="s">
        <v>796</v>
      </c>
    </row>
    <row r="32" spans="2:3" ht="15" customHeight="1">
      <c r="B32" s="135">
        <v>39742</v>
      </c>
      <c r="C32" s="128" t="s">
        <v>797</v>
      </c>
    </row>
    <row r="33" spans="2:3" ht="15" customHeight="1">
      <c r="B33" s="135">
        <v>40472</v>
      </c>
      <c r="C33" s="128" t="s">
        <v>798</v>
      </c>
    </row>
    <row r="34" spans="2:3" ht="15" customHeight="1">
      <c r="B34" s="135">
        <v>41203</v>
      </c>
      <c r="C34" s="128" t="s">
        <v>799</v>
      </c>
    </row>
    <row r="35" spans="2:3" ht="15" customHeight="1">
      <c r="B35" s="135">
        <v>43394</v>
      </c>
      <c r="C35" s="128" t="s">
        <v>800</v>
      </c>
    </row>
    <row r="36" spans="2:3" ht="15" customHeight="1">
      <c r="B36" s="135">
        <v>43759</v>
      </c>
      <c r="C36" s="128" t="s">
        <v>801</v>
      </c>
    </row>
    <row r="37" spans="2:3" ht="15" customHeight="1">
      <c r="B37" s="135">
        <v>44490</v>
      </c>
      <c r="C37" s="128" t="s">
        <v>802</v>
      </c>
    </row>
    <row r="38" spans="2:3" ht="15" customHeight="1">
      <c r="B38" s="135">
        <v>44855</v>
      </c>
      <c r="C38" s="128" t="s">
        <v>803</v>
      </c>
    </row>
    <row r="39" spans="2:3" ht="15" customHeight="1">
      <c r="B39" s="135">
        <v>45220</v>
      </c>
      <c r="C39" s="128" t="s">
        <v>804</v>
      </c>
    </row>
    <row r="40" spans="2:3" ht="15" customHeight="1">
      <c r="B40" s="135">
        <v>45586</v>
      </c>
      <c r="C40" s="128" t="s">
        <v>805</v>
      </c>
    </row>
    <row r="41" spans="2:3" ht="15" customHeight="1">
      <c r="B41" s="134" t="s">
        <v>806</v>
      </c>
      <c r="C41" s="128" t="s">
        <v>807</v>
      </c>
    </row>
    <row r="42" spans="2:3" ht="15" customHeight="1">
      <c r="B42" s="134" t="s">
        <v>808</v>
      </c>
      <c r="C42" s="128" t="s">
        <v>809</v>
      </c>
    </row>
    <row r="43" spans="2:3" ht="15" customHeight="1">
      <c r="B43" s="134" t="s">
        <v>810</v>
      </c>
      <c r="C43" s="128" t="s">
        <v>811</v>
      </c>
    </row>
    <row r="44" spans="2:3" ht="15" customHeight="1">
      <c r="B44" s="134" t="s">
        <v>812</v>
      </c>
      <c r="C44" s="128" t="s">
        <v>813</v>
      </c>
    </row>
    <row r="45" spans="2:3" ht="15" customHeight="1">
      <c r="B45" s="134" t="s">
        <v>814</v>
      </c>
      <c r="C45" s="128" t="s">
        <v>815</v>
      </c>
    </row>
    <row r="46" spans="2:3" ht="15" customHeight="1">
      <c r="B46" s="134" t="s">
        <v>816</v>
      </c>
      <c r="C46" s="128" t="s">
        <v>817</v>
      </c>
    </row>
    <row r="47" spans="2:3" ht="15" customHeight="1">
      <c r="B47" s="134" t="s">
        <v>818</v>
      </c>
      <c r="C47" s="128" t="s">
        <v>819</v>
      </c>
    </row>
    <row r="48" spans="2:3" ht="15" customHeight="1">
      <c r="B48" s="134" t="s">
        <v>820</v>
      </c>
      <c r="C48" s="128" t="s">
        <v>821</v>
      </c>
    </row>
    <row r="49" spans="2:3" ht="15" customHeight="1">
      <c r="B49" s="134" t="s">
        <v>822</v>
      </c>
      <c r="C49" s="128" t="s">
        <v>823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B509F-70FE-44D7-B2CC-03EBD76C4F5F}">
  <dimension ref="B4:C47"/>
  <sheetViews>
    <sheetView topLeftCell="A16" workbookViewId="0">
      <selection activeCell="H28" sqref="H28"/>
    </sheetView>
  </sheetViews>
  <sheetFormatPr baseColWidth="10" defaultRowHeight="15"/>
  <cols>
    <col min="2" max="2" width="15.140625" style="130" bestFit="1" customWidth="1"/>
    <col min="3" max="3" width="55.5703125" customWidth="1"/>
  </cols>
  <sheetData>
    <row r="4" spans="2:3">
      <c r="B4" s="131" t="s">
        <v>824</v>
      </c>
      <c r="C4" s="128" t="s">
        <v>825</v>
      </c>
    </row>
    <row r="5" spans="2:3">
      <c r="B5" s="132">
        <v>1310</v>
      </c>
      <c r="C5" s="128" t="s">
        <v>826</v>
      </c>
    </row>
    <row r="6" spans="2:3">
      <c r="B6" s="132">
        <v>1316</v>
      </c>
      <c r="C6" s="128" t="s">
        <v>827</v>
      </c>
    </row>
    <row r="7" spans="2:3">
      <c r="B7" s="132">
        <v>1317</v>
      </c>
      <c r="C7" s="128" t="s">
        <v>828</v>
      </c>
    </row>
    <row r="8" spans="2:3">
      <c r="B8" s="132">
        <v>1320</v>
      </c>
      <c r="C8" s="128" t="s">
        <v>829</v>
      </c>
    </row>
    <row r="9" spans="2:3">
      <c r="B9" s="132">
        <v>1321</v>
      </c>
      <c r="C9" s="128" t="s">
        <v>830</v>
      </c>
    </row>
    <row r="10" spans="2:3">
      <c r="B10" s="132">
        <v>1322</v>
      </c>
      <c r="C10" s="128" t="s">
        <v>831</v>
      </c>
    </row>
    <row r="11" spans="2:3">
      <c r="B11" s="132">
        <v>1324</v>
      </c>
      <c r="C11" s="128" t="s">
        <v>832</v>
      </c>
    </row>
    <row r="12" spans="2:3">
      <c r="B12" s="132">
        <v>1325</v>
      </c>
      <c r="C12" s="128" t="s">
        <v>833</v>
      </c>
    </row>
    <row r="13" spans="2:3">
      <c r="B13" s="132">
        <v>1326</v>
      </c>
      <c r="C13" s="128" t="s">
        <v>834</v>
      </c>
    </row>
    <row r="14" spans="2:3">
      <c r="B14" s="132">
        <v>1327</v>
      </c>
      <c r="C14" s="128" t="s">
        <v>835</v>
      </c>
    </row>
    <row r="15" spans="2:3">
      <c r="B15" s="132">
        <v>1328</v>
      </c>
      <c r="C15" s="128" t="s">
        <v>836</v>
      </c>
    </row>
    <row r="16" spans="2:3">
      <c r="B16" s="132">
        <v>1330</v>
      </c>
      <c r="C16" s="128" t="s">
        <v>837</v>
      </c>
    </row>
    <row r="17" spans="2:3">
      <c r="B17" s="132">
        <v>1331</v>
      </c>
      <c r="C17" s="128" t="s">
        <v>838</v>
      </c>
    </row>
    <row r="18" spans="2:3">
      <c r="B18" s="132">
        <v>1332</v>
      </c>
      <c r="C18" s="128" t="s">
        <v>839</v>
      </c>
    </row>
    <row r="19" spans="2:3">
      <c r="B19" s="132">
        <v>1335</v>
      </c>
      <c r="C19" s="128" t="s">
        <v>840</v>
      </c>
    </row>
    <row r="20" spans="2:3">
      <c r="B20" s="132">
        <v>1340</v>
      </c>
      <c r="C20" s="128" t="s">
        <v>841</v>
      </c>
    </row>
    <row r="21" spans="2:3">
      <c r="B21" s="132">
        <v>1380</v>
      </c>
      <c r="C21" s="128" t="s">
        <v>842</v>
      </c>
    </row>
    <row r="22" spans="2:3">
      <c r="B22" s="132">
        <v>1390</v>
      </c>
      <c r="C22" s="128" t="s">
        <v>843</v>
      </c>
    </row>
    <row r="23" spans="2:3">
      <c r="B23" s="132">
        <v>1410</v>
      </c>
      <c r="C23" s="128" t="s">
        <v>844</v>
      </c>
    </row>
    <row r="24" spans="2:3">
      <c r="B24" s="132">
        <v>1420</v>
      </c>
      <c r="C24" s="128" t="s">
        <v>845</v>
      </c>
    </row>
    <row r="25" spans="2:3">
      <c r="B25" s="132">
        <v>1430</v>
      </c>
      <c r="C25" s="128" t="s">
        <v>846</v>
      </c>
    </row>
    <row r="26" spans="2:3">
      <c r="B26" s="132">
        <v>1440</v>
      </c>
      <c r="C26" s="128" t="s">
        <v>847</v>
      </c>
    </row>
    <row r="27" spans="2:3">
      <c r="B27" s="132">
        <v>1470</v>
      </c>
      <c r="C27" s="128" t="s">
        <v>848</v>
      </c>
    </row>
    <row r="28" spans="2:3">
      <c r="B28" s="132">
        <v>1480</v>
      </c>
      <c r="C28" s="128" t="s">
        <v>849</v>
      </c>
    </row>
    <row r="29" spans="2:3">
      <c r="B29" s="132">
        <v>1510</v>
      </c>
      <c r="C29" s="128" t="s">
        <v>850</v>
      </c>
    </row>
    <row r="30" spans="2:3">
      <c r="B30" s="132">
        <v>1610</v>
      </c>
      <c r="C30" s="128" t="s">
        <v>851</v>
      </c>
    </row>
    <row r="31" spans="2:3">
      <c r="B31" s="132">
        <v>1620</v>
      </c>
      <c r="C31" s="128" t="s">
        <v>852</v>
      </c>
    </row>
    <row r="32" spans="2:3">
      <c r="B32" s="132">
        <v>1630</v>
      </c>
      <c r="C32" s="128" t="s">
        <v>853</v>
      </c>
    </row>
    <row r="33" spans="2:3">
      <c r="B33" s="132">
        <v>1640</v>
      </c>
      <c r="C33" s="128" t="s">
        <v>854</v>
      </c>
    </row>
    <row r="34" spans="2:3">
      <c r="B34" s="132">
        <v>1650</v>
      </c>
      <c r="C34" s="128" t="s">
        <v>855</v>
      </c>
    </row>
    <row r="35" spans="2:3">
      <c r="B35" s="132">
        <v>41102</v>
      </c>
      <c r="C35" s="128" t="s">
        <v>856</v>
      </c>
    </row>
    <row r="36" spans="2:3">
      <c r="B36" s="132">
        <v>41201</v>
      </c>
      <c r="C36" s="128" t="s">
        <v>857</v>
      </c>
    </row>
    <row r="37" spans="2:3">
      <c r="B37" s="132">
        <v>42101</v>
      </c>
      <c r="C37" s="129" t="s">
        <v>858</v>
      </c>
    </row>
    <row r="38" spans="2:3">
      <c r="B38" s="132">
        <v>42102</v>
      </c>
      <c r="C38" s="129" t="s">
        <v>859</v>
      </c>
    </row>
    <row r="39" spans="2:3" ht="25.5">
      <c r="B39" s="132">
        <v>42103</v>
      </c>
      <c r="C39" s="129" t="s">
        <v>860</v>
      </c>
    </row>
    <row r="40" spans="2:3">
      <c r="B40" s="132">
        <v>43102</v>
      </c>
      <c r="C40" s="129" t="s">
        <v>861</v>
      </c>
    </row>
    <row r="41" spans="2:3">
      <c r="B41" s="132">
        <v>43103</v>
      </c>
      <c r="C41" s="129" t="s">
        <v>862</v>
      </c>
    </row>
    <row r="42" spans="2:3">
      <c r="B42" s="132">
        <v>43104</v>
      </c>
      <c r="C42" s="129" t="s">
        <v>863</v>
      </c>
    </row>
    <row r="43" spans="2:3" ht="25.5">
      <c r="B43" s="132">
        <v>43201</v>
      </c>
      <c r="C43" s="129" t="s">
        <v>864</v>
      </c>
    </row>
    <row r="44" spans="2:3">
      <c r="B44" s="132">
        <v>43202</v>
      </c>
      <c r="C44" s="129" t="s">
        <v>865</v>
      </c>
    </row>
    <row r="45" spans="2:3">
      <c r="B45" s="132">
        <v>43203</v>
      </c>
      <c r="C45" s="129" t="s">
        <v>866</v>
      </c>
    </row>
    <row r="46" spans="2:3">
      <c r="B46" s="132">
        <v>44101</v>
      </c>
      <c r="C46" s="129" t="s">
        <v>867</v>
      </c>
    </row>
    <row r="47" spans="2:3" ht="25.5">
      <c r="B47" s="132">
        <v>44102</v>
      </c>
      <c r="C47" s="129" t="s">
        <v>868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E501F-5D17-487E-962F-5859CA3DA82F}">
  <dimension ref="A3:H8"/>
  <sheetViews>
    <sheetView workbookViewId="0">
      <selection activeCell="J18" sqref="J18"/>
    </sheetView>
  </sheetViews>
  <sheetFormatPr baseColWidth="10" defaultRowHeight="15"/>
  <cols>
    <col min="1" max="1" width="28.85546875" customWidth="1"/>
    <col min="2" max="2" width="6.7109375" customWidth="1"/>
    <col min="3" max="3" width="18.140625" customWidth="1"/>
    <col min="4" max="4" width="14.85546875" customWidth="1"/>
    <col min="5" max="5" width="33.140625" customWidth="1"/>
    <col min="7" max="7" width="12.5703125" bestFit="1" customWidth="1"/>
    <col min="8" max="8" width="18" customWidth="1"/>
    <col min="10" max="10" width="46.28515625" customWidth="1"/>
    <col min="11" max="11" width="18" customWidth="1"/>
    <col min="12" max="12" width="11.85546875" bestFit="1" customWidth="1"/>
    <col min="13" max="13" width="7.28515625" bestFit="1" customWidth="1"/>
    <col min="15" max="15" width="47.140625" customWidth="1"/>
    <col min="16" max="16" width="12" bestFit="1" customWidth="1"/>
    <col min="19" max="19" width="11.7109375" bestFit="1" customWidth="1"/>
  </cols>
  <sheetData>
    <row r="3" spans="1:8">
      <c r="B3" s="109"/>
      <c r="C3" s="109" t="s">
        <v>720</v>
      </c>
      <c r="D3" s="109" t="s">
        <v>721</v>
      </c>
      <c r="E3" s="109" t="s">
        <v>717</v>
      </c>
      <c r="F3" s="109"/>
      <c r="G3" s="109"/>
      <c r="H3" s="109"/>
    </row>
    <row r="4" spans="1:8">
      <c r="A4" t="s">
        <v>716</v>
      </c>
      <c r="B4" s="109"/>
      <c r="C4" s="109"/>
      <c r="D4" s="109"/>
      <c r="E4" s="121">
        <v>45636</v>
      </c>
      <c r="F4" s="109" t="s">
        <v>718</v>
      </c>
      <c r="G4" s="122">
        <v>181200000</v>
      </c>
      <c r="H4" s="122"/>
    </row>
    <row r="5" spans="1:8">
      <c r="A5" t="s">
        <v>719</v>
      </c>
      <c r="B5" s="109"/>
      <c r="C5" s="121">
        <v>45402</v>
      </c>
      <c r="D5" s="121">
        <v>45766</v>
      </c>
      <c r="E5" s="121">
        <v>45406</v>
      </c>
      <c r="F5" s="109"/>
      <c r="G5" s="122">
        <v>7730478</v>
      </c>
      <c r="H5" s="122"/>
    </row>
    <row r="6" spans="1:8">
      <c r="A6" t="s">
        <v>722</v>
      </c>
      <c r="B6" s="109">
        <v>88</v>
      </c>
      <c r="C6" s="121">
        <v>45631</v>
      </c>
      <c r="D6" s="121">
        <v>45658</v>
      </c>
      <c r="E6" s="121">
        <v>45630</v>
      </c>
      <c r="F6" s="109"/>
      <c r="G6" s="122">
        <v>171643220</v>
      </c>
      <c r="H6" s="237">
        <f>G6+G7+G8</f>
        <v>272181560</v>
      </c>
    </row>
    <row r="7" spans="1:8">
      <c r="A7" t="s">
        <v>722</v>
      </c>
      <c r="B7" s="109">
        <v>123</v>
      </c>
      <c r="C7" s="121">
        <v>45631</v>
      </c>
      <c r="D7" s="121">
        <v>45658</v>
      </c>
      <c r="E7" s="121">
        <v>45630</v>
      </c>
      <c r="F7" s="109"/>
      <c r="G7" s="122">
        <v>42474670</v>
      </c>
      <c r="H7" s="237"/>
    </row>
    <row r="8" spans="1:8">
      <c r="B8" s="109">
        <v>166</v>
      </c>
      <c r="C8" s="121">
        <v>45631</v>
      </c>
      <c r="D8" s="121">
        <v>45661</v>
      </c>
      <c r="E8" s="121">
        <v>45630</v>
      </c>
      <c r="F8" s="109"/>
      <c r="G8" s="122">
        <v>58063670</v>
      </c>
      <c r="H8" s="237"/>
    </row>
  </sheetData>
  <mergeCells count="1">
    <mergeCell ref="H6:H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915F-808A-4338-B70A-058651988314}">
  <dimension ref="B3:C28"/>
  <sheetViews>
    <sheetView workbookViewId="0">
      <selection activeCell="G12" sqref="G12"/>
    </sheetView>
  </sheetViews>
  <sheetFormatPr baseColWidth="10" defaultRowHeight="15"/>
  <cols>
    <col min="2" max="2" width="40.7109375" bestFit="1" customWidth="1"/>
    <col min="3" max="3" width="22.85546875" customWidth="1"/>
  </cols>
  <sheetData>
    <row r="3" spans="2:3">
      <c r="B3" s="109" t="s">
        <v>38</v>
      </c>
      <c r="C3" s="109" t="s">
        <v>680</v>
      </c>
    </row>
    <row r="4" spans="2:3">
      <c r="B4" s="110" t="s">
        <v>142</v>
      </c>
      <c r="C4" s="111">
        <v>20330647641</v>
      </c>
    </row>
    <row r="5" spans="2:3">
      <c r="B5" s="110" t="s">
        <v>202</v>
      </c>
      <c r="C5" s="111">
        <v>282630806</v>
      </c>
    </row>
    <row r="6" spans="2:3">
      <c r="B6" s="110" t="s">
        <v>209</v>
      </c>
      <c r="C6" s="111">
        <v>506097508</v>
      </c>
    </row>
    <row r="7" spans="2:3">
      <c r="B7" s="110" t="s">
        <v>206</v>
      </c>
      <c r="C7" s="111">
        <v>16500000</v>
      </c>
    </row>
    <row r="8" spans="2:3">
      <c r="B8" s="110" t="s">
        <v>159</v>
      </c>
      <c r="C8" s="111">
        <v>2012142315</v>
      </c>
    </row>
    <row r="9" spans="2:3">
      <c r="B9" s="110" t="s">
        <v>320</v>
      </c>
      <c r="C9" s="111">
        <v>4975262</v>
      </c>
    </row>
    <row r="10" spans="2:3">
      <c r="B10" s="110" t="s">
        <v>313</v>
      </c>
      <c r="C10" s="111">
        <v>71033144</v>
      </c>
    </row>
    <row r="11" spans="2:3">
      <c r="B11" s="110" t="s">
        <v>134</v>
      </c>
      <c r="C11" s="111">
        <v>80640000</v>
      </c>
    </row>
    <row r="12" spans="2:3">
      <c r="B12" s="110" t="s">
        <v>415</v>
      </c>
      <c r="C12" s="111">
        <v>129099568</v>
      </c>
    </row>
    <row r="13" spans="2:3">
      <c r="B13" s="110" t="s">
        <v>71</v>
      </c>
      <c r="C13" s="111">
        <v>1603837379</v>
      </c>
    </row>
    <row r="14" spans="2:3">
      <c r="B14" s="110" t="s">
        <v>163</v>
      </c>
      <c r="C14" s="111">
        <v>1410902185</v>
      </c>
    </row>
    <row r="15" spans="2:3">
      <c r="B15" s="110" t="s">
        <v>252</v>
      </c>
      <c r="C15" s="111">
        <v>1800000000</v>
      </c>
    </row>
    <row r="16" spans="2:3">
      <c r="B16" s="110" t="s">
        <v>435</v>
      </c>
      <c r="C16" s="111">
        <v>192254410</v>
      </c>
    </row>
    <row r="17" spans="2:3">
      <c r="B17" s="110" t="s">
        <v>535</v>
      </c>
      <c r="C17" s="111">
        <v>1000000000</v>
      </c>
    </row>
    <row r="18" spans="2:3">
      <c r="B18" s="110" t="s">
        <v>450</v>
      </c>
      <c r="C18" s="111">
        <v>92902590</v>
      </c>
    </row>
    <row r="19" spans="2:3">
      <c r="B19" s="110" t="s">
        <v>151</v>
      </c>
      <c r="C19" s="111">
        <v>2888136178</v>
      </c>
    </row>
    <row r="20" spans="2:3">
      <c r="B20" s="110" t="s">
        <v>465</v>
      </c>
      <c r="C20" s="111">
        <v>374938450</v>
      </c>
    </row>
    <row r="21" spans="2:3">
      <c r="B21" s="110" t="s">
        <v>549</v>
      </c>
      <c r="C21" s="111">
        <v>50121900</v>
      </c>
    </row>
    <row r="22" spans="2:3">
      <c r="B22" s="110" t="s">
        <v>127</v>
      </c>
      <c r="C22" s="111">
        <v>67923603</v>
      </c>
    </row>
    <row r="23" spans="2:3">
      <c r="B23" s="110" t="s">
        <v>139</v>
      </c>
      <c r="C23" s="111">
        <v>99947000</v>
      </c>
    </row>
    <row r="24" spans="2:3">
      <c r="B24" s="110" t="s">
        <v>286</v>
      </c>
      <c r="C24" s="111">
        <v>332041539</v>
      </c>
    </row>
    <row r="25" spans="2:3">
      <c r="B25" s="110" t="s">
        <v>256</v>
      </c>
      <c r="C25" s="111">
        <v>55229177</v>
      </c>
    </row>
    <row r="26" spans="2:3">
      <c r="B26" s="110" t="s">
        <v>213</v>
      </c>
      <c r="C26" s="111">
        <v>274946605</v>
      </c>
    </row>
    <row r="27" spans="2:3">
      <c r="B27" s="110" t="s">
        <v>531</v>
      </c>
      <c r="C27" s="111">
        <v>7270000</v>
      </c>
    </row>
    <row r="28" spans="2:3">
      <c r="B28" s="109" t="s">
        <v>681</v>
      </c>
      <c r="C28" s="111">
        <v>33684217260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PAA V21 del 2026</vt:lpstr>
      <vt:lpstr>Actualiaciones</vt:lpstr>
      <vt:lpstr>Recursos</vt:lpstr>
      <vt:lpstr>Auxiliares</vt:lpstr>
      <vt:lpstr>Hoja1</vt:lpstr>
      <vt:lpstr>Resumen Auxiliar</vt:lpstr>
      <vt:lpstr>'PAA V21 del 2026'!Área_de_impresión</vt:lpstr>
      <vt:lpstr>'PAA V21 del 2026'!Títulos_a_imprimir</vt:lpstr>
    </vt:vector>
  </TitlesOfParts>
  <Company>UNIVERSIDAD PEDAGOGICA NACIONAL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LIDIA MIREYA ULLOA LUENGAS</dc:creator>
  <cp:lastModifiedBy>GLENDA JULIANA HINCAPIE AGUDELO</cp:lastModifiedBy>
  <cp:lastPrinted>2026-05-06T21:30:23Z</cp:lastPrinted>
  <dcterms:created xsi:type="dcterms:W3CDTF">2026-01-09T15:42:26Z</dcterms:created>
  <dcterms:modified xsi:type="dcterms:W3CDTF">2026-05-06T21:42:29Z</dcterms:modified>
</cp:coreProperties>
</file>